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Môj disk\Aktualne projekty\Zatoka pokoja\"/>
    </mc:Choice>
  </mc:AlternateContent>
  <bookViews>
    <workbookView xWindow="0" yWindow="0" windowWidth="0" windowHeight="0"/>
  </bookViews>
  <sheets>
    <sheet name="Rekapitulácia stavby" sheetId="1" r:id="rId1"/>
    <sheet name="010921_01 - Atletický okruh" sheetId="2" r:id="rId2"/>
    <sheet name="010921_02 - Multifunkčné ..." sheetId="3" r:id="rId3"/>
    <sheet name="010921_03 - Multifunkčné ..." sheetId="4" r:id="rId4"/>
    <sheet name="010921_04 - Skok o žrdi" sheetId="5" r:id="rId5"/>
    <sheet name="010921_05 - Vrhací kruh" sheetId="6" r:id="rId6"/>
    <sheet name="010921_06 - Štrková cesta" sheetId="7" r:id="rId7"/>
    <sheet name="010921_07 - Ostatné" sheetId="8" r:id="rId8"/>
  </sheets>
  <definedNames>
    <definedName name="_xlnm.Print_Area" localSheetId="0">'Rekapitulácia stavby'!$D$4:$AO$76,'Rekapitulácia stavby'!$C$82:$AQ$102</definedName>
    <definedName name="_xlnm.Print_Titles" localSheetId="0">'Rekapitulácia stavby'!$92:$92</definedName>
    <definedName name="_xlnm._FilterDatabase" localSheetId="1" hidden="1">'010921_01 - Atletický okruh'!$C$122:$L$232</definedName>
    <definedName name="_xlnm.Print_Area" localSheetId="1">'010921_01 - Atletický okruh'!$C$4:$K$76,'010921_01 - Atletický okruh'!$C$82:$K$104,'010921_01 - Atletický okruh'!$C$110:$K$232</definedName>
    <definedName name="_xlnm.Print_Titles" localSheetId="1">'010921_01 - Atletický okruh'!$122:$122</definedName>
    <definedName name="_xlnm._FilterDatabase" localSheetId="2" hidden="1">'010921_02 - Multifunkčné ...'!$C$121:$L$202</definedName>
    <definedName name="_xlnm.Print_Area" localSheetId="2">'010921_02 - Multifunkčné ...'!$C$4:$K$76,'010921_02 - Multifunkčné ...'!$C$82:$K$103,'010921_02 - Multifunkčné ...'!$C$109:$K$202</definedName>
    <definedName name="_xlnm.Print_Titles" localSheetId="2">'010921_02 - Multifunkčné ...'!$121:$121</definedName>
    <definedName name="_xlnm._FilterDatabase" localSheetId="3" hidden="1">'010921_03 - Multifunkčné ...'!$C$119:$L$162</definedName>
    <definedName name="_xlnm.Print_Area" localSheetId="3">'010921_03 - Multifunkčné ...'!$C$4:$K$76,'010921_03 - Multifunkčné ...'!$C$82:$K$101,'010921_03 - Multifunkčné ...'!$C$107:$K$162</definedName>
    <definedName name="_xlnm.Print_Titles" localSheetId="3">'010921_03 - Multifunkčné ...'!$119:$119</definedName>
    <definedName name="_xlnm._FilterDatabase" localSheetId="4" hidden="1">'010921_04 - Skok o žrdi'!$C$122:$L$236</definedName>
    <definedName name="_xlnm.Print_Area" localSheetId="4">'010921_04 - Skok o žrdi'!$C$4:$K$76,'010921_04 - Skok o žrdi'!$C$82:$K$104,'010921_04 - Skok o žrdi'!$C$110:$K$236</definedName>
    <definedName name="_xlnm.Print_Titles" localSheetId="4">'010921_04 - Skok o žrdi'!$122:$122</definedName>
    <definedName name="_xlnm._FilterDatabase" localSheetId="5" hidden="1">'010921_05 - Vrhací kruh'!$C$125:$L$192</definedName>
    <definedName name="_xlnm.Print_Area" localSheetId="5">'010921_05 - Vrhací kruh'!$C$4:$K$76,'010921_05 - Vrhací kruh'!$C$82:$K$107,'010921_05 - Vrhací kruh'!$C$113:$K$192</definedName>
    <definedName name="_xlnm.Print_Titles" localSheetId="5">'010921_05 - Vrhací kruh'!$125:$125</definedName>
    <definedName name="_xlnm._FilterDatabase" localSheetId="6" hidden="1">'010921_06 - Štrková cesta'!$C$121:$L$167</definedName>
    <definedName name="_xlnm.Print_Area" localSheetId="6">'010921_06 - Štrková cesta'!$C$4:$K$76,'010921_06 - Štrková cesta'!$C$82:$K$103,'010921_06 - Štrková cesta'!$C$109:$K$167</definedName>
    <definedName name="_xlnm.Print_Titles" localSheetId="6">'010921_06 - Štrková cesta'!$121:$121</definedName>
    <definedName name="_xlnm._FilterDatabase" localSheetId="7" hidden="1">'010921_07 - Ostatné'!$C$116:$L$120</definedName>
    <definedName name="_xlnm.Print_Area" localSheetId="7">'010921_07 - Ostatné'!$C$4:$K$76,'010921_07 - Ostatné'!$C$82:$K$98,'010921_07 - Ostatné'!$C$104:$K$120</definedName>
    <definedName name="_xlnm.Print_Titles" localSheetId="7">'010921_07 - Ostatné'!$116:$116</definedName>
  </definedNames>
  <calcPr/>
</workbook>
</file>

<file path=xl/calcChain.xml><?xml version="1.0" encoding="utf-8"?>
<calcChain xmlns="http://schemas.openxmlformats.org/spreadsheetml/2006/main">
  <c i="8" l="1" r="K39"/>
  <c r="K38"/>
  <c i="1" r="BA101"/>
  <c i="8" r="K37"/>
  <c i="1" r="AZ101"/>
  <c i="8" r="BI119"/>
  <c r="BH119"/>
  <c r="BG119"/>
  <c r="BE119"/>
  <c r="X119"/>
  <c r="X118"/>
  <c r="X117"/>
  <c r="V119"/>
  <c r="V118"/>
  <c r="V117"/>
  <c r="T119"/>
  <c r="T118"/>
  <c r="T117"/>
  <c i="1" r="AW101"/>
  <c i="8" r="P119"/>
  <c r="J114"/>
  <c r="J113"/>
  <c r="F113"/>
  <c r="F111"/>
  <c r="E109"/>
  <c r="J92"/>
  <c r="J91"/>
  <c r="F91"/>
  <c r="F89"/>
  <c r="E87"/>
  <c r="J18"/>
  <c r="E18"/>
  <c r="F92"/>
  <c r="J17"/>
  <c r="J12"/>
  <c r="J89"/>
  <c r="E7"/>
  <c r="E107"/>
  <c i="7" r="K39"/>
  <c r="K38"/>
  <c i="1" r="BA100"/>
  <c i="7" r="K37"/>
  <c i="1" r="AZ100"/>
  <c i="7" r="BI166"/>
  <c r="BH166"/>
  <c r="BG166"/>
  <c r="BE166"/>
  <c r="X166"/>
  <c r="X165"/>
  <c r="V166"/>
  <c r="V165"/>
  <c r="T166"/>
  <c r="T165"/>
  <c r="P166"/>
  <c r="BI162"/>
  <c r="BH162"/>
  <c r="BG162"/>
  <c r="BE162"/>
  <c r="X162"/>
  <c r="V162"/>
  <c r="T162"/>
  <c r="P162"/>
  <c r="BI160"/>
  <c r="BH160"/>
  <c r="BG160"/>
  <c r="BE160"/>
  <c r="X160"/>
  <c r="V160"/>
  <c r="T160"/>
  <c r="P160"/>
  <c r="BI157"/>
  <c r="BH157"/>
  <c r="BG157"/>
  <c r="BE157"/>
  <c r="X157"/>
  <c r="V157"/>
  <c r="T157"/>
  <c r="P157"/>
  <c r="BI155"/>
  <c r="BH155"/>
  <c r="BG155"/>
  <c r="BE155"/>
  <c r="X155"/>
  <c r="V155"/>
  <c r="T155"/>
  <c r="P155"/>
  <c r="BI153"/>
  <c r="BH153"/>
  <c r="BG153"/>
  <c r="BE153"/>
  <c r="X153"/>
  <c r="V153"/>
  <c r="T153"/>
  <c r="P153"/>
  <c r="BI151"/>
  <c r="BH151"/>
  <c r="BG151"/>
  <c r="BE151"/>
  <c r="X151"/>
  <c r="V151"/>
  <c r="T151"/>
  <c r="P151"/>
  <c r="BI148"/>
  <c r="BH148"/>
  <c r="BG148"/>
  <c r="BE148"/>
  <c r="X148"/>
  <c r="V148"/>
  <c r="T148"/>
  <c r="P148"/>
  <c r="BI145"/>
  <c r="BH145"/>
  <c r="BG145"/>
  <c r="BE145"/>
  <c r="X145"/>
  <c r="V145"/>
  <c r="T145"/>
  <c r="P145"/>
  <c r="BI143"/>
  <c r="BH143"/>
  <c r="BG143"/>
  <c r="BE143"/>
  <c r="X143"/>
  <c r="V143"/>
  <c r="T143"/>
  <c r="P143"/>
  <c r="BI141"/>
  <c r="BH141"/>
  <c r="BG141"/>
  <c r="BE141"/>
  <c r="X141"/>
  <c r="V141"/>
  <c r="T141"/>
  <c r="P141"/>
  <c r="BI138"/>
  <c r="BH138"/>
  <c r="BG138"/>
  <c r="BE138"/>
  <c r="X138"/>
  <c r="V138"/>
  <c r="T138"/>
  <c r="P138"/>
  <c r="BI135"/>
  <c r="BH135"/>
  <c r="BG135"/>
  <c r="BE135"/>
  <c r="X135"/>
  <c r="V135"/>
  <c r="T135"/>
  <c r="P135"/>
  <c r="BI133"/>
  <c r="BH133"/>
  <c r="BG133"/>
  <c r="BE133"/>
  <c r="X133"/>
  <c r="V133"/>
  <c r="T133"/>
  <c r="P133"/>
  <c r="BI131"/>
  <c r="BH131"/>
  <c r="BG131"/>
  <c r="BE131"/>
  <c r="X131"/>
  <c r="V131"/>
  <c r="T131"/>
  <c r="P131"/>
  <c r="BI129"/>
  <c r="BH129"/>
  <c r="BG129"/>
  <c r="BE129"/>
  <c r="X129"/>
  <c r="V129"/>
  <c r="T129"/>
  <c r="P129"/>
  <c r="BI127"/>
  <c r="BH127"/>
  <c r="BG127"/>
  <c r="BE127"/>
  <c r="X127"/>
  <c r="V127"/>
  <c r="T127"/>
  <c r="P127"/>
  <c r="BI125"/>
  <c r="BH125"/>
  <c r="BG125"/>
  <c r="BE125"/>
  <c r="X125"/>
  <c r="V125"/>
  <c r="T125"/>
  <c r="P125"/>
  <c r="J119"/>
  <c r="J118"/>
  <c r="F118"/>
  <c r="F116"/>
  <c r="E114"/>
  <c r="J92"/>
  <c r="J91"/>
  <c r="F91"/>
  <c r="F89"/>
  <c r="E87"/>
  <c r="J18"/>
  <c r="E18"/>
  <c r="F119"/>
  <c r="J17"/>
  <c r="J12"/>
  <c r="J116"/>
  <c r="E7"/>
  <c r="E112"/>
  <c i="6" r="K39"/>
  <c r="K38"/>
  <c i="1" r="BA99"/>
  <c i="6" r="K37"/>
  <c i="1" r="AZ99"/>
  <c i="6" r="BI191"/>
  <c r="BH191"/>
  <c r="BG191"/>
  <c r="BE191"/>
  <c r="X191"/>
  <c r="X190"/>
  <c r="V191"/>
  <c r="V190"/>
  <c r="T191"/>
  <c r="T190"/>
  <c r="P191"/>
  <c r="BI188"/>
  <c r="BH188"/>
  <c r="BG188"/>
  <c r="BE188"/>
  <c r="X188"/>
  <c r="X187"/>
  <c r="V188"/>
  <c r="V187"/>
  <c r="T188"/>
  <c r="T187"/>
  <c r="P188"/>
  <c r="BI185"/>
  <c r="BH185"/>
  <c r="BG185"/>
  <c r="BE185"/>
  <c r="X185"/>
  <c r="X184"/>
  <c r="X183"/>
  <c r="V185"/>
  <c r="V184"/>
  <c r="V183"/>
  <c r="T185"/>
  <c r="T184"/>
  <c r="T183"/>
  <c r="P185"/>
  <c r="BI181"/>
  <c r="BH181"/>
  <c r="BG181"/>
  <c r="BE181"/>
  <c r="X181"/>
  <c r="X180"/>
  <c r="V181"/>
  <c r="V180"/>
  <c r="T181"/>
  <c r="T180"/>
  <c r="P181"/>
  <c r="BI177"/>
  <c r="BH177"/>
  <c r="BG177"/>
  <c r="BE177"/>
  <c r="X177"/>
  <c r="V177"/>
  <c r="T177"/>
  <c r="P177"/>
  <c r="BI175"/>
  <c r="BH175"/>
  <c r="BG175"/>
  <c r="BE175"/>
  <c r="X175"/>
  <c r="V175"/>
  <c r="T175"/>
  <c r="P175"/>
  <c r="BI173"/>
  <c r="BH173"/>
  <c r="BG173"/>
  <c r="BE173"/>
  <c r="X173"/>
  <c r="V173"/>
  <c r="T173"/>
  <c r="P173"/>
  <c r="BI171"/>
  <c r="BH171"/>
  <c r="BG171"/>
  <c r="BE171"/>
  <c r="X171"/>
  <c r="V171"/>
  <c r="T171"/>
  <c r="P171"/>
  <c r="BI168"/>
  <c r="BH168"/>
  <c r="BG168"/>
  <c r="BE168"/>
  <c r="X168"/>
  <c r="V168"/>
  <c r="T168"/>
  <c r="P168"/>
  <c r="BI166"/>
  <c r="BH166"/>
  <c r="BG166"/>
  <c r="BE166"/>
  <c r="X166"/>
  <c r="V166"/>
  <c r="T166"/>
  <c r="P166"/>
  <c r="BI164"/>
  <c r="BH164"/>
  <c r="BG164"/>
  <c r="BE164"/>
  <c r="X164"/>
  <c r="V164"/>
  <c r="T164"/>
  <c r="P164"/>
  <c r="BI162"/>
  <c r="BH162"/>
  <c r="BG162"/>
  <c r="BE162"/>
  <c r="X162"/>
  <c r="V162"/>
  <c r="T162"/>
  <c r="P162"/>
  <c r="BI159"/>
  <c r="BH159"/>
  <c r="BG159"/>
  <c r="BE159"/>
  <c r="X159"/>
  <c r="V159"/>
  <c r="T159"/>
  <c r="P159"/>
  <c r="BI156"/>
  <c r="BH156"/>
  <c r="BG156"/>
  <c r="BE156"/>
  <c r="X156"/>
  <c r="V156"/>
  <c r="T156"/>
  <c r="P156"/>
  <c r="BI154"/>
  <c r="BH154"/>
  <c r="BG154"/>
  <c r="BE154"/>
  <c r="X154"/>
  <c r="V154"/>
  <c r="T154"/>
  <c r="P154"/>
  <c r="BI152"/>
  <c r="BH152"/>
  <c r="BG152"/>
  <c r="BE152"/>
  <c r="X152"/>
  <c r="V152"/>
  <c r="T152"/>
  <c r="P152"/>
  <c r="BI149"/>
  <c r="BH149"/>
  <c r="BG149"/>
  <c r="BE149"/>
  <c r="X149"/>
  <c r="V149"/>
  <c r="T149"/>
  <c r="P149"/>
  <c r="BI146"/>
  <c r="BH146"/>
  <c r="BG146"/>
  <c r="BE146"/>
  <c r="X146"/>
  <c r="V146"/>
  <c r="T146"/>
  <c r="P146"/>
  <c r="BI144"/>
  <c r="BH144"/>
  <c r="BG144"/>
  <c r="BE144"/>
  <c r="X144"/>
  <c r="V144"/>
  <c r="T144"/>
  <c r="P144"/>
  <c r="BI142"/>
  <c r="BH142"/>
  <c r="BG142"/>
  <c r="BE142"/>
  <c r="X142"/>
  <c r="V142"/>
  <c r="T142"/>
  <c r="P142"/>
  <c r="BI139"/>
  <c r="BH139"/>
  <c r="BG139"/>
  <c r="BE139"/>
  <c r="X139"/>
  <c r="V139"/>
  <c r="T139"/>
  <c r="P139"/>
  <c r="BI137"/>
  <c r="BH137"/>
  <c r="BG137"/>
  <c r="BE137"/>
  <c r="X137"/>
  <c r="V137"/>
  <c r="T137"/>
  <c r="P137"/>
  <c r="BI135"/>
  <c r="BH135"/>
  <c r="BG135"/>
  <c r="BE135"/>
  <c r="X135"/>
  <c r="V135"/>
  <c r="T135"/>
  <c r="P135"/>
  <c r="BI133"/>
  <c r="BH133"/>
  <c r="BG133"/>
  <c r="BE133"/>
  <c r="X133"/>
  <c r="V133"/>
  <c r="T133"/>
  <c r="P133"/>
  <c r="BI131"/>
  <c r="BH131"/>
  <c r="BG131"/>
  <c r="BE131"/>
  <c r="X131"/>
  <c r="V131"/>
  <c r="T131"/>
  <c r="P131"/>
  <c r="BI129"/>
  <c r="BH129"/>
  <c r="BG129"/>
  <c r="BE129"/>
  <c r="X129"/>
  <c r="V129"/>
  <c r="T129"/>
  <c r="P129"/>
  <c r="J123"/>
  <c r="J122"/>
  <c r="F122"/>
  <c r="F120"/>
  <c r="E118"/>
  <c r="J92"/>
  <c r="J91"/>
  <c r="F91"/>
  <c r="F89"/>
  <c r="E87"/>
  <c r="J18"/>
  <c r="E18"/>
  <c r="F123"/>
  <c r="J17"/>
  <c r="J12"/>
  <c r="J120"/>
  <c r="E7"/>
  <c r="E116"/>
  <c i="5" r="K39"/>
  <c r="K38"/>
  <c i="1" r="BA98"/>
  <c i="5" r="K37"/>
  <c i="1" r="AZ98"/>
  <c i="5" r="BI235"/>
  <c r="BH235"/>
  <c r="BG235"/>
  <c r="BE235"/>
  <c r="X235"/>
  <c r="X234"/>
  <c r="V235"/>
  <c r="V234"/>
  <c r="T235"/>
  <c r="T234"/>
  <c r="P235"/>
  <c r="BI232"/>
  <c r="BH232"/>
  <c r="BG232"/>
  <c r="BE232"/>
  <c r="X232"/>
  <c r="V232"/>
  <c r="T232"/>
  <c r="P232"/>
  <c r="BI229"/>
  <c r="BH229"/>
  <c r="BG229"/>
  <c r="BE229"/>
  <c r="X229"/>
  <c r="V229"/>
  <c r="T229"/>
  <c r="P229"/>
  <c r="BI227"/>
  <c r="BH227"/>
  <c r="BG227"/>
  <c r="BE227"/>
  <c r="X227"/>
  <c r="V227"/>
  <c r="T227"/>
  <c r="P227"/>
  <c r="BI225"/>
  <c r="BH225"/>
  <c r="BG225"/>
  <c r="BE225"/>
  <c r="X225"/>
  <c r="V225"/>
  <c r="T225"/>
  <c r="P225"/>
  <c r="BI223"/>
  <c r="BH223"/>
  <c r="BG223"/>
  <c r="BE223"/>
  <c r="X223"/>
  <c r="V223"/>
  <c r="T223"/>
  <c r="P223"/>
  <c r="BI221"/>
  <c r="BH221"/>
  <c r="BG221"/>
  <c r="BE221"/>
  <c r="X221"/>
  <c r="V221"/>
  <c r="T221"/>
  <c r="P221"/>
  <c r="BI219"/>
  <c r="BH219"/>
  <c r="BG219"/>
  <c r="BE219"/>
  <c r="X219"/>
  <c r="V219"/>
  <c r="T219"/>
  <c r="P219"/>
  <c r="BI217"/>
  <c r="BH217"/>
  <c r="BG217"/>
  <c r="BE217"/>
  <c r="X217"/>
  <c r="V217"/>
  <c r="T217"/>
  <c r="P217"/>
  <c r="BI215"/>
  <c r="BH215"/>
  <c r="BG215"/>
  <c r="BE215"/>
  <c r="X215"/>
  <c r="V215"/>
  <c r="T215"/>
  <c r="P215"/>
  <c r="BI212"/>
  <c r="BH212"/>
  <c r="BG212"/>
  <c r="BE212"/>
  <c r="X212"/>
  <c r="V212"/>
  <c r="T212"/>
  <c r="P212"/>
  <c r="BI210"/>
  <c r="BH210"/>
  <c r="BG210"/>
  <c r="BE210"/>
  <c r="X210"/>
  <c r="V210"/>
  <c r="T210"/>
  <c r="P210"/>
  <c r="BI208"/>
  <c r="BH208"/>
  <c r="BG208"/>
  <c r="BE208"/>
  <c r="X208"/>
  <c r="V208"/>
  <c r="T208"/>
  <c r="P208"/>
  <c r="BI206"/>
  <c r="BH206"/>
  <c r="BG206"/>
  <c r="BE206"/>
  <c r="X206"/>
  <c r="V206"/>
  <c r="T206"/>
  <c r="P206"/>
  <c r="BI203"/>
  <c r="BH203"/>
  <c r="BG203"/>
  <c r="BE203"/>
  <c r="X203"/>
  <c r="V203"/>
  <c r="T203"/>
  <c r="P203"/>
  <c r="BI201"/>
  <c r="BH201"/>
  <c r="BG201"/>
  <c r="BE201"/>
  <c r="X201"/>
  <c r="V201"/>
  <c r="T201"/>
  <c r="P201"/>
  <c r="BI199"/>
  <c r="BH199"/>
  <c r="BG199"/>
  <c r="BE199"/>
  <c r="X199"/>
  <c r="V199"/>
  <c r="T199"/>
  <c r="P199"/>
  <c r="BI197"/>
  <c r="BH197"/>
  <c r="BG197"/>
  <c r="BE197"/>
  <c r="X197"/>
  <c r="V197"/>
  <c r="T197"/>
  <c r="P197"/>
  <c r="BI195"/>
  <c r="BH195"/>
  <c r="BG195"/>
  <c r="BE195"/>
  <c r="X195"/>
  <c r="V195"/>
  <c r="T195"/>
  <c r="P195"/>
  <c r="BI193"/>
  <c r="BH193"/>
  <c r="BG193"/>
  <c r="BE193"/>
  <c r="X193"/>
  <c r="V193"/>
  <c r="T193"/>
  <c r="P193"/>
  <c r="BI191"/>
  <c r="BH191"/>
  <c r="BG191"/>
  <c r="BE191"/>
  <c r="X191"/>
  <c r="V191"/>
  <c r="T191"/>
  <c r="P191"/>
  <c r="BI189"/>
  <c r="BH189"/>
  <c r="BG189"/>
  <c r="BE189"/>
  <c r="X189"/>
  <c r="V189"/>
  <c r="T189"/>
  <c r="P189"/>
  <c r="BI187"/>
  <c r="BH187"/>
  <c r="BG187"/>
  <c r="BE187"/>
  <c r="X187"/>
  <c r="V187"/>
  <c r="T187"/>
  <c r="P187"/>
  <c r="BI185"/>
  <c r="BH185"/>
  <c r="BG185"/>
  <c r="BE185"/>
  <c r="X185"/>
  <c r="V185"/>
  <c r="T185"/>
  <c r="P185"/>
  <c r="BI182"/>
  <c r="BH182"/>
  <c r="BG182"/>
  <c r="BE182"/>
  <c r="X182"/>
  <c r="V182"/>
  <c r="T182"/>
  <c r="P182"/>
  <c r="BI180"/>
  <c r="BH180"/>
  <c r="BG180"/>
  <c r="BE180"/>
  <c r="X180"/>
  <c r="V180"/>
  <c r="T180"/>
  <c r="P180"/>
  <c r="BI177"/>
  <c r="BH177"/>
  <c r="BG177"/>
  <c r="BE177"/>
  <c r="X177"/>
  <c r="V177"/>
  <c r="T177"/>
  <c r="P177"/>
  <c r="BI175"/>
  <c r="BH175"/>
  <c r="BG175"/>
  <c r="BE175"/>
  <c r="X175"/>
  <c r="V175"/>
  <c r="T175"/>
  <c r="P175"/>
  <c r="BI173"/>
  <c r="BH173"/>
  <c r="BG173"/>
  <c r="BE173"/>
  <c r="X173"/>
  <c r="V173"/>
  <c r="T173"/>
  <c r="P173"/>
  <c r="BI171"/>
  <c r="BH171"/>
  <c r="BG171"/>
  <c r="BE171"/>
  <c r="X171"/>
  <c r="V171"/>
  <c r="T171"/>
  <c r="P171"/>
  <c r="BI168"/>
  <c r="BH168"/>
  <c r="BG168"/>
  <c r="BE168"/>
  <c r="X168"/>
  <c r="V168"/>
  <c r="T168"/>
  <c r="P168"/>
  <c r="BI166"/>
  <c r="BH166"/>
  <c r="BG166"/>
  <c r="BE166"/>
  <c r="X166"/>
  <c r="V166"/>
  <c r="T166"/>
  <c r="P166"/>
  <c r="BI164"/>
  <c r="BH164"/>
  <c r="BG164"/>
  <c r="BE164"/>
  <c r="X164"/>
  <c r="V164"/>
  <c r="T164"/>
  <c r="P164"/>
  <c r="BI161"/>
  <c r="BH161"/>
  <c r="BG161"/>
  <c r="BE161"/>
  <c r="X161"/>
  <c r="V161"/>
  <c r="T161"/>
  <c r="P161"/>
  <c r="BI159"/>
  <c r="BH159"/>
  <c r="BG159"/>
  <c r="BE159"/>
  <c r="X159"/>
  <c r="V159"/>
  <c r="T159"/>
  <c r="P159"/>
  <c r="BI157"/>
  <c r="BH157"/>
  <c r="BG157"/>
  <c r="BE157"/>
  <c r="X157"/>
  <c r="V157"/>
  <c r="T157"/>
  <c r="P157"/>
  <c r="BI154"/>
  <c r="BH154"/>
  <c r="BG154"/>
  <c r="BE154"/>
  <c r="X154"/>
  <c r="V154"/>
  <c r="T154"/>
  <c r="P154"/>
  <c r="BI152"/>
  <c r="BH152"/>
  <c r="BG152"/>
  <c r="BE152"/>
  <c r="X152"/>
  <c r="V152"/>
  <c r="T152"/>
  <c r="P152"/>
  <c r="BI149"/>
  <c r="BH149"/>
  <c r="BG149"/>
  <c r="BE149"/>
  <c r="X149"/>
  <c r="V149"/>
  <c r="T149"/>
  <c r="P149"/>
  <c r="BI147"/>
  <c r="BH147"/>
  <c r="BG147"/>
  <c r="BE147"/>
  <c r="X147"/>
  <c r="V147"/>
  <c r="T147"/>
  <c r="P147"/>
  <c r="BI145"/>
  <c r="BH145"/>
  <c r="BG145"/>
  <c r="BE145"/>
  <c r="X145"/>
  <c r="V145"/>
  <c r="T145"/>
  <c r="P145"/>
  <c r="BI143"/>
  <c r="BH143"/>
  <c r="BG143"/>
  <c r="BE143"/>
  <c r="X143"/>
  <c r="V143"/>
  <c r="T143"/>
  <c r="P143"/>
  <c r="BI140"/>
  <c r="BH140"/>
  <c r="BG140"/>
  <c r="BE140"/>
  <c r="X140"/>
  <c r="V140"/>
  <c r="T140"/>
  <c r="P140"/>
  <c r="BI138"/>
  <c r="BH138"/>
  <c r="BG138"/>
  <c r="BE138"/>
  <c r="X138"/>
  <c r="V138"/>
  <c r="T138"/>
  <c r="P138"/>
  <c r="BI136"/>
  <c r="BH136"/>
  <c r="BG136"/>
  <c r="BE136"/>
  <c r="X136"/>
  <c r="V136"/>
  <c r="T136"/>
  <c r="P136"/>
  <c r="BI134"/>
  <c r="BH134"/>
  <c r="BG134"/>
  <c r="BE134"/>
  <c r="X134"/>
  <c r="V134"/>
  <c r="T134"/>
  <c r="P134"/>
  <c r="BI132"/>
  <c r="BH132"/>
  <c r="BG132"/>
  <c r="BE132"/>
  <c r="X132"/>
  <c r="V132"/>
  <c r="T132"/>
  <c r="P132"/>
  <c r="BI130"/>
  <c r="BH130"/>
  <c r="BG130"/>
  <c r="BE130"/>
  <c r="X130"/>
  <c r="V130"/>
  <c r="T130"/>
  <c r="P130"/>
  <c r="BI128"/>
  <c r="BH128"/>
  <c r="BG128"/>
  <c r="BE128"/>
  <c r="X128"/>
  <c r="V128"/>
  <c r="T128"/>
  <c r="P128"/>
  <c r="BI126"/>
  <c r="BH126"/>
  <c r="BG126"/>
  <c r="BE126"/>
  <c r="X126"/>
  <c r="V126"/>
  <c r="T126"/>
  <c r="P126"/>
  <c r="J120"/>
  <c r="J119"/>
  <c r="F119"/>
  <c r="F117"/>
  <c r="E115"/>
  <c r="J92"/>
  <c r="J91"/>
  <c r="F91"/>
  <c r="F89"/>
  <c r="E87"/>
  <c r="J18"/>
  <c r="E18"/>
  <c r="F120"/>
  <c r="J17"/>
  <c r="J12"/>
  <c r="J89"/>
  <c r="E7"/>
  <c r="E113"/>
  <c i="4" r="K39"/>
  <c r="K38"/>
  <c i="1" r="BA97"/>
  <c i="4" r="K37"/>
  <c i="1" r="AZ97"/>
  <c i="4" r="BI161"/>
  <c r="BH161"/>
  <c r="BG161"/>
  <c r="BE161"/>
  <c r="X161"/>
  <c r="X160"/>
  <c r="V161"/>
  <c r="V160"/>
  <c r="T161"/>
  <c r="T160"/>
  <c r="P161"/>
  <c r="BI158"/>
  <c r="BH158"/>
  <c r="BG158"/>
  <c r="BE158"/>
  <c r="X158"/>
  <c r="V158"/>
  <c r="T158"/>
  <c r="P158"/>
  <c r="BI155"/>
  <c r="BH155"/>
  <c r="BG155"/>
  <c r="BE155"/>
  <c r="X155"/>
  <c r="V155"/>
  <c r="T155"/>
  <c r="P155"/>
  <c r="BI153"/>
  <c r="BH153"/>
  <c r="BG153"/>
  <c r="BE153"/>
  <c r="X153"/>
  <c r="V153"/>
  <c r="T153"/>
  <c r="P153"/>
  <c r="BI150"/>
  <c r="BH150"/>
  <c r="BG150"/>
  <c r="BE150"/>
  <c r="X150"/>
  <c r="V150"/>
  <c r="T150"/>
  <c r="P150"/>
  <c r="BI148"/>
  <c r="BH148"/>
  <c r="BG148"/>
  <c r="BE148"/>
  <c r="X148"/>
  <c r="V148"/>
  <c r="T148"/>
  <c r="P148"/>
  <c r="BI145"/>
  <c r="BH145"/>
  <c r="BG145"/>
  <c r="BE145"/>
  <c r="X145"/>
  <c r="V145"/>
  <c r="T145"/>
  <c r="P145"/>
  <c r="BI143"/>
  <c r="BH143"/>
  <c r="BG143"/>
  <c r="BE143"/>
  <c r="X143"/>
  <c r="V143"/>
  <c r="T143"/>
  <c r="P143"/>
  <c r="BI141"/>
  <c r="BH141"/>
  <c r="BG141"/>
  <c r="BE141"/>
  <c r="X141"/>
  <c r="V141"/>
  <c r="T141"/>
  <c r="P141"/>
  <c r="BI139"/>
  <c r="BH139"/>
  <c r="BG139"/>
  <c r="BE139"/>
  <c r="X139"/>
  <c r="V139"/>
  <c r="T139"/>
  <c r="P139"/>
  <c r="BI137"/>
  <c r="BH137"/>
  <c r="BG137"/>
  <c r="BE137"/>
  <c r="X137"/>
  <c r="V137"/>
  <c r="T137"/>
  <c r="P137"/>
  <c r="BI134"/>
  <c r="BH134"/>
  <c r="BG134"/>
  <c r="BE134"/>
  <c r="X134"/>
  <c r="V134"/>
  <c r="T134"/>
  <c r="P134"/>
  <c r="BI132"/>
  <c r="BH132"/>
  <c r="BG132"/>
  <c r="BE132"/>
  <c r="X132"/>
  <c r="V132"/>
  <c r="T132"/>
  <c r="P132"/>
  <c r="BI129"/>
  <c r="BH129"/>
  <c r="BG129"/>
  <c r="BE129"/>
  <c r="X129"/>
  <c r="V129"/>
  <c r="T129"/>
  <c r="P129"/>
  <c r="BI127"/>
  <c r="BH127"/>
  <c r="BG127"/>
  <c r="BE127"/>
  <c r="X127"/>
  <c r="V127"/>
  <c r="T127"/>
  <c r="P127"/>
  <c r="BI125"/>
  <c r="BH125"/>
  <c r="BG125"/>
  <c r="BE125"/>
  <c r="X125"/>
  <c r="V125"/>
  <c r="T125"/>
  <c r="P125"/>
  <c r="BI123"/>
  <c r="BH123"/>
  <c r="BG123"/>
  <c r="BE123"/>
  <c r="X123"/>
  <c r="V123"/>
  <c r="T123"/>
  <c r="P123"/>
  <c r="J117"/>
  <c r="J116"/>
  <c r="F116"/>
  <c r="F114"/>
  <c r="E112"/>
  <c r="J92"/>
  <c r="J91"/>
  <c r="F91"/>
  <c r="F89"/>
  <c r="E87"/>
  <c r="J18"/>
  <c r="E18"/>
  <c r="F92"/>
  <c r="J17"/>
  <c r="J12"/>
  <c r="J114"/>
  <c r="E7"/>
  <c r="E85"/>
  <c i="3" r="K39"/>
  <c r="K38"/>
  <c i="1" r="BA96"/>
  <c i="3" r="K37"/>
  <c i="1" r="AZ96"/>
  <c i="3" r="BI201"/>
  <c r="BH201"/>
  <c r="BG201"/>
  <c r="BE201"/>
  <c r="X201"/>
  <c r="X200"/>
  <c r="V201"/>
  <c r="V200"/>
  <c r="T201"/>
  <c r="T200"/>
  <c r="P201"/>
  <c r="BI198"/>
  <c r="BH198"/>
  <c r="BG198"/>
  <c r="BE198"/>
  <c r="X198"/>
  <c r="V198"/>
  <c r="T198"/>
  <c r="P198"/>
  <c r="BI195"/>
  <c r="BH195"/>
  <c r="BG195"/>
  <c r="BE195"/>
  <c r="X195"/>
  <c r="V195"/>
  <c r="T195"/>
  <c r="P195"/>
  <c r="BI193"/>
  <c r="BH193"/>
  <c r="BG193"/>
  <c r="BE193"/>
  <c r="X193"/>
  <c r="V193"/>
  <c r="T193"/>
  <c r="P193"/>
  <c r="BI190"/>
  <c r="BH190"/>
  <c r="BG190"/>
  <c r="BE190"/>
  <c r="X190"/>
  <c r="V190"/>
  <c r="T190"/>
  <c r="P190"/>
  <c r="BI188"/>
  <c r="BH188"/>
  <c r="BG188"/>
  <c r="BE188"/>
  <c r="X188"/>
  <c r="V188"/>
  <c r="T188"/>
  <c r="P188"/>
  <c r="BI186"/>
  <c r="BH186"/>
  <c r="BG186"/>
  <c r="BE186"/>
  <c r="X186"/>
  <c r="V186"/>
  <c r="T186"/>
  <c r="P186"/>
  <c r="BI184"/>
  <c r="BH184"/>
  <c r="BG184"/>
  <c r="BE184"/>
  <c r="X184"/>
  <c r="V184"/>
  <c r="T184"/>
  <c r="P184"/>
  <c r="BI181"/>
  <c r="BH181"/>
  <c r="BG181"/>
  <c r="BE181"/>
  <c r="X181"/>
  <c r="V181"/>
  <c r="T181"/>
  <c r="P181"/>
  <c r="BI179"/>
  <c r="BH179"/>
  <c r="BG179"/>
  <c r="BE179"/>
  <c r="X179"/>
  <c r="V179"/>
  <c r="T179"/>
  <c r="P179"/>
  <c r="BI177"/>
  <c r="BH177"/>
  <c r="BG177"/>
  <c r="BE177"/>
  <c r="X177"/>
  <c r="V177"/>
  <c r="T177"/>
  <c r="P177"/>
  <c r="BI175"/>
  <c r="BH175"/>
  <c r="BG175"/>
  <c r="BE175"/>
  <c r="X175"/>
  <c r="V175"/>
  <c r="T175"/>
  <c r="P175"/>
  <c r="BI173"/>
  <c r="BH173"/>
  <c r="BG173"/>
  <c r="BE173"/>
  <c r="X173"/>
  <c r="V173"/>
  <c r="T173"/>
  <c r="P173"/>
  <c r="BI171"/>
  <c r="BH171"/>
  <c r="BG171"/>
  <c r="BE171"/>
  <c r="X171"/>
  <c r="V171"/>
  <c r="T171"/>
  <c r="P171"/>
  <c r="BI169"/>
  <c r="BH169"/>
  <c r="BG169"/>
  <c r="BE169"/>
  <c r="X169"/>
  <c r="V169"/>
  <c r="T169"/>
  <c r="P169"/>
  <c r="BI167"/>
  <c r="BH167"/>
  <c r="BG167"/>
  <c r="BE167"/>
  <c r="X167"/>
  <c r="V167"/>
  <c r="T167"/>
  <c r="P167"/>
  <c r="BI164"/>
  <c r="BH164"/>
  <c r="BG164"/>
  <c r="BE164"/>
  <c r="X164"/>
  <c r="V164"/>
  <c r="T164"/>
  <c r="P164"/>
  <c r="BI161"/>
  <c r="BH161"/>
  <c r="BG161"/>
  <c r="BE161"/>
  <c r="X161"/>
  <c r="V161"/>
  <c r="T161"/>
  <c r="P161"/>
  <c r="BI159"/>
  <c r="BH159"/>
  <c r="BG159"/>
  <c r="BE159"/>
  <c r="X159"/>
  <c r="V159"/>
  <c r="T159"/>
  <c r="P159"/>
  <c r="BI157"/>
  <c r="BH157"/>
  <c r="BG157"/>
  <c r="BE157"/>
  <c r="X157"/>
  <c r="V157"/>
  <c r="T157"/>
  <c r="P157"/>
  <c r="BI154"/>
  <c r="BH154"/>
  <c r="BG154"/>
  <c r="BE154"/>
  <c r="X154"/>
  <c r="V154"/>
  <c r="T154"/>
  <c r="P154"/>
  <c r="BI151"/>
  <c r="BH151"/>
  <c r="BG151"/>
  <c r="BE151"/>
  <c r="X151"/>
  <c r="V151"/>
  <c r="T151"/>
  <c r="P151"/>
  <c r="BI149"/>
  <c r="BH149"/>
  <c r="BG149"/>
  <c r="BE149"/>
  <c r="X149"/>
  <c r="V149"/>
  <c r="T149"/>
  <c r="P149"/>
  <c r="BI146"/>
  <c r="BH146"/>
  <c r="BG146"/>
  <c r="BE146"/>
  <c r="X146"/>
  <c r="V146"/>
  <c r="T146"/>
  <c r="P146"/>
  <c r="BI144"/>
  <c r="BH144"/>
  <c r="BG144"/>
  <c r="BE144"/>
  <c r="X144"/>
  <c r="V144"/>
  <c r="T144"/>
  <c r="P144"/>
  <c r="BI142"/>
  <c r="BH142"/>
  <c r="BG142"/>
  <c r="BE142"/>
  <c r="X142"/>
  <c r="V142"/>
  <c r="T142"/>
  <c r="P142"/>
  <c r="BI140"/>
  <c r="BH140"/>
  <c r="BG140"/>
  <c r="BE140"/>
  <c r="X140"/>
  <c r="V140"/>
  <c r="T140"/>
  <c r="P140"/>
  <c r="BI137"/>
  <c r="BH137"/>
  <c r="BG137"/>
  <c r="BE137"/>
  <c r="X137"/>
  <c r="V137"/>
  <c r="T137"/>
  <c r="P137"/>
  <c r="BI135"/>
  <c r="BH135"/>
  <c r="BG135"/>
  <c r="BE135"/>
  <c r="X135"/>
  <c r="V135"/>
  <c r="T135"/>
  <c r="P135"/>
  <c r="BI133"/>
  <c r="BH133"/>
  <c r="BG133"/>
  <c r="BE133"/>
  <c r="X133"/>
  <c r="V133"/>
  <c r="T133"/>
  <c r="P133"/>
  <c r="BI131"/>
  <c r="BH131"/>
  <c r="BG131"/>
  <c r="BE131"/>
  <c r="X131"/>
  <c r="V131"/>
  <c r="T131"/>
  <c r="P131"/>
  <c r="BI129"/>
  <c r="BH129"/>
  <c r="BG129"/>
  <c r="BE129"/>
  <c r="X129"/>
  <c r="V129"/>
  <c r="T129"/>
  <c r="P129"/>
  <c r="BI127"/>
  <c r="BH127"/>
  <c r="BG127"/>
  <c r="BE127"/>
  <c r="X127"/>
  <c r="V127"/>
  <c r="T127"/>
  <c r="P127"/>
  <c r="BI125"/>
  <c r="BH125"/>
  <c r="BG125"/>
  <c r="BE125"/>
  <c r="X125"/>
  <c r="V125"/>
  <c r="T125"/>
  <c r="P125"/>
  <c r="J119"/>
  <c r="J118"/>
  <c r="F118"/>
  <c r="F116"/>
  <c r="E114"/>
  <c r="J92"/>
  <c r="J91"/>
  <c r="F91"/>
  <c r="F89"/>
  <c r="E87"/>
  <c r="J18"/>
  <c r="E18"/>
  <c r="F92"/>
  <c r="J17"/>
  <c r="J12"/>
  <c r="J116"/>
  <c r="E7"/>
  <c r="E112"/>
  <c i="2" r="K39"/>
  <c r="K38"/>
  <c i="1" r="BA95"/>
  <c i="2" r="K37"/>
  <c i="1" r="AZ95"/>
  <c i="2" r="BI231"/>
  <c r="BH231"/>
  <c r="BG231"/>
  <c r="BE231"/>
  <c r="X231"/>
  <c r="X230"/>
  <c r="V231"/>
  <c r="V230"/>
  <c r="T231"/>
  <c r="T230"/>
  <c r="P231"/>
  <c r="BI228"/>
  <c r="BH228"/>
  <c r="BG228"/>
  <c r="BE228"/>
  <c r="X228"/>
  <c r="X227"/>
  <c r="V228"/>
  <c r="V227"/>
  <c r="T228"/>
  <c r="T227"/>
  <c r="P228"/>
  <c r="BI225"/>
  <c r="BH225"/>
  <c r="BG225"/>
  <c r="BE225"/>
  <c r="X225"/>
  <c r="V225"/>
  <c r="T225"/>
  <c r="P225"/>
  <c r="BI222"/>
  <c r="BH222"/>
  <c r="BG222"/>
  <c r="BE222"/>
  <c r="X222"/>
  <c r="V222"/>
  <c r="T222"/>
  <c r="P222"/>
  <c r="BI220"/>
  <c r="BH220"/>
  <c r="BG220"/>
  <c r="BE220"/>
  <c r="X220"/>
  <c r="V220"/>
  <c r="T220"/>
  <c r="P220"/>
  <c r="BI218"/>
  <c r="BH218"/>
  <c r="BG218"/>
  <c r="BE218"/>
  <c r="X218"/>
  <c r="V218"/>
  <c r="T218"/>
  <c r="P218"/>
  <c r="BI215"/>
  <c r="BH215"/>
  <c r="BG215"/>
  <c r="BE215"/>
  <c r="X215"/>
  <c r="V215"/>
  <c r="T215"/>
  <c r="P215"/>
  <c r="BI213"/>
  <c r="BH213"/>
  <c r="BG213"/>
  <c r="BE213"/>
  <c r="X213"/>
  <c r="V213"/>
  <c r="T213"/>
  <c r="P213"/>
  <c r="BI211"/>
  <c r="BH211"/>
  <c r="BG211"/>
  <c r="BE211"/>
  <c r="X211"/>
  <c r="V211"/>
  <c r="T211"/>
  <c r="P211"/>
  <c r="BI208"/>
  <c r="BH208"/>
  <c r="BG208"/>
  <c r="BE208"/>
  <c r="X208"/>
  <c r="V208"/>
  <c r="T208"/>
  <c r="P208"/>
  <c r="BI206"/>
  <c r="BH206"/>
  <c r="BG206"/>
  <c r="BE206"/>
  <c r="X206"/>
  <c r="V206"/>
  <c r="T206"/>
  <c r="P206"/>
  <c r="BI204"/>
  <c r="BH204"/>
  <c r="BG204"/>
  <c r="BE204"/>
  <c r="X204"/>
  <c r="V204"/>
  <c r="T204"/>
  <c r="P204"/>
  <c r="BI202"/>
  <c r="BH202"/>
  <c r="BG202"/>
  <c r="BE202"/>
  <c r="X202"/>
  <c r="V202"/>
  <c r="T202"/>
  <c r="P202"/>
  <c r="BI199"/>
  <c r="BH199"/>
  <c r="BG199"/>
  <c r="BE199"/>
  <c r="X199"/>
  <c r="V199"/>
  <c r="T199"/>
  <c r="P199"/>
  <c r="BI197"/>
  <c r="BH197"/>
  <c r="BG197"/>
  <c r="BE197"/>
  <c r="X197"/>
  <c r="V197"/>
  <c r="T197"/>
  <c r="P197"/>
  <c r="BI195"/>
  <c r="BH195"/>
  <c r="BG195"/>
  <c r="BE195"/>
  <c r="X195"/>
  <c r="V195"/>
  <c r="T195"/>
  <c r="P195"/>
  <c r="BI193"/>
  <c r="BH193"/>
  <c r="BG193"/>
  <c r="BE193"/>
  <c r="X193"/>
  <c r="V193"/>
  <c r="T193"/>
  <c r="P193"/>
  <c r="BI191"/>
  <c r="BH191"/>
  <c r="BG191"/>
  <c r="BE191"/>
  <c r="X191"/>
  <c r="V191"/>
  <c r="T191"/>
  <c r="P191"/>
  <c r="BI189"/>
  <c r="BH189"/>
  <c r="BG189"/>
  <c r="BE189"/>
  <c r="X189"/>
  <c r="V189"/>
  <c r="T189"/>
  <c r="P189"/>
  <c r="BI187"/>
  <c r="BH187"/>
  <c r="BG187"/>
  <c r="BE187"/>
  <c r="X187"/>
  <c r="V187"/>
  <c r="T187"/>
  <c r="P187"/>
  <c r="BI185"/>
  <c r="BH185"/>
  <c r="BG185"/>
  <c r="BE185"/>
  <c r="X185"/>
  <c r="V185"/>
  <c r="T185"/>
  <c r="P185"/>
  <c r="BI183"/>
  <c r="BH183"/>
  <c r="BG183"/>
  <c r="BE183"/>
  <c r="X183"/>
  <c r="V183"/>
  <c r="T183"/>
  <c r="P183"/>
  <c r="BI181"/>
  <c r="BH181"/>
  <c r="BG181"/>
  <c r="BE181"/>
  <c r="X181"/>
  <c r="V181"/>
  <c r="T181"/>
  <c r="P181"/>
  <c r="BI179"/>
  <c r="BH179"/>
  <c r="BG179"/>
  <c r="BE179"/>
  <c r="X179"/>
  <c r="V179"/>
  <c r="T179"/>
  <c r="P179"/>
  <c r="BI176"/>
  <c r="BH176"/>
  <c r="BG176"/>
  <c r="BE176"/>
  <c r="X176"/>
  <c r="V176"/>
  <c r="T176"/>
  <c r="P176"/>
  <c r="BI174"/>
  <c r="BH174"/>
  <c r="BG174"/>
  <c r="BE174"/>
  <c r="X174"/>
  <c r="V174"/>
  <c r="T174"/>
  <c r="P174"/>
  <c r="BI172"/>
  <c r="BH172"/>
  <c r="BG172"/>
  <c r="BE172"/>
  <c r="X172"/>
  <c r="V172"/>
  <c r="T172"/>
  <c r="P172"/>
  <c r="BI170"/>
  <c r="BH170"/>
  <c r="BG170"/>
  <c r="BE170"/>
  <c r="X170"/>
  <c r="V170"/>
  <c r="T170"/>
  <c r="P170"/>
  <c r="BI168"/>
  <c r="BH168"/>
  <c r="BG168"/>
  <c r="BE168"/>
  <c r="X168"/>
  <c r="V168"/>
  <c r="T168"/>
  <c r="P168"/>
  <c r="BI165"/>
  <c r="BH165"/>
  <c r="BG165"/>
  <c r="BE165"/>
  <c r="X165"/>
  <c r="V165"/>
  <c r="T165"/>
  <c r="P165"/>
  <c r="BI163"/>
  <c r="BH163"/>
  <c r="BG163"/>
  <c r="BE163"/>
  <c r="X163"/>
  <c r="V163"/>
  <c r="T163"/>
  <c r="P163"/>
  <c r="BI161"/>
  <c r="BH161"/>
  <c r="BG161"/>
  <c r="BE161"/>
  <c r="X161"/>
  <c r="V161"/>
  <c r="T161"/>
  <c r="P161"/>
  <c r="BI157"/>
  <c r="BH157"/>
  <c r="BG157"/>
  <c r="BE157"/>
  <c r="X157"/>
  <c r="V157"/>
  <c r="T157"/>
  <c r="P157"/>
  <c r="BI155"/>
  <c r="BH155"/>
  <c r="BG155"/>
  <c r="BE155"/>
  <c r="X155"/>
  <c r="V155"/>
  <c r="T155"/>
  <c r="P155"/>
  <c r="BI153"/>
  <c r="BH153"/>
  <c r="BG153"/>
  <c r="BE153"/>
  <c r="X153"/>
  <c r="V153"/>
  <c r="T153"/>
  <c r="P153"/>
  <c r="BI151"/>
  <c r="BH151"/>
  <c r="BG151"/>
  <c r="BE151"/>
  <c r="X151"/>
  <c r="V151"/>
  <c r="T151"/>
  <c r="P151"/>
  <c r="BI149"/>
  <c r="BH149"/>
  <c r="BG149"/>
  <c r="BE149"/>
  <c r="X149"/>
  <c r="V149"/>
  <c r="T149"/>
  <c r="P149"/>
  <c r="BI147"/>
  <c r="BH147"/>
  <c r="BG147"/>
  <c r="BE147"/>
  <c r="X147"/>
  <c r="V147"/>
  <c r="T147"/>
  <c r="P147"/>
  <c r="BI145"/>
  <c r="BH145"/>
  <c r="BG145"/>
  <c r="BE145"/>
  <c r="X145"/>
  <c r="V145"/>
  <c r="T145"/>
  <c r="P145"/>
  <c r="BI142"/>
  <c r="BH142"/>
  <c r="BG142"/>
  <c r="BE142"/>
  <c r="X142"/>
  <c r="V142"/>
  <c r="T142"/>
  <c r="P142"/>
  <c r="BI140"/>
  <c r="BH140"/>
  <c r="BG140"/>
  <c r="BE140"/>
  <c r="X140"/>
  <c r="V140"/>
  <c r="T140"/>
  <c r="P140"/>
  <c r="BI138"/>
  <c r="BH138"/>
  <c r="BG138"/>
  <c r="BE138"/>
  <c r="X138"/>
  <c r="V138"/>
  <c r="T138"/>
  <c r="P138"/>
  <c r="BI136"/>
  <c r="BH136"/>
  <c r="BG136"/>
  <c r="BE136"/>
  <c r="X136"/>
  <c r="V136"/>
  <c r="T136"/>
  <c r="P136"/>
  <c r="BI134"/>
  <c r="BH134"/>
  <c r="BG134"/>
  <c r="BE134"/>
  <c r="X134"/>
  <c r="V134"/>
  <c r="T134"/>
  <c r="P134"/>
  <c r="BI132"/>
  <c r="BH132"/>
  <c r="BG132"/>
  <c r="BE132"/>
  <c r="X132"/>
  <c r="V132"/>
  <c r="T132"/>
  <c r="P132"/>
  <c r="BI130"/>
  <c r="BH130"/>
  <c r="BG130"/>
  <c r="BE130"/>
  <c r="X130"/>
  <c r="V130"/>
  <c r="T130"/>
  <c r="P130"/>
  <c r="BI128"/>
  <c r="BH128"/>
  <c r="BG128"/>
  <c r="BE128"/>
  <c r="X128"/>
  <c r="V128"/>
  <c r="T128"/>
  <c r="P128"/>
  <c r="BI126"/>
  <c r="BH126"/>
  <c r="BG126"/>
  <c r="BE126"/>
  <c r="X126"/>
  <c r="V126"/>
  <c r="T126"/>
  <c r="P126"/>
  <c r="J120"/>
  <c r="J119"/>
  <c r="F119"/>
  <c r="F117"/>
  <c r="E115"/>
  <c r="J92"/>
  <c r="J91"/>
  <c r="F91"/>
  <c r="F89"/>
  <c r="E87"/>
  <c r="J18"/>
  <c r="E18"/>
  <c r="F120"/>
  <c r="J17"/>
  <c r="J12"/>
  <c r="J89"/>
  <c r="E7"/>
  <c r="E113"/>
  <c i="1" r="L90"/>
  <c r="AM90"/>
  <c r="AM89"/>
  <c r="L89"/>
  <c r="AM87"/>
  <c r="L87"/>
  <c r="L85"/>
  <c r="L84"/>
  <c i="2" r="Q228"/>
  <c r="Q222"/>
  <c r="R218"/>
  <c r="Q213"/>
  <c r="Q206"/>
  <c r="R199"/>
  <c r="R187"/>
  <c r="R179"/>
  <c r="Q165"/>
  <c r="R157"/>
  <c r="R153"/>
  <c r="R147"/>
  <c r="Q138"/>
  <c r="R130"/>
  <c i="1" r="AU94"/>
  <c i="2" r="Q211"/>
  <c r="Q197"/>
  <c r="Q185"/>
  <c r="Q176"/>
  <c r="R172"/>
  <c r="R165"/>
  <c r="Q157"/>
  <c r="R151"/>
  <c r="R136"/>
  <c r="R126"/>
  <c r="R197"/>
  <c r="Q191"/>
  <c r="Q183"/>
  <c r="R176"/>
  <c r="Q170"/>
  <c r="R145"/>
  <c r="R220"/>
  <c r="R206"/>
  <c r="Q199"/>
  <c r="R189"/>
  <c r="Q181"/>
  <c r="Q151"/>
  <c r="Q142"/>
  <c r="R134"/>
  <c r="Q126"/>
  <c r="K225"/>
  <c r="BF225"/>
  <c r="K211"/>
  <c r="BF211"/>
  <c r="BK179"/>
  <c r="BK155"/>
  <c r="BK215"/>
  <c r="K181"/>
  <c r="BF181"/>
  <c r="BK138"/>
  <c r="K206"/>
  <c r="BF206"/>
  <c r="K193"/>
  <c r="BF193"/>
  <c r="BK170"/>
  <c r="K218"/>
  <c r="BF218"/>
  <c r="BK176"/>
  <c r="K163"/>
  <c r="BF163"/>
  <c r="BK153"/>
  <c r="BK145"/>
  <c r="K126"/>
  <c r="BF126"/>
  <c i="3" r="R195"/>
  <c r="Q184"/>
  <c r="Q175"/>
  <c r="R161"/>
  <c r="Q151"/>
  <c r="Q137"/>
  <c r="R201"/>
  <c r="Q195"/>
  <c r="Q186"/>
  <c r="Q179"/>
  <c r="Q169"/>
  <c r="Q144"/>
  <c r="R125"/>
  <c r="Q177"/>
  <c r="Q164"/>
  <c r="Q146"/>
  <c r="R131"/>
  <c r="R186"/>
  <c r="R157"/>
  <c r="R149"/>
  <c r="Q131"/>
  <c r="BK201"/>
  <c r="K188"/>
  <c r="BF188"/>
  <c r="BK164"/>
  <c r="BK137"/>
  <c r="K179"/>
  <c r="BF179"/>
  <c r="BK161"/>
  <c r="K149"/>
  <c r="BF149"/>
  <c r="BK131"/>
  <c r="K159"/>
  <c r="BF159"/>
  <c r="BK184"/>
  <c r="BK146"/>
  <c i="4" r="R148"/>
  <c r="R134"/>
  <c r="R123"/>
  <c r="Q143"/>
  <c r="R129"/>
  <c r="R153"/>
  <c r="R141"/>
  <c r="Q161"/>
  <c r="R145"/>
  <c r="R132"/>
  <c r="R125"/>
  <c r="K158"/>
  <c r="BF158"/>
  <c r="K143"/>
  <c r="BF143"/>
  <c r="K132"/>
  <c r="BF132"/>
  <c r="BK148"/>
  <c r="BK137"/>
  <c i="5" r="R235"/>
  <c r="R225"/>
  <c r="R217"/>
  <c r="Q206"/>
  <c r="Q189"/>
  <c r="R173"/>
  <c r="Q168"/>
  <c r="Q140"/>
  <c r="R130"/>
  <c r="Q232"/>
  <c r="R223"/>
  <c r="R215"/>
  <c r="R197"/>
  <c r="Q182"/>
  <c r="R175"/>
  <c r="R164"/>
  <c r="Q157"/>
  <c r="Q145"/>
  <c r="R136"/>
  <c r="R126"/>
  <c r="Q221"/>
  <c r="R212"/>
  <c r="R208"/>
  <c r="Q195"/>
  <c r="R185"/>
  <c r="R168"/>
  <c r="R157"/>
  <c r="R152"/>
  <c r="R138"/>
  <c r="Q130"/>
  <c r="R193"/>
  <c r="R182"/>
  <c r="Q154"/>
  <c r="BK223"/>
  <c r="K185"/>
  <c r="BF185"/>
  <c r="BK175"/>
  <c r="K154"/>
  <c r="BF154"/>
  <c r="BK130"/>
  <c r="BK197"/>
  <c r="K152"/>
  <c r="BF152"/>
  <c r="BK140"/>
  <c r="K221"/>
  <c r="BF221"/>
  <c r="BK203"/>
  <c r="BK157"/>
  <c r="K215"/>
  <c r="BF215"/>
  <c r="K206"/>
  <c r="BF206"/>
  <c r="BK193"/>
  <c r="BK173"/>
  <c r="BK132"/>
  <c i="6" r="Q177"/>
  <c r="Q162"/>
  <c r="Q146"/>
  <c r="Q129"/>
  <c r="R164"/>
  <c r="Q152"/>
  <c r="Q142"/>
  <c r="R191"/>
  <c r="R177"/>
  <c r="Q171"/>
  <c r="R156"/>
  <c r="R149"/>
  <c r="Q131"/>
  <c r="R175"/>
  <c r="R166"/>
  <c r="R142"/>
  <c r="R135"/>
  <c r="BK188"/>
  <c r="K168"/>
  <c r="BF168"/>
  <c r="K149"/>
  <c r="BF149"/>
  <c r="K191"/>
  <c r="BF191"/>
  <c r="BK137"/>
  <c r="BK164"/>
  <c r="K152"/>
  <c r="BF152"/>
  <c r="K173"/>
  <c r="BF173"/>
  <c r="BK135"/>
  <c i="7" r="R160"/>
  <c r="Q138"/>
  <c r="K133"/>
  <c r="R153"/>
  <c r="R141"/>
  <c r="R133"/>
  <c r="Q127"/>
  <c r="Q157"/>
  <c r="R151"/>
  <c r="R127"/>
  <c r="R157"/>
  <c r="K135"/>
  <c r="Q125"/>
  <c r="BK162"/>
  <c r="K153"/>
  <c r="BF153"/>
  <c r="K151"/>
  <c r="BF151"/>
  <c r="BK141"/>
  <c r="K129"/>
  <c r="BF129"/>
  <c i="8" r="R119"/>
  <c r="F38"/>
  <c i="1" r="BE101"/>
  <c i="2" r="R231"/>
  <c r="R225"/>
  <c r="Q220"/>
  <c r="Q215"/>
  <c r="R208"/>
  <c r="R202"/>
  <c r="R195"/>
  <c r="R181"/>
  <c r="R170"/>
  <c r="Q163"/>
  <c r="Q161"/>
  <c r="Q155"/>
  <c r="Q149"/>
  <c r="R142"/>
  <c r="R140"/>
  <c r="R132"/>
  <c r="R128"/>
  <c r="R228"/>
  <c r="R222"/>
  <c r="Q218"/>
  <c r="R215"/>
  <c r="R204"/>
  <c r="Q189"/>
  <c r="R183"/>
  <c r="Q174"/>
  <c r="R168"/>
  <c r="R161"/>
  <c r="R155"/>
  <c r="Q140"/>
  <c r="Q130"/>
  <c r="Q204"/>
  <c r="Q195"/>
  <c r="R185"/>
  <c r="Q179"/>
  <c r="R174"/>
  <c r="R163"/>
  <c r="Q134"/>
  <c r="Q225"/>
  <c r="R211"/>
  <c r="Q202"/>
  <c r="R191"/>
  <c r="Q168"/>
  <c r="R149"/>
  <c r="Q136"/>
  <c r="Q128"/>
  <c r="K228"/>
  <c r="BF228"/>
  <c r="BK222"/>
  <c r="BK185"/>
  <c r="BK168"/>
  <c r="BK128"/>
  <c r="K195"/>
  <c r="BF195"/>
  <c r="BK142"/>
  <c r="K213"/>
  <c r="BF213"/>
  <c r="K199"/>
  <c r="BF199"/>
  <c r="K189"/>
  <c r="BF189"/>
  <c r="BK165"/>
  <c r="BK204"/>
  <c r="K174"/>
  <c r="BF174"/>
  <c r="K157"/>
  <c r="BF157"/>
  <c r="BK147"/>
  <c r="BK132"/>
  <c i="3" r="Q201"/>
  <c r="Q193"/>
  <c r="Q181"/>
  <c r="R171"/>
  <c r="R159"/>
  <c r="R146"/>
  <c r="R142"/>
  <c r="Q127"/>
  <c r="R193"/>
  <c r="Q188"/>
  <c r="R181"/>
  <c r="Q171"/>
  <c r="R164"/>
  <c r="Q142"/>
  <c r="R190"/>
  <c r="R173"/>
  <c r="Q159"/>
  <c r="Q140"/>
  <c r="Q133"/>
  <c r="R129"/>
  <c r="Q173"/>
  <c r="R154"/>
  <c r="R140"/>
  <c r="Q129"/>
  <c r="K198"/>
  <c r="BF198"/>
  <c r="K186"/>
  <c r="BF186"/>
  <c r="K151"/>
  <c r="BF151"/>
  <c r="K193"/>
  <c r="BF193"/>
  <c r="K169"/>
  <c r="BF169"/>
  <c r="BK135"/>
  <c r="BK181"/>
  <c r="BK157"/>
  <c r="BK142"/>
  <c r="K133"/>
  <c r="BF133"/>
  <c r="K125"/>
  <c r="BF125"/>
  <c r="BK167"/>
  <c i="4" r="R161"/>
  <c r="Q145"/>
  <c r="R137"/>
  <c r="Q125"/>
  <c r="Q153"/>
  <c r="Q137"/>
  <c r="Q158"/>
  <c r="Q148"/>
  <c r="R139"/>
  <c r="Q155"/>
  <c r="Q139"/>
  <c r="Q127"/>
  <c r="BK161"/>
  <c r="BK153"/>
  <c r="K134"/>
  <c r="BF134"/>
  <c r="BK150"/>
  <c r="BK141"/>
  <c r="BK125"/>
  <c i="5" r="R229"/>
  <c r="Q223"/>
  <c r="Q210"/>
  <c r="Q203"/>
  <c r="R199"/>
  <c r="Q177"/>
  <c r="Q171"/>
  <c r="Q143"/>
  <c r="Q132"/>
  <c r="Q235"/>
  <c r="Q225"/>
  <c r="Q217"/>
  <c r="R206"/>
  <c r="R191"/>
  <c r="R177"/>
  <c r="R166"/>
  <c r="R159"/>
  <c r="Q147"/>
  <c r="Q138"/>
  <c r="R128"/>
  <c r="R232"/>
  <c r="Q219"/>
  <c r="Q212"/>
  <c r="R203"/>
  <c r="Q193"/>
  <c r="Q180"/>
  <c r="Q164"/>
  <c r="R154"/>
  <c r="R140"/>
  <c r="Q134"/>
  <c r="Q197"/>
  <c r="Q191"/>
  <c r="Q185"/>
  <c r="Q161"/>
  <c r="R149"/>
  <c r="K235"/>
  <c r="BF235"/>
  <c r="K210"/>
  <c r="BF210"/>
  <c r="K180"/>
  <c r="BF180"/>
  <c r="BK159"/>
  <c r="K143"/>
  <c r="BF143"/>
  <c r="K232"/>
  <c r="BF232"/>
  <c r="BK187"/>
  <c r="BK149"/>
  <c r="BK128"/>
  <c r="K219"/>
  <c r="BF219"/>
  <c r="K189"/>
  <c r="BF189"/>
  <c r="BK166"/>
  <c r="K126"/>
  <c r="BF126"/>
  <c r="BK208"/>
  <c r="BK199"/>
  <c r="BK171"/>
  <c r="K145"/>
  <c r="BF145"/>
  <c i="6" r="Q181"/>
  <c r="R168"/>
  <c r="Q156"/>
  <c r="R144"/>
  <c r="R185"/>
  <c r="R159"/>
  <c r="Q149"/>
  <c r="R137"/>
  <c r="R188"/>
  <c r="Q166"/>
  <c r="R154"/>
  <c r="Q144"/>
  <c r="Q133"/>
  <c r="Q188"/>
  <c r="Q168"/>
  <c r="Q159"/>
  <c r="Q137"/>
  <c r="R131"/>
  <c r="K171"/>
  <c r="BF171"/>
  <c r="BK154"/>
  <c r="BK133"/>
  <c r="BK166"/>
  <c r="K185"/>
  <c r="BF185"/>
  <c r="K162"/>
  <c r="BF162"/>
  <c r="BK146"/>
  <c r="BK142"/>
  <c i="7" r="R162"/>
  <c r="Q143"/>
  <c r="R135"/>
  <c r="Q160"/>
  <c r="R145"/>
  <c r="Q129"/>
  <c r="Q162"/>
  <c r="R155"/>
  <c r="Q148"/>
  <c r="R125"/>
  <c r="Q145"/>
  <c r="Q141"/>
  <c r="R129"/>
  <c r="K160"/>
  <c r="BF160"/>
  <c r="K143"/>
  <c r="BF143"/>
  <c r="K155"/>
  <c r="BF155"/>
  <c r="K145"/>
  <c r="BF145"/>
  <c r="K131"/>
  <c r="BF131"/>
  <c r="K125"/>
  <c r="BF125"/>
  <c r="BK135"/>
  <c i="8" r="F39"/>
  <c i="1" r="BF101"/>
  <c i="8" r="K119"/>
  <c r="BF119"/>
  <c r="F36"/>
  <c i="1" r="BC101"/>
  <c i="8" r="F35"/>
  <c i="1" r="BB101"/>
  <c i="2" r="R193"/>
  <c r="Q172"/>
  <c r="Q147"/>
  <c r="Q231"/>
  <c r="R213"/>
  <c r="Q208"/>
  <c r="Q193"/>
  <c r="Q187"/>
  <c r="Q153"/>
  <c r="Q145"/>
  <c r="R138"/>
  <c r="Q132"/>
  <c r="K231"/>
  <c r="BF231"/>
  <c r="BK220"/>
  <c r="K187"/>
  <c r="BF187"/>
  <c r="K172"/>
  <c r="BF172"/>
  <c r="K140"/>
  <c r="BF140"/>
  <c r="K208"/>
  <c r="BF208"/>
  <c r="BK134"/>
  <c r="K202"/>
  <c r="BF202"/>
  <c r="K197"/>
  <c r="BF197"/>
  <c r="BK183"/>
  <c r="K151"/>
  <c r="BF151"/>
  <c r="K191"/>
  <c r="BF191"/>
  <c r="BK161"/>
  <c r="BK149"/>
  <c r="K136"/>
  <c r="BF136"/>
  <c r="K130"/>
  <c r="BF130"/>
  <c i="3" r="R198"/>
  <c r="R188"/>
  <c r="R177"/>
  <c r="R167"/>
  <c r="Q157"/>
  <c r="R144"/>
  <c r="R133"/>
  <c r="Q198"/>
  <c r="Q190"/>
  <c r="R184"/>
  <c r="R175"/>
  <c r="Q167"/>
  <c r="Q149"/>
  <c r="Q135"/>
  <c r="R179"/>
  <c r="Q161"/>
  <c r="Q154"/>
  <c r="R137"/>
  <c r="Q125"/>
  <c r="R169"/>
  <c r="R151"/>
  <c r="R135"/>
  <c r="R127"/>
  <c r="BK195"/>
  <c r="K177"/>
  <c r="BF177"/>
  <c r="K144"/>
  <c r="BF144"/>
  <c r="K129"/>
  <c r="BF129"/>
  <c r="BK175"/>
  <c r="K140"/>
  <c r="BF140"/>
  <c r="BK190"/>
  <c r="K171"/>
  <c r="BF171"/>
  <c r="K127"/>
  <c r="BF127"/>
  <c r="K173"/>
  <c r="BF173"/>
  <c r="K154"/>
  <c r="BF154"/>
  <c i="4" r="Q150"/>
  <c r="Q141"/>
  <c r="R127"/>
  <c r="R158"/>
  <c r="Q132"/>
  <c r="R155"/>
  <c r="R150"/>
  <c r="Q134"/>
  <c r="R143"/>
  <c r="Q129"/>
  <c r="Q123"/>
  <c r="K155"/>
  <c r="BF155"/>
  <c r="K139"/>
  <c r="BF139"/>
  <c r="BK123"/>
  <c r="BK145"/>
  <c r="K129"/>
  <c r="BF129"/>
  <c r="K127"/>
  <c r="BF127"/>
  <c i="5" r="Q227"/>
  <c r="R221"/>
  <c r="Q208"/>
  <c r="Q201"/>
  <c r="R187"/>
  <c r="Q175"/>
  <c r="Q149"/>
  <c r="R134"/>
  <c r="Q126"/>
  <c r="R227"/>
  <c r="R219"/>
  <c r="R201"/>
  <c r="R180"/>
  <c r="R171"/>
  <c r="R161"/>
  <c r="Q152"/>
  <c r="R143"/>
  <c r="R132"/>
  <c r="Q229"/>
  <c r="Q215"/>
  <c r="R210"/>
  <c r="Q199"/>
  <c r="R189"/>
  <c r="Q173"/>
  <c r="Q159"/>
  <c r="R145"/>
  <c r="Q136"/>
  <c r="Q128"/>
  <c r="R195"/>
  <c r="Q187"/>
  <c r="Q166"/>
  <c r="R147"/>
  <c r="K229"/>
  <c r="BF229"/>
  <c r="BK195"/>
  <c r="K182"/>
  <c r="BF182"/>
  <c r="BK168"/>
  <c r="K147"/>
  <c r="BF147"/>
  <c r="K136"/>
  <c r="BF136"/>
  <c r="BK225"/>
  <c r="K164"/>
  <c r="BF164"/>
  <c r="BK138"/>
  <c r="BK227"/>
  <c r="BK217"/>
  <c r="K134"/>
  <c r="BF134"/>
  <c r="K212"/>
  <c r="BF212"/>
  <c r="K201"/>
  <c r="BF201"/>
  <c r="K191"/>
  <c r="BF191"/>
  <c r="BK177"/>
  <c r="K161"/>
  <c r="BF161"/>
  <c i="6" r="Q185"/>
  <c r="R171"/>
  <c r="K154"/>
  <c r="Q135"/>
  <c r="Q175"/>
  <c r="Q154"/>
  <c r="R146"/>
  <c r="R129"/>
  <c r="R181"/>
  <c r="Q173"/>
  <c r="Q164"/>
  <c r="R152"/>
  <c r="R139"/>
  <c r="Q191"/>
  <c r="R173"/>
  <c r="R162"/>
  <c r="Q139"/>
  <c r="R133"/>
  <c r="BK175"/>
  <c r="BK156"/>
  <c r="K139"/>
  <c r="BF139"/>
  <c r="BK181"/>
  <c r="K129"/>
  <c r="BF129"/>
  <c r="K177"/>
  <c r="BF177"/>
  <c r="K159"/>
  <c r="BF159"/>
  <c r="K144"/>
  <c r="BF144"/>
  <c r="BK131"/>
  <c i="7" r="R148"/>
  <c r="Q133"/>
  <c r="R131"/>
  <c r="Q151"/>
  <c r="R138"/>
  <c r="Q131"/>
  <c r="Q166"/>
  <c r="Q153"/>
  <c r="Q135"/>
  <c r="R166"/>
  <c r="Q155"/>
  <c r="R143"/>
  <c r="BK166"/>
  <c r="BK157"/>
  <c r="K127"/>
  <c r="BF127"/>
  <c r="BK148"/>
  <c r="BK138"/>
  <c r="BK133"/>
  <c i="8" r="Q119"/>
  <c r="F37"/>
  <c i="1" r="BD101"/>
  <c i="2" l="1" r="R125"/>
  <c r="X160"/>
  <c r="T178"/>
  <c r="Q178"/>
  <c r="I100"/>
  <c r="V201"/>
  <c i="3" r="T124"/>
  <c r="Q124"/>
  <c r="R156"/>
  <c r="J99"/>
  <c r="X166"/>
  <c r="T183"/>
  <c r="Q183"/>
  <c r="I101"/>
  <c i="4" r="X122"/>
  <c r="T147"/>
  <c r="R147"/>
  <c r="J99"/>
  <c i="5" r="X125"/>
  <c r="T163"/>
  <c r="R163"/>
  <c r="J99"/>
  <c r="V179"/>
  <c r="R179"/>
  <c r="J100"/>
  <c r="V184"/>
  <c r="T205"/>
  <c r="R205"/>
  <c r="J102"/>
  <c i="6" r="X128"/>
  <c r="X127"/>
  <c r="X126"/>
  <c r="X151"/>
  <c r="X161"/>
  <c r="X170"/>
  <c i="7" r="Q124"/>
  <c r="T140"/>
  <c r="Q140"/>
  <c r="I99"/>
  <c r="R150"/>
  <c r="J100"/>
  <c r="V159"/>
  <c i="2" r="V125"/>
  <c r="Q160"/>
  <c r="I99"/>
  <c r="V178"/>
  <c r="Q201"/>
  <c r="I101"/>
  <c i="3" r="X124"/>
  <c r="T156"/>
  <c r="X156"/>
  <c r="T166"/>
  <c r="Q166"/>
  <c r="I100"/>
  <c r="V183"/>
  <c i="4" r="V122"/>
  <c r="Q147"/>
  <c r="I99"/>
  <c i="5" r="V125"/>
  <c r="Q163"/>
  <c r="I99"/>
  <c r="X184"/>
  <c r="R184"/>
  <c r="J101"/>
  <c r="X205"/>
  <c i="6" r="T128"/>
  <c r="R128"/>
  <c r="V151"/>
  <c r="R151"/>
  <c r="J99"/>
  <c r="V161"/>
  <c r="R161"/>
  <c r="J100"/>
  <c r="V170"/>
  <c r="R170"/>
  <c r="J101"/>
  <c i="7" r="T124"/>
  <c r="R124"/>
  <c r="X140"/>
  <c r="T150"/>
  <c r="Q150"/>
  <c r="I100"/>
  <c r="X159"/>
  <c i="2" r="X125"/>
  <c r="T160"/>
  <c r="R160"/>
  <c r="J99"/>
  <c r="X178"/>
  <c r="T201"/>
  <c r="R201"/>
  <c r="J101"/>
  <c i="3" r="R124"/>
  <c r="V156"/>
  <c r="R166"/>
  <c r="J100"/>
  <c r="R183"/>
  <c r="J101"/>
  <c i="4" r="T122"/>
  <c r="T121"/>
  <c r="T120"/>
  <c i="1" r="AW97"/>
  <c i="4" r="Q122"/>
  <c r="V147"/>
  <c i="5" r="T125"/>
  <c r="R125"/>
  <c r="V163"/>
  <c r="X179"/>
  <c r="T184"/>
  <c r="Q205"/>
  <c r="I102"/>
  <c i="6" r="V128"/>
  <c r="V127"/>
  <c r="V126"/>
  <c r="Q128"/>
  <c r="T151"/>
  <c r="Q151"/>
  <c r="I99"/>
  <c r="T161"/>
  <c r="Q161"/>
  <c r="I100"/>
  <c r="T170"/>
  <c r="Q170"/>
  <c r="I101"/>
  <c i="7" r="X124"/>
  <c r="V140"/>
  <c r="V150"/>
  <c r="Q159"/>
  <c r="I101"/>
  <c i="2" r="T125"/>
  <c r="T124"/>
  <c r="T123"/>
  <c i="1" r="AW95"/>
  <c i="2" r="Q125"/>
  <c r="V160"/>
  <c r="R178"/>
  <c r="J100"/>
  <c r="X201"/>
  <c i="3" r="V124"/>
  <c r="Q156"/>
  <c r="I99"/>
  <c r="V166"/>
  <c r="X183"/>
  <c i="4" r="R122"/>
  <c r="J98"/>
  <c r="X147"/>
  <c i="5" r="Q125"/>
  <c r="X163"/>
  <c r="T179"/>
  <c r="Q179"/>
  <c r="I100"/>
  <c r="Q184"/>
  <c r="I101"/>
  <c r="V205"/>
  <c i="7" r="V124"/>
  <c r="V123"/>
  <c r="V122"/>
  <c r="R140"/>
  <c r="J99"/>
  <c r="X150"/>
  <c r="T159"/>
  <c r="R159"/>
  <c r="J101"/>
  <c i="2" r="Q230"/>
  <c r="I103"/>
  <c i="3" r="R200"/>
  <c r="J102"/>
  <c i="6" r="BK180"/>
  <c r="K180"/>
  <c r="K102"/>
  <c r="R184"/>
  <c r="R183"/>
  <c r="J103"/>
  <c r="R187"/>
  <c r="J105"/>
  <c i="7" r="BK165"/>
  <c r="K165"/>
  <c r="K102"/>
  <c r="R165"/>
  <c r="J102"/>
  <c i="2" r="Q227"/>
  <c r="I102"/>
  <c r="R230"/>
  <c r="J103"/>
  <c i="3" r="BK200"/>
  <c r="K200"/>
  <c r="K102"/>
  <c r="Q200"/>
  <c r="I102"/>
  <c i="4" r="R160"/>
  <c r="J100"/>
  <c i="5" r="Q234"/>
  <c r="I103"/>
  <c i="6" r="R180"/>
  <c r="J102"/>
  <c r="Q184"/>
  <c r="Q183"/>
  <c r="I103"/>
  <c r="Q187"/>
  <c r="I105"/>
  <c r="R190"/>
  <c r="J106"/>
  <c i="4" r="BK160"/>
  <c r="K160"/>
  <c r="K100"/>
  <c r="Q160"/>
  <c r="I100"/>
  <c i="5" r="R234"/>
  <c r="J103"/>
  <c i="6" r="Q180"/>
  <c r="I102"/>
  <c r="BK187"/>
  <c r="K187"/>
  <c r="K105"/>
  <c r="Q190"/>
  <c r="I106"/>
  <c i="2" r="R227"/>
  <c r="J102"/>
  <c i="7" r="Q165"/>
  <c r="I102"/>
  <c i="8" r="Q118"/>
  <c r="Q117"/>
  <c r="I96"/>
  <c r="K30"/>
  <c i="1" r="AS101"/>
  <c i="8" r="R118"/>
  <c r="R117"/>
  <c r="J96"/>
  <c r="K31"/>
  <c i="1" r="AT101"/>
  <c i="8" r="E85"/>
  <c r="F114"/>
  <c r="J111"/>
  <c i="7" r="F92"/>
  <c r="BF133"/>
  <c r="E85"/>
  <c r="J89"/>
  <c r="BF135"/>
  <c i="6" r="E85"/>
  <c r="F92"/>
  <c r="J89"/>
  <c r="BF154"/>
  <c i="5" r="J117"/>
  <c r="F92"/>
  <c r="E85"/>
  <c i="4" r="E110"/>
  <c r="F117"/>
  <c r="J89"/>
  <c i="3" r="E85"/>
  <c r="F119"/>
  <c r="J89"/>
  <c i="2" r="E85"/>
  <c r="J117"/>
  <c r="F92"/>
  <c r="BK136"/>
  <c r="K183"/>
  <c r="BF183"/>
  <c r="BK197"/>
  <c r="BK130"/>
  <c r="K161"/>
  <c r="BF161"/>
  <c r="BK202"/>
  <c r="K204"/>
  <c r="BF204"/>
  <c r="BK231"/>
  <c r="BK230"/>
  <c r="K230"/>
  <c r="K103"/>
  <c r="BK140"/>
  <c r="BK151"/>
  <c r="K176"/>
  <c r="BF176"/>
  <c r="BK208"/>
  <c r="K134"/>
  <c r="BF134"/>
  <c r="K165"/>
  <c r="BF165"/>
  <c r="K220"/>
  <c r="BF220"/>
  <c r="BK228"/>
  <c r="BK227"/>
  <c r="K227"/>
  <c r="K102"/>
  <c r="K35"/>
  <c i="1" r="AX95"/>
  <c i="2" r="BK199"/>
  <c r="K128"/>
  <c r="BF128"/>
  <c r="BK211"/>
  <c r="BK213"/>
  <c r="K168"/>
  <c r="BF168"/>
  <c r="BK126"/>
  <c r="BK206"/>
  <c i="3" r="F37"/>
  <c i="1" r="BD96"/>
  <c i="3" r="BK140"/>
  <c r="BK169"/>
  <c r="K201"/>
  <c r="BF201"/>
  <c r="BK154"/>
  <c r="BK188"/>
  <c r="F35"/>
  <c i="1" r="BB96"/>
  <c i="3" r="BK151"/>
  <c r="K195"/>
  <c r="BF195"/>
  <c r="BK129"/>
  <c r="BK193"/>
  <c i="4" r="BK158"/>
  <c r="K161"/>
  <c r="BF161"/>
  <c r="BK132"/>
  <c r="K141"/>
  <c r="BF141"/>
  <c r="K153"/>
  <c r="BF153"/>
  <c r="K35"/>
  <c i="1" r="AX97"/>
  <c i="5" r="K138"/>
  <c r="BF138"/>
  <c r="K173"/>
  <c r="BF173"/>
  <c r="BK210"/>
  <c r="K225"/>
  <c r="BF225"/>
  <c r="BK145"/>
  <c r="K193"/>
  <c r="BF193"/>
  <c r="BK232"/>
  <c r="BK126"/>
  <c r="K132"/>
  <c r="BF132"/>
  <c r="BK136"/>
  <c r="K157"/>
  <c r="BF157"/>
  <c r="BK164"/>
  <c r="K168"/>
  <c r="BF168"/>
  <c r="K177"/>
  <c r="BF177"/>
  <c r="BK185"/>
  <c r="BK189"/>
  <c r="BK201"/>
  <c r="K159"/>
  <c r="BF159"/>
  <c r="K175"/>
  <c r="BF175"/>
  <c r="BK235"/>
  <c r="BK234"/>
  <c r="K234"/>
  <c r="K103"/>
  <c r="BK191"/>
  <c r="F35"/>
  <c i="1" r="BB98"/>
  <c i="5" r="K195"/>
  <c r="BF195"/>
  <c r="BK143"/>
  <c r="K217"/>
  <c r="BF217"/>
  <c r="K223"/>
  <c r="BF223"/>
  <c i="6" r="F37"/>
  <c i="1" r="BD99"/>
  <c i="6" r="BK162"/>
  <c r="K133"/>
  <c r="BF133"/>
  <c r="BK129"/>
  <c r="BK159"/>
  <c r="BK149"/>
  <c r="K135"/>
  <c r="BF135"/>
  <c i="7" r="F37"/>
  <c i="1" r="BD100"/>
  <c i="7" r="BK129"/>
  <c r="BK155"/>
  <c r="K157"/>
  <c r="BF157"/>
  <c i="8" r="BK119"/>
  <c r="BK118"/>
  <c r="K118"/>
  <c r="K97"/>
  <c i="2" r="F35"/>
  <c i="1" r="BB95"/>
  <c i="2" r="K153"/>
  <c r="BF153"/>
  <c r="BK163"/>
  <c r="BK181"/>
  <c r="BK189"/>
  <c r="BK218"/>
  <c r="K149"/>
  <c r="BF149"/>
  <c r="K155"/>
  <c r="BF155"/>
  <c r="F38"/>
  <c i="1" r="BE95"/>
  <c i="3" r="F39"/>
  <c i="1" r="BF96"/>
  <c i="3" r="BK173"/>
  <c i="4" r="F39"/>
  <c i="1" r="BF97"/>
  <c i="4" r="K123"/>
  <c r="BF123"/>
  <c r="BK139"/>
  <c r="K150"/>
  <c r="BF150"/>
  <c r="K148"/>
  <c r="BF148"/>
  <c r="BK143"/>
  <c i="5" r="BK154"/>
  <c r="K197"/>
  <c r="BF197"/>
  <c r="BK215"/>
  <c r="K149"/>
  <c r="BF149"/>
  <c r="BK219"/>
  <c r="F38"/>
  <c i="1" r="BE98"/>
  <c i="5" r="F37"/>
  <c i="1" r="BD98"/>
  <c i="6" r="F39"/>
  <c i="1" r="BF99"/>
  <c i="6" r="BK191"/>
  <c r="BK190"/>
  <c r="K190"/>
  <c r="K106"/>
  <c r="K35"/>
  <c i="1" r="AX99"/>
  <c i="6" r="K156"/>
  <c r="BF156"/>
  <c r="BK144"/>
  <c i="7" r="BK143"/>
  <c r="BK127"/>
  <c r="K162"/>
  <c r="BF162"/>
  <c r="K138"/>
  <c r="BF138"/>
  <c r="BK153"/>
  <c r="K35"/>
  <c i="1" r="AX100"/>
  <c i="7" r="BK131"/>
  <c r="K141"/>
  <c r="BF141"/>
  <c i="8" r="K35"/>
  <c i="1" r="AX101"/>
  <c i="2" r="K132"/>
  <c r="BF132"/>
  <c r="K179"/>
  <c r="BF179"/>
  <c r="BK195"/>
  <c r="K138"/>
  <c r="BF138"/>
  <c r="BK191"/>
  <c r="F39"/>
  <c i="1" r="BF95"/>
  <c i="2" r="K170"/>
  <c r="BF170"/>
  <c r="BK174"/>
  <c r="K147"/>
  <c r="BF147"/>
  <c r="K222"/>
  <c r="BF222"/>
  <c r="K142"/>
  <c r="BF142"/>
  <c i="3" r="K175"/>
  <c r="BF175"/>
  <c r="K190"/>
  <c r="BF190"/>
  <c r="BK127"/>
  <c r="K137"/>
  <c r="BF137"/>
  <c r="K157"/>
  <c r="BF157"/>
  <c r="K161"/>
  <c r="BF161"/>
  <c r="BK149"/>
  <c r="BK198"/>
  <c r="F38"/>
  <c i="1" r="BE96"/>
  <c i="3" r="K131"/>
  <c r="BF131"/>
  <c r="K142"/>
  <c r="BF142"/>
  <c r="BK171"/>
  <c r="K146"/>
  <c r="BF146"/>
  <c r="K167"/>
  <c r="BF167"/>
  <c r="K181"/>
  <c r="BF181"/>
  <c i="4" r="K137"/>
  <c r="BF137"/>
  <c r="F37"/>
  <c i="1" r="BD97"/>
  <c i="4" r="BK129"/>
  <c r="F35"/>
  <c i="1" r="BB97"/>
  <c i="5" r="K35"/>
  <c i="1" r="AX98"/>
  <c i="5" r="BK221"/>
  <c r="BK147"/>
  <c r="BK229"/>
  <c r="BK134"/>
  <c r="BK152"/>
  <c r="K166"/>
  <c r="BF166"/>
  <c r="BK180"/>
  <c r="BK206"/>
  <c r="BK182"/>
  <c r="K203"/>
  <c r="BF203"/>
  <c i="6" r="BK168"/>
  <c r="K181"/>
  <c r="BF181"/>
  <c r="K146"/>
  <c r="BF146"/>
  <c r="BK177"/>
  <c r="F38"/>
  <c i="1" r="BE99"/>
  <c i="6" r="K137"/>
  <c r="BF137"/>
  <c r="K142"/>
  <c r="BF142"/>
  <c r="K166"/>
  <c r="BF166"/>
  <c r="BK185"/>
  <c r="BK184"/>
  <c r="K184"/>
  <c r="K104"/>
  <c r="BK139"/>
  <c i="7" r="F35"/>
  <c i="1" r="BB100"/>
  <c i="7" r="BK151"/>
  <c r="BK145"/>
  <c r="F38"/>
  <c i="1" r="BE100"/>
  <c i="2" r="BK157"/>
  <c r="K185"/>
  <c r="BF185"/>
  <c r="K215"/>
  <c r="BF215"/>
  <c r="K145"/>
  <c r="BF145"/>
  <c r="F37"/>
  <c i="1" r="BD95"/>
  <c i="2" r="BK187"/>
  <c r="BK225"/>
  <c r="BK172"/>
  <c r="BK193"/>
  <c i="3" r="K35"/>
  <c i="1" r="AX96"/>
  <c i="3" r="BK144"/>
  <c r="BK177"/>
  <c r="K135"/>
  <c r="BF135"/>
  <c r="K164"/>
  <c r="BF164"/>
  <c r="K184"/>
  <c r="BF184"/>
  <c r="BK125"/>
  <c r="BK133"/>
  <c r="BK179"/>
  <c r="BK159"/>
  <c r="BK156"/>
  <c r="K156"/>
  <c r="K99"/>
  <c r="BK186"/>
  <c i="4" r="F38"/>
  <c i="1" r="BE97"/>
  <c i="4" r="K125"/>
  <c r="BF125"/>
  <c r="BK155"/>
  <c r="K145"/>
  <c r="BF145"/>
  <c r="BK134"/>
  <c r="BK127"/>
  <c i="5" r="F39"/>
  <c i="1" r="BF98"/>
  <c i="5" r="BK212"/>
  <c r="K140"/>
  <c r="BF140"/>
  <c r="K208"/>
  <c r="BF208"/>
  <c r="K130"/>
  <c r="BF130"/>
  <c r="BK161"/>
  <c r="K171"/>
  <c r="BF171"/>
  <c r="K187"/>
  <c r="BF187"/>
  <c r="K128"/>
  <c r="BF128"/>
  <c r="K199"/>
  <c r="BF199"/>
  <c r="K227"/>
  <c r="BF227"/>
  <c i="6" r="F35"/>
  <c i="1" r="BB99"/>
  <c i="6" r="K175"/>
  <c r="BF175"/>
  <c r="K188"/>
  <c r="BF188"/>
  <c r="K164"/>
  <c r="BF164"/>
  <c r="BK152"/>
  <c r="BK171"/>
  <c r="K131"/>
  <c r="BF131"/>
  <c r="BK173"/>
  <c i="7" r="K148"/>
  <c r="BF148"/>
  <c r="F39"/>
  <c i="1" r="BF100"/>
  <c i="7" r="BK160"/>
  <c r="BK159"/>
  <c r="K159"/>
  <c r="K101"/>
  <c r="BK125"/>
  <c r="K166"/>
  <c r="BF166"/>
  <c i="8" r="K36"/>
  <c i="1" r="AY101"/>
  <c i="2" l="1" r="Q124"/>
  <c r="I97"/>
  <c i="5" r="T124"/>
  <c r="T123"/>
  <c i="1" r="AW98"/>
  <c i="3" r="R123"/>
  <c r="R122"/>
  <c r="J96"/>
  <c r="K31"/>
  <c i="1" r="AT96"/>
  <c i="3" r="X123"/>
  <c r="X122"/>
  <c i="7" r="Q123"/>
  <c r="Q122"/>
  <c r="I96"/>
  <c r="K30"/>
  <c i="1" r="AS100"/>
  <c i="4" r="Q121"/>
  <c r="Q120"/>
  <c r="I96"/>
  <c r="K30"/>
  <c i="1" r="AS97"/>
  <c i="2" r="X124"/>
  <c r="X123"/>
  <c i="7" r="R123"/>
  <c r="R122"/>
  <c r="J96"/>
  <c r="K31"/>
  <c i="1" r="AT100"/>
  <c i="2" r="V124"/>
  <c r="V123"/>
  <c i="3" r="Q123"/>
  <c r="Q122"/>
  <c r="I96"/>
  <c r="K30"/>
  <c i="1" r="AS96"/>
  <c i="6" r="Q127"/>
  <c r="I97"/>
  <c i="5" r="R124"/>
  <c r="J97"/>
  <c i="7" r="T123"/>
  <c r="T122"/>
  <c i="1" r="AW100"/>
  <c i="6" r="R127"/>
  <c r="R126"/>
  <c r="J96"/>
  <c r="K31"/>
  <c i="1" r="AT99"/>
  <c i="4" r="V121"/>
  <c r="V120"/>
  <c r="X121"/>
  <c r="X120"/>
  <c i="3" r="T123"/>
  <c r="T122"/>
  <c i="1" r="AW96"/>
  <c i="5" r="Q124"/>
  <c r="I97"/>
  <c i="3" r="V123"/>
  <c r="V122"/>
  <c i="7" r="X123"/>
  <c r="X122"/>
  <c i="6" r="T127"/>
  <c r="T126"/>
  <c i="1" r="AW99"/>
  <c i="5" r="V124"/>
  <c r="V123"/>
  <c r="X124"/>
  <c r="X123"/>
  <c i="2" r="R124"/>
  <c r="R123"/>
  <c r="J96"/>
  <c r="K31"/>
  <c i="1" r="AT95"/>
  <c i="5" r="BK163"/>
  <c r="K163"/>
  <c r="K99"/>
  <c i="2" r="I98"/>
  <c i="3" r="J98"/>
  <c i="5" r="J98"/>
  <c i="6" r="I98"/>
  <c r="J104"/>
  <c r="BK183"/>
  <c r="K183"/>
  <c r="K103"/>
  <c i="7" r="I98"/>
  <c i="2" r="J98"/>
  <c i="3" r="I98"/>
  <c i="4" r="R121"/>
  <c r="J97"/>
  <c i="5" r="I98"/>
  <c i="6" r="I104"/>
  <c i="7" r="J98"/>
  <c i="6" r="J98"/>
  <c i="4" r="I98"/>
  <c i="8" r="I97"/>
  <c r="J97"/>
  <c r="BK117"/>
  <c r="K117"/>
  <c r="K96"/>
  <c i="2" r="BK125"/>
  <c i="6" r="BK128"/>
  <c r="BK161"/>
  <c r="K161"/>
  <c r="K100"/>
  <c r="BK170"/>
  <c r="K170"/>
  <c r="K101"/>
  <c i="7" r="BK124"/>
  <c r="K124"/>
  <c r="K98"/>
  <c i="2" r="BK160"/>
  <c r="K160"/>
  <c r="K99"/>
  <c r="BK201"/>
  <c r="K201"/>
  <c r="K101"/>
  <c i="4" r="BK147"/>
  <c r="K147"/>
  <c r="K99"/>
  <c i="5" r="BK184"/>
  <c r="K184"/>
  <c r="K101"/>
  <c i="3" r="BK124"/>
  <c r="BK166"/>
  <c r="K166"/>
  <c r="K100"/>
  <c i="5" r="BK179"/>
  <c r="K179"/>
  <c r="K100"/>
  <c r="BK205"/>
  <c r="K205"/>
  <c r="K102"/>
  <c i="7" r="BK150"/>
  <c r="K150"/>
  <c r="K100"/>
  <c i="2" r="BK178"/>
  <c r="K178"/>
  <c r="K100"/>
  <c i="3" r="BK183"/>
  <c r="K183"/>
  <c r="K101"/>
  <c i="4" r="BK122"/>
  <c r="K122"/>
  <c r="K98"/>
  <c i="5" r="BK125"/>
  <c r="K125"/>
  <c r="K98"/>
  <c i="7" r="BK140"/>
  <c r="K140"/>
  <c r="K99"/>
  <c i="6" r="BK151"/>
  <c r="K151"/>
  <c r="K99"/>
  <c i="3" r="K36"/>
  <c i="1" r="AY96"/>
  <c r="AV96"/>
  <c i="4" r="F36"/>
  <c i="1" r="BC97"/>
  <c i="6" r="F36"/>
  <c i="1" r="BC99"/>
  <c r="AV101"/>
  <c r="BB94"/>
  <c r="W29"/>
  <c i="2" r="F36"/>
  <c i="1" r="BC95"/>
  <c i="5" r="F36"/>
  <c i="1" r="BC98"/>
  <c i="7" r="K36"/>
  <c i="1" r="AY100"/>
  <c r="AV100"/>
  <c i="2" r="K36"/>
  <c i="1" r="AY95"/>
  <c r="AV95"/>
  <c i="5" r="K36"/>
  <c i="1" r="AY98"/>
  <c r="AV98"/>
  <c i="7" r="F36"/>
  <c i="1" r="BC100"/>
  <c i="3" r="F36"/>
  <c i="1" r="BC96"/>
  <c i="4" r="K36"/>
  <c i="1" r="AY97"/>
  <c r="AV97"/>
  <c i="6" r="K36"/>
  <c i="1" r="AY99"/>
  <c r="AV99"/>
  <c r="BF94"/>
  <c r="W33"/>
  <c r="BD94"/>
  <c r="W31"/>
  <c r="BE94"/>
  <c r="W32"/>
  <c i="3" l="1" r="BK123"/>
  <c r="BK122"/>
  <c r="K122"/>
  <c r="K96"/>
  <c i="2" r="BK124"/>
  <c r="K124"/>
  <c r="K97"/>
  <c i="6" r="BK127"/>
  <c r="BK126"/>
  <c r="K126"/>
  <c i="4" r="I97"/>
  <c r="R120"/>
  <c r="J96"/>
  <c r="K31"/>
  <c i="1" r="AT97"/>
  <c i="4" r="BK121"/>
  <c r="K121"/>
  <c r="K97"/>
  <c i="5" r="R123"/>
  <c r="J96"/>
  <c r="K31"/>
  <c i="1" r="AT98"/>
  <c i="6" r="Q126"/>
  <c r="I96"/>
  <c r="K30"/>
  <c i="1" r="AS99"/>
  <c i="6" r="K128"/>
  <c r="K98"/>
  <c i="2" r="J97"/>
  <c r="Q123"/>
  <c r="I96"/>
  <c r="K30"/>
  <c i="1" r="AS95"/>
  <c i="5" r="Q123"/>
  <c r="I96"/>
  <c r="K30"/>
  <c i="1" r="AS98"/>
  <c i="5" r="BK124"/>
  <c r="K124"/>
  <c r="K97"/>
  <c i="6" r="J97"/>
  <c i="7" r="I97"/>
  <c i="2" r="K125"/>
  <c r="K98"/>
  <c i="3" r="I97"/>
  <c i="7" r="J97"/>
  <c r="BK123"/>
  <c r="K123"/>
  <c r="K97"/>
  <c i="3" r="J97"/>
  <c r="K124"/>
  <c r="K98"/>
  <c i="6" r="K32"/>
  <c i="1" r="AG99"/>
  <c r="AZ94"/>
  <c r="AX94"/>
  <c r="AK29"/>
  <c r="BC94"/>
  <c r="AY94"/>
  <c r="AK30"/>
  <c r="AW94"/>
  <c i="8" r="K32"/>
  <c i="1" r="AG101"/>
  <c r="BA94"/>
  <c i="6" l="1" r="K41"/>
  <c i="4" r="BK120"/>
  <c r="K120"/>
  <c r="K96"/>
  <c i="7" r="BK122"/>
  <c r="K122"/>
  <c r="K96"/>
  <c i="6" r="K96"/>
  <c i="2" r="BK123"/>
  <c r="K123"/>
  <c i="5" r="BK123"/>
  <c r="K123"/>
  <c r="K96"/>
  <c i="8" r="K41"/>
  <c i="6" r="K127"/>
  <c r="K97"/>
  <c i="3" r="K123"/>
  <c r="K97"/>
  <c i="1" r="AN101"/>
  <c r="AN99"/>
  <c r="AT94"/>
  <c i="3" r="K32"/>
  <c i="1" r="AG96"/>
  <c i="2" r="K32"/>
  <c i="1" r="AG95"/>
  <c r="W30"/>
  <c r="AS94"/>
  <c r="AV94"/>
  <c i="2" l="1" r="K96"/>
  <c r="K41"/>
  <c i="3" r="K41"/>
  <c i="1" r="AN96"/>
  <c r="AN95"/>
  <c i="7" r="K32"/>
  <c i="1" r="AG100"/>
  <c i="4" r="K32"/>
  <c i="1" r="AG97"/>
  <c i="5" r="K32"/>
  <c i="1" r="AG98"/>
  <c r="AN98"/>
  <c i="4" l="1" r="K41"/>
  <c i="5" r="K41"/>
  <c i="7" r="K41"/>
  <c i="1" r="AN100"/>
  <c r="AN97"/>
  <c r="AG94"/>
  <c r="AK26"/>
  <c r="AK35"/>
  <c l="1" r="AN94"/>
</calcChain>
</file>

<file path=xl/sharedStrings.xml><?xml version="1.0" encoding="utf-8"?>
<sst xmlns="http://schemas.openxmlformats.org/spreadsheetml/2006/main">
  <si>
    <t>Export Komplet</t>
  </si>
  <si>
    <t/>
  </si>
  <si>
    <t>2.0</t>
  </si>
  <si>
    <t>ZAMOK</t>
  </si>
  <si>
    <t>False</t>
  </si>
  <si>
    <t>True</t>
  </si>
  <si>
    <t>{96210bc9-cfba-4671-ba2e-0d3ff9a754a2}</t>
  </si>
  <si>
    <t>0,01</t>
  </si>
  <si>
    <t>20</t>
  </si>
  <si>
    <t>REKAPITULÁCIA STAVBY</t>
  </si>
  <si>
    <t xml:space="preserve">v ---  nižšie sa nachádzajú doplnkové a pomocné údaje k zostavám  --- v</t>
  </si>
  <si>
    <t>Návod na vyplnenie</t>
  </si>
  <si>
    <t>0,001</t>
  </si>
  <si>
    <t>Kód:</t>
  </si>
  <si>
    <t>010921</t>
  </si>
  <si>
    <t xml:space="preserve">Meniť je možné iba bunky so žltým podfarbením!_x000d_
_x000d_
1) na prvom liste Rekapitulácie stavby vyplňte v zostave_x000d_
_x000d_
    a) Rekapitulácia stavby_x000d_
       - údaje o Zhotoviteľovi_x000d_
         (prenesú sa do ostatných zostáv aj v iných listoch)_x000d_
_x000d_
    b) Rekapitulácia objektov stavby_x000d_
       - potrebné Ostatné náklady_x000d_
_x000d_
2) na vybraných listoch vyplňte v zostave_x000d_
_x000d_
    a) Krycí list_x000d_
       - údaje o Zhotoviteľovi, pokiaľ sa líšia od údajov o Zhotoviteľovi na Rekapitulácii stavby_x000d_
         (údaje se prenesú do ostatných zostav v danom liste)_x000d_
_x000d_
    b) Rekapitulácia rozpočtu_x000d_
       - potrebné Ostatné náklady_x000d_
_x000d_
    c) Celkové náklady za stavbu_x000d_
       - ceny na položkách_x000d_
       - množstvo, pokiaľ má žlté podfarbenie_x000d_
       - a v prípade potreby poznámku (tá je v skrytom stĺpci)</t>
  </si>
  <si>
    <t>Stavba:</t>
  </si>
  <si>
    <t>Zátoka pokoja</t>
  </si>
  <si>
    <t>JKSO:</t>
  </si>
  <si>
    <t>KS:</t>
  </si>
  <si>
    <t>Miesto:</t>
  </si>
  <si>
    <t>Trenčín</t>
  </si>
  <si>
    <t>Dátum:</t>
  </si>
  <si>
    <t>9. 9. 2021</t>
  </si>
  <si>
    <t>Objednávateľ:</t>
  </si>
  <si>
    <t>IČO:</t>
  </si>
  <si>
    <t>Mesto Trenčín</t>
  </si>
  <si>
    <t>IČ DPH:</t>
  </si>
  <si>
    <t>Zhotoviteľ:</t>
  </si>
  <si>
    <t>Vyplň údaj</t>
  </si>
  <si>
    <t>Projektant:</t>
  </si>
  <si>
    <t>Ing.arch. Michal Vojtek</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</si>
  <si>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</si>
  <si>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</si>
  <si>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</si>
  <si>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</si>
  <si>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</si>
  <si>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</si>
  <si>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</si>
  <si>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</si>
  <si>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</si>
  <si>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</si>
  <si>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</si>
  <si>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</si>
  <si>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</si>
  <si>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</si>
  <si>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</si>
  <si>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</si>
  <si>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</si>
  <si>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</si>
  <si>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</si>
  <si>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</si>
  <si>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</si>
  <si>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</si>
  <si>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</si>
  <si>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</si>
  <si>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</si>
  <si>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</si>
  <si>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</si>
  <si>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</si>
  <si>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Materiál [EUR]</t>
  </si>
  <si>
    <t>z toho Montáž [EUR]</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</si>
  <si>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</si>
  <si>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</si>
  <si>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</si>
  <si>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</si>
  <si>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</si>
  <si>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</si>
  <si>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</si>
  <si>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</si>
  <si>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</si>
  <si>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</si>
  <si>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</si>
  <si>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</si>
  <si>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</si>
  <si>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</si>
  <si>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</si>
  <si>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</si>
  <si>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</si>
  <si>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</si>
  <si>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t>
  </si>
  <si>
    <t>010921_01</t>
  </si>
  <si>
    <t>Atletický okruh</t>
  </si>
  <si>
    <t>STA</t>
  </si>
  <si>
    <t>1</t>
  </si>
  <si>
    <t>{9b827a97-7d6c-408d-8525-2179da00336d}</t>
  </si>
  <si>
    <t>010921_02</t>
  </si>
  <si>
    <t>Multifunkčné ihrisko 1</t>
  </si>
  <si>
    <t>{b6d74ab2-1957-4759-83f5-7d96f3d8bca4}</t>
  </si>
  <si>
    <t>010921_03</t>
  </si>
  <si>
    <t>Multifunkčné ihrisko 2</t>
  </si>
  <si>
    <t>{b3a7ae67-9eae-401a-85a5-a9d29beef3ff}</t>
  </si>
  <si>
    <t>010921_04</t>
  </si>
  <si>
    <t>Skok o žrdi</t>
  </si>
  <si>
    <t>{633bec05-3631-481a-be4f-96a55ca4678e}</t>
  </si>
  <si>
    <t>010921_05</t>
  </si>
  <si>
    <t>Vrhací kruh</t>
  </si>
  <si>
    <t>{a21c31ef-e739-463f-bb5d-ac6de1cd52fe}</t>
  </si>
  <si>
    <t>010921_06</t>
  </si>
  <si>
    <t>Štrková cesta</t>
  </si>
  <si>
    <t>{a4a7c69b-c38d-493e-a60f-f78d0303424e}</t>
  </si>
  <si>
    <t>010921_07</t>
  </si>
  <si>
    <t>Ostatné</t>
  </si>
  <si>
    <t>{c53b27b9-dcca-43a8-9c27-de97cc46c93a}</t>
  </si>
  <si>
    <t>KRYCÍ LIST ROZPOČTU</t>
  </si>
  <si>
    <t>Objekt:</t>
  </si>
  <si>
    <t>010921_01 - Atletický okruh</t>
  </si>
  <si>
    <t>Materiál</t>
  </si>
  <si>
    <t>Montáž</t>
  </si>
  <si>
    <t>REKAPITULÁCIA ROZPOČTU</t>
  </si>
  <si>
    <t>Kód dielu - Popis</t>
  </si>
  <si>
    <t>Materiál [EUR]</t>
  </si>
  <si>
    <t>Montáž [EUR]</t>
  </si>
  <si>
    <t>Cena celkom [EUR]</t>
  </si>
  <si>
    <t>Náklady z rozpočtu</t>
  </si>
  <si>
    <t>-1</t>
  </si>
  <si>
    <t>HSV - Práce a dodávky HSV</t>
  </si>
  <si>
    <t xml:space="preserve">    1 - Zemné práce</t>
  </si>
  <si>
    <t xml:space="preserve">    2 - Zakladanie</t>
  </si>
  <si>
    <t xml:space="preserve">    5 - Komunikácie</t>
  </si>
  <si>
    <t xml:space="preserve">    9 - Ostatné konštrukcie a práce-búranie</t>
  </si>
  <si>
    <t xml:space="preserve">    99 - Presun hmôt HSV</t>
  </si>
  <si>
    <t>HZS - Hodinové zúčtovacie sadzby</t>
  </si>
  <si>
    <t>ROZPOČET</t>
  </si>
  <si>
    <t>PČ</t>
  </si>
  <si>
    <t>MJ</t>
  </si>
  <si>
    <t>Množstvo</t>
  </si>
  <si>
    <t>J. materiál [EUR]</t>
  </si>
  <si>
    <t>J. montáž [EUR]</t>
  </si>
  <si>
    <t>Cenová sústava</t>
  </si>
  <si>
    <t>J.cena [EUR]</t>
  </si>
  <si>
    <t>Materiál celkom [EUR]</t>
  </si>
  <si>
    <t>Montáž celkom [EUR]</t>
  </si>
  <si>
    <t>J. Nh [h]</t>
  </si>
  <si>
    <t>Nh celkom [h]</t>
  </si>
  <si>
    <t>J. hmotnosť [t]</t>
  </si>
  <si>
    <t>Hmotnosť celkom [t]</t>
  </si>
  <si>
    <t>J. suť [t]</t>
  </si>
  <si>
    <t>Suť Celkom [t]</t>
  </si>
  <si>
    <t>HSV</t>
  </si>
  <si>
    <t>Práce a dodávky HSV</t>
  </si>
  <si>
    <t>ROZPOCET</t>
  </si>
  <si>
    <t>Zemné práce</t>
  </si>
  <si>
    <t>43</t>
  </si>
  <si>
    <t>K</t>
  </si>
  <si>
    <t>112101111.S</t>
  </si>
  <si>
    <t>Vyrúbanie stromu listnatého vo svahu do 1:5 priem. kmeňa do 200 mm</t>
  </si>
  <si>
    <t>ks</t>
  </si>
  <si>
    <t>4</t>
  </si>
  <si>
    <t>2</t>
  </si>
  <si>
    <t>-1146648257</t>
  </si>
  <si>
    <t>PP</t>
  </si>
  <si>
    <t>Vyrúbanie stromu s rozrezaním a odstránením konárov a kmeňa do vzdialenosti 20 m, so zložením na hromady alebo naložením na dopravný prostriedok v rovine alebo na svahu do 1:5 listnatého, priemeru kmeňa na reznej ploche pňa do 200 mm</t>
  </si>
  <si>
    <t>44</t>
  </si>
  <si>
    <t>112201111.S</t>
  </si>
  <si>
    <t>Odstránenie pňa v rovine a na svahu do 1:5, priemer do 200 mm</t>
  </si>
  <si>
    <t>204342485</t>
  </si>
  <si>
    <t>Odstránenie pňa s odprataním získaného dreva na vzdialenosť do 20 m, so zložením na hromady alebo s naložením na dopravný prostriedok, so zasypaním jamy, doplnením zeminy, zhutnením a úpravou terénu v rovine alebo na svahu do 1:5, priemeru pňa na reznej ploche do 200 mm</t>
  </si>
  <si>
    <t>9</t>
  </si>
  <si>
    <t>113107211.S</t>
  </si>
  <si>
    <t xml:space="preserve">Odstránenie krytu v ploche nad 200 m2 z kameniva ťaženého, hr. vrstvy do 100 mm,  -0,16000t</t>
  </si>
  <si>
    <t>m2</t>
  </si>
  <si>
    <t>-1069501117</t>
  </si>
  <si>
    <t>Odstránenie krytov s premiestnením hmôt na skládku na vzdialenosť do 20 m alebo s naložením na dopravný prostriedok, v ploche jednotlivo nad 200 m2 z kameniva ťaženého, hr. vrstvy do 100 mm -0,160 t</t>
  </si>
  <si>
    <t>8</t>
  </si>
  <si>
    <t>113208111.S</t>
  </si>
  <si>
    <t xml:space="preserve">Vytrhanie obrúb betonových, s vybúraním lôžka, záhonových,  -0,04000t</t>
  </si>
  <si>
    <t>m</t>
  </si>
  <si>
    <t>1750585258</t>
  </si>
  <si>
    <t>Vytrhanie obrúb betónových, s vybúraním lôžka, s premiestnením hmôt na skládku na vzdialenosť do 3 m alebo s naložením na dopravný prostriedok záhonových -0,040 t</t>
  </si>
  <si>
    <t>27</t>
  </si>
  <si>
    <t>122201109.S</t>
  </si>
  <si>
    <t>Odkopávky a prekopávky nezapažené. Príplatok k cenám za lepivosť horniny 3</t>
  </si>
  <si>
    <t>m3</t>
  </si>
  <si>
    <t>-1625236748</t>
  </si>
  <si>
    <t>Odkopávky a prekopávky nezapažené s prehodením výkopku na vzdialenosť do 3 m alebo s naložením na dopravný prostriedok Príplatok k cenám za lepivosť horniny 3</t>
  </si>
  <si>
    <t>12</t>
  </si>
  <si>
    <t>122202202.S</t>
  </si>
  <si>
    <t>Odkopávka a prekopávka nezapažená pre cesty, v hornine 3 nad 100 do 1000 m3</t>
  </si>
  <si>
    <t>-1324388</t>
  </si>
  <si>
    <t>Odkopávky a prekopávky nezapažené pre cesty s premiestením výkopku v priečnych prof. na vzdial. do 15 m alebo s naložením na dopravný prostriedok, v hornine 3 nad 100 do 1000 m3</t>
  </si>
  <si>
    <t>13</t>
  </si>
  <si>
    <t>132201101.S</t>
  </si>
  <si>
    <t>Výkop ryhy do šírky 600 mm v horn.3 do 100 m3</t>
  </si>
  <si>
    <t>780129036</t>
  </si>
  <si>
    <t>Hĺbenie rýh šírky do 600 mm zapažených i nezapažených s urovnaním dna do predpísaného profilu a spádu, s prehodením výkopu na priľahlom teréne na vzdialenosť do 3 m od pozdĺžnej osi ryhy alebo s naložením výkopu na dopravný prostriedok v hornine 3 do 100 m3</t>
  </si>
  <si>
    <t>36</t>
  </si>
  <si>
    <t>162501122.S</t>
  </si>
  <si>
    <t>Vodorovné premiestnenie výkopku po spevnenej ceste z horniny tr.1-4, nad 100 do 1000 m3 na vzdialenosť do 3000 m</t>
  </si>
  <si>
    <t>1838788577</t>
  </si>
  <si>
    <t>Vodorovné premiestnenie výkopku za sucha pre všetky druhy dopravných prostriedkov bez naloženia výkopu, avšak so zložením bez rozhrnutia po spevnenej ceste, z horniny 1 až 4 v množstve nad 100 do 1000 m3 na vzdialenosť nad 2500 do 3000 m</t>
  </si>
  <si>
    <t>37</t>
  </si>
  <si>
    <t>162501123.S</t>
  </si>
  <si>
    <t>Vodorovné premiestnenie výkopku po spevnenej ceste z horniny tr.1-4, nad 100 do 1000 m3, príplatok k cene za každých ďalšich a začatých 1000 m</t>
  </si>
  <si>
    <t>-1066599838</t>
  </si>
  <si>
    <t>Vodorovné premiestnenie výkopku za sucha pre všetky druhy dopravných prostriedkov bez naloženia výkopu, avšak so zložením bez rozhrnutia po spevnenej ceste, z horniny 1 až 4 v množstve nad 100 do 1000 m3 na vzdialenosť príplatok k cene za k.ď. i začatých 1000 m</t>
  </si>
  <si>
    <t>VV</t>
  </si>
  <si>
    <t>777,95*7 'Prepočítané koeficientom množstva</t>
  </si>
  <si>
    <t>41</t>
  </si>
  <si>
    <t>171201101.S</t>
  </si>
  <si>
    <t>Uloženie sypaniny do násypov s rozprestretím sypaniny vo vrstvách a s hrubým urovnaním nezhutnených</t>
  </si>
  <si>
    <t>2102784150</t>
  </si>
  <si>
    <t>28</t>
  </si>
  <si>
    <t>171201202.S</t>
  </si>
  <si>
    <t>Uloženie sypaniny na skládky nad 100 do 1000 m3</t>
  </si>
  <si>
    <t>1955872489</t>
  </si>
  <si>
    <t>34</t>
  </si>
  <si>
    <t>171209002.S</t>
  </si>
  <si>
    <t>Poplatok za skladovanie - zemina a kamenivo (17 05) ostatné</t>
  </si>
  <si>
    <t>t</t>
  </si>
  <si>
    <t>-700470010</t>
  </si>
  <si>
    <t>Poplatok za skladovanie stavebného odpadu (17) zemina a kamenivo (17 05) ostatné (O) (17 05 04, 06)</t>
  </si>
  <si>
    <t>45</t>
  </si>
  <si>
    <t>174201101.S</t>
  </si>
  <si>
    <t>Zásyp sypaninou bez zhutnenia jám, šachiet, rýh, zárezov alebo okolo objektov do 100 m3</t>
  </si>
  <si>
    <t>1787898791</t>
  </si>
  <si>
    <t>Zásyp sypaninou z akejkoľvek horniny, s uložením výkopku vo vrstvách bez zhutnenia jám, šachiet, rýh, zárezov alebo okolo objektov v týchto vykopávkach do 100 m3</t>
  </si>
  <si>
    <t>46</t>
  </si>
  <si>
    <t>174201201.S</t>
  </si>
  <si>
    <t>Zásyp jám po pňoch výkopkov nad 100 do 300 mm</t>
  </si>
  <si>
    <t>-541969673</t>
  </si>
  <si>
    <t>Zásyp jám po pňoch výkopkov z horniny získanej pri dobývaní pňov z hrubým urovnaním povrchu zasypávky pri priemere pňa nad 100 do 300 mm</t>
  </si>
  <si>
    <t>47</t>
  </si>
  <si>
    <t>180402111.S</t>
  </si>
  <si>
    <t>Založenie trávnika parkového výsevom v rovine do 1:5</t>
  </si>
  <si>
    <t>1315129152</t>
  </si>
  <si>
    <t>Založenie trávnika na pôde vopred pripravenej s pokosením, naložením, odvozom odpadu do 20 km a so zložením parkového výsevom v rovine alebo na svahu v rovine do 1:5</t>
  </si>
  <si>
    <t>48</t>
  </si>
  <si>
    <t>M</t>
  </si>
  <si>
    <t>005720001500.S</t>
  </si>
  <si>
    <t>Osivá tráv - výber trávových semien</t>
  </si>
  <si>
    <t>kg</t>
  </si>
  <si>
    <t>1543655206</t>
  </si>
  <si>
    <t>183,45*0,0309 'Prepočítané koeficientom množstva</t>
  </si>
  <si>
    <t>Zakladanie</t>
  </si>
  <si>
    <t>52</t>
  </si>
  <si>
    <t>211571121.S</t>
  </si>
  <si>
    <t>Výplň odvodňovacieho rebra alebo trativodu do rýh s úpravou povrchu výplne kamenivom drobným ťaženým</t>
  </si>
  <si>
    <t>-141500925</t>
  </si>
  <si>
    <t>Výplň odvodňovacích rebier alebo trativodov do rýh bez zhutnenia s úpravou povrchu výplne kamenivom drobným ťaženým</t>
  </si>
  <si>
    <t>14</t>
  </si>
  <si>
    <t>211971121.S</t>
  </si>
  <si>
    <t>Zhotov. oplášt. výplne z geotext. v ryhe alebo v záreze pri rozvinutej šírke oplášt. od 0 do 2, 5 m</t>
  </si>
  <si>
    <t>250928728</t>
  </si>
  <si>
    <t>Zhotovenie opláštenia výplne odvodňovacích rebier alebo trativodov z geotextílie, v ryhe alebo v záreze so stenami zvislými alebo šikmými o sklone nad 1:2,5 pri rozvinutej šírke opláštenia od 0 do 2,5 m</t>
  </si>
  <si>
    <t>15</t>
  </si>
  <si>
    <t>693110002000.S</t>
  </si>
  <si>
    <t>Geotextília polypropylénová netkaná 200 g/m2</t>
  </si>
  <si>
    <t>294415405</t>
  </si>
  <si>
    <t>875,52*1,02 'Prepočítané koeficientom množstva</t>
  </si>
  <si>
    <t>29</t>
  </si>
  <si>
    <t>215901101.S</t>
  </si>
  <si>
    <t>Zhutnenie podložia z rastlej horniny 1 až 4 pod násypy, z hornina súdržných do 92 % PS a nesúdržných</t>
  </si>
  <si>
    <t>-906390924</t>
  </si>
  <si>
    <t>Zhutnenie podložia z rastlej horniny 1 až 4 pod násypy, z hornín súdržných do 92 % PS a nesúdržných sypkých relatívnej uľahnutosti l(d) do 0,8</t>
  </si>
  <si>
    <t>53</t>
  </si>
  <si>
    <t>275313611.S</t>
  </si>
  <si>
    <t>Betón základových pätiek, prostý tr. C 16/20</t>
  </si>
  <si>
    <t>183823626</t>
  </si>
  <si>
    <t>Betón základových pätiek prostý tr.C 16/20</t>
  </si>
  <si>
    <t>54</t>
  </si>
  <si>
    <t>275351217.S</t>
  </si>
  <si>
    <t>Debnenie stien základových pätiek, zhotovenie-tradičné</t>
  </si>
  <si>
    <t>1246584471</t>
  </si>
  <si>
    <t>Debnenie zvislé alebo šikmé (odklonené) pôdorysne priame alebo zalomené, stien pätiek vo voľných alebo zapažených jamách, ryhách, šachtách, vrátane prípadných vzpier zhotovenie -tradičné</t>
  </si>
  <si>
    <t>55</t>
  </si>
  <si>
    <t>275351218.S</t>
  </si>
  <si>
    <t>Debnenie stien základových pätiek, odstránenie-tradičné</t>
  </si>
  <si>
    <t>1165005198</t>
  </si>
  <si>
    <t>Debnenie zvislé alebo šikmé (odklonené) pôdorysne priame alebo zalomené, stien pätiek vo voľných alebo zapažených jamách, ryhách, šachtách, vrátane prípadných vzpier odstránenie -tradičné</t>
  </si>
  <si>
    <t>38</t>
  </si>
  <si>
    <t>289971212.S</t>
  </si>
  <si>
    <t>Zhotovenie vrstvy z geotextílie na upravenom povrchu sklon do 1 : 5 , šírky nad 3 do 6 m</t>
  </si>
  <si>
    <t>-1858836955</t>
  </si>
  <si>
    <t>Zhotovenie vrstvy z geotextílie na upravenom povrchu v sklone do 1:5 , šírky nad 3 do 6 m</t>
  </si>
  <si>
    <t>5</t>
  </si>
  <si>
    <t>Komunikácie</t>
  </si>
  <si>
    <t>10</t>
  </si>
  <si>
    <t>564210113.S R</t>
  </si>
  <si>
    <t>Podklad alebo kryt pre mlátový chodník z vápencovej drviny fr. 0-4 mm s rozprestretím, vlhčením a zhutnením do hr. 50 mm, plochy nad 1000 m2 - zakalenie</t>
  </si>
  <si>
    <t>-819487773</t>
  </si>
  <si>
    <t>Podklad alebo kryt pre mlátový chodník z vápencovej drviny fr. 0-4 mm, s rozprestretím a vlhčením, po zhutnení hr. 50 mm, plochy nad 1000 m2</t>
  </si>
  <si>
    <t>564521111.S</t>
  </si>
  <si>
    <t>Zhotovenie podsypu alebo podkladu zo sypaniny, po zhutnení hr. 80 mm</t>
  </si>
  <si>
    <t>1753867674</t>
  </si>
  <si>
    <t>Zhotovenie podsypu alebo podkladu zo sypaniny s rozprestretím, vlhčením a zhutnením, po zhutnení hr. 80 mm</t>
  </si>
  <si>
    <t>6</t>
  </si>
  <si>
    <t>564710111.S</t>
  </si>
  <si>
    <t>Podklad alebo kryt z kameniva hrubého drveného veľ. 8-16 mm s rozprestretím a zhutnením hr. 50 mm</t>
  </si>
  <si>
    <t>-1998298580</t>
  </si>
  <si>
    <t>Podklad alebo kryt z kameniva hrubého drveného veľ. 8-16 mm s rozprestretím a zhutnením, po zhutnení hr. 50 mm</t>
  </si>
  <si>
    <t>57</t>
  </si>
  <si>
    <t>564721112.S</t>
  </si>
  <si>
    <t>Podklad alebo kryt z kameniva hrubého drveného veľ. 32-63 mm s rozprestretím a zhutnením hr. 90 mm</t>
  </si>
  <si>
    <t>192930047</t>
  </si>
  <si>
    <t>Podklad alebo kryt z kameniva hrubého drveného veľ. 32-63 mm s rozprestretím a zhutnením, po zhutnení hr. 90 mm</t>
  </si>
  <si>
    <t>58</t>
  </si>
  <si>
    <t>564731112.S</t>
  </si>
  <si>
    <t>Podklad alebo kryt z kameniva hrubého drveného veľ. 32-63 mm s rozprestretím a zhutnením hr. 110 mm</t>
  </si>
  <si>
    <t>-1778313642</t>
  </si>
  <si>
    <t>Podklad alebo kryt z kameniva hrubého drveného veľ. 32-63 mm s rozprestretím a zhutnením, po zhutnení hr. 110 mm</t>
  </si>
  <si>
    <t>18</t>
  </si>
  <si>
    <t>Z1561403916718001014</t>
  </si>
  <si>
    <t>Kovový obrubník – Steel Border 14x100cm</t>
  </si>
  <si>
    <t>-1844828280</t>
  </si>
  <si>
    <t>19</t>
  </si>
  <si>
    <t>055410000100.S</t>
  </si>
  <si>
    <t>Mulčovacia kôra</t>
  </si>
  <si>
    <t>l</t>
  </si>
  <si>
    <t>1692176564</t>
  </si>
  <si>
    <t>51</t>
  </si>
  <si>
    <t>564941111.S</t>
  </si>
  <si>
    <t>Podklad alebo podsyp z betónového recyklátu s rozprestretím, vlhčením a zhutnením, po zhutnení hr. 120 mm</t>
  </si>
  <si>
    <t>-313503944</t>
  </si>
  <si>
    <t>3</t>
  </si>
  <si>
    <t>576131111.S</t>
  </si>
  <si>
    <t>Koberec asfaltový otvorený z kameniva drveného obaleného asfaltom so zhutnením hr. 40 mm</t>
  </si>
  <si>
    <t>2057949743</t>
  </si>
  <si>
    <t>Koberec asfaltový otvorený z kameniva drveného obaleného asfaltom s rozprestretím a so zhutnením, po zhutnení hr. 40 mm</t>
  </si>
  <si>
    <t>576141111.S</t>
  </si>
  <si>
    <t>Koberec asfaltový otvorený z kameniva drveného obaleného asfaltom so zhutnením hr. 50 mm</t>
  </si>
  <si>
    <t>-124195387</t>
  </si>
  <si>
    <t>Koberec asfaltový otvorený z kameniva drveného obaleného asfaltom s rozprestretím a so zhutnením, po zhutnení hr. 50 mm</t>
  </si>
  <si>
    <t>589170021.S</t>
  </si>
  <si>
    <t>Športový povrch atletický z SBR 10 mm a EPDM 3 mm</t>
  </si>
  <si>
    <t>365161427</t>
  </si>
  <si>
    <t>Športové povrchy športovísk multifunkčných, atletických SBR hr. 10 mm a EPDM hr. 3 mm</t>
  </si>
  <si>
    <t>Ostatné konštrukcie a práce-búranie</t>
  </si>
  <si>
    <t>23</t>
  </si>
  <si>
    <t>915701112.S</t>
  </si>
  <si>
    <t>Zhotovenie vodorov. značenia z náterových hmôt hr. 2,5 až 3 mm - deliace čiary</t>
  </si>
  <si>
    <t>-552116771</t>
  </si>
  <si>
    <t>Zhotovenie vodorovného značenia krytu z náterových hmôt hr. 2,5 až 3 mm deliacich čiar</t>
  </si>
  <si>
    <t>24</t>
  </si>
  <si>
    <t>404460002000.S</t>
  </si>
  <si>
    <t>Rozpúšťadlová cestná farba biela, pre vodorovné dopravné značenie</t>
  </si>
  <si>
    <t>-1573455158</t>
  </si>
  <si>
    <t>21</t>
  </si>
  <si>
    <t>916561111.S</t>
  </si>
  <si>
    <t>Osadenie záhonového alebo parkového obrubníka betón., do lôžka z bet. pros. tr. C 12/15 s bočnou oporou</t>
  </si>
  <si>
    <t>-1068538538</t>
  </si>
  <si>
    <t>Osadenie záhonového alebo parkového obrubníka betónového so zaliatím a zatrením škár cementovou maltou, so zhotovením lôžka s bočnou oporou z betónu prostého tr. C 12/15</t>
  </si>
  <si>
    <t>22</t>
  </si>
  <si>
    <t>592170001800.S</t>
  </si>
  <si>
    <t>Obrubník parkový, lxšxv 1000x50x200 mm, prírodný</t>
  </si>
  <si>
    <t>1062143958</t>
  </si>
  <si>
    <t>636*1,01 'Prepočítané koeficientom množstva</t>
  </si>
  <si>
    <t>35</t>
  </si>
  <si>
    <t>953942421.S R</t>
  </si>
  <si>
    <t>Osadenie oceľového rámu veľkosti do 1000 x 1000mm (bez dodávky) so zaliatím cementovou maltou - rám odrazovej dosky</t>
  </si>
  <si>
    <t>-344702118</t>
  </si>
  <si>
    <t>Osadzovanie drobných kovových predmetov so zaliatím cementovou maltou, štvorcového oceľového rámu veľkosti do 1000 x 1000 mm pod pružinový (roštový) oceľ. základ domových práčok, odstrediviek, žmýkačiek, domových motorových zariadení, ventilátorov a pod. zaliatím kotiev (pracní) do vynechaných alebo vysekaných otvorov a podliatím rámu (bez dodania) oceľového rámu</t>
  </si>
  <si>
    <t>32</t>
  </si>
  <si>
    <t>979081111.S</t>
  </si>
  <si>
    <t>Odvoz sutiny a vybúraných hmôt na skládku do 1 km</t>
  </si>
  <si>
    <t>-1488883914</t>
  </si>
  <si>
    <t>33</t>
  </si>
  <si>
    <t>979081121.S</t>
  </si>
  <si>
    <t>Odvoz sutiny a vybúraných hmôt na skládku za každý ďalší 1 km</t>
  </si>
  <si>
    <t>513512899</t>
  </si>
  <si>
    <t>287,2*23 'Prepočítané koeficientom množstva</t>
  </si>
  <si>
    <t>31</t>
  </si>
  <si>
    <t>979093513.S</t>
  </si>
  <si>
    <t>Drvenie stavebného odpadu z demolácií (bez kov. mat.) z muriva z betónu železového</t>
  </si>
  <si>
    <t>-1301580452</t>
  </si>
  <si>
    <t>Drvenie stavebného odpadu z demolácií (bez kovového materiálu) z betónu železového</t>
  </si>
  <si>
    <t>39</t>
  </si>
  <si>
    <t>989281353.S</t>
  </si>
  <si>
    <t>Vodorovné premiestnenie ručne fúrikom - sypký materiál hmotn. nad 900-1500 kg/m3, vodor. presun v úrovni do 10 ms naložením , vyložením a jazdou späť s prázdnym fúrikom</t>
  </si>
  <si>
    <t>376430733</t>
  </si>
  <si>
    <t>Vodorovné premiestnenie ručne fúrikom, vodorovný presun v úrovni do 10 m vrátane naloženia, vyloženia a jazda späť s prázdnym fúrikom sypké materiály hmotnosti nad 900 do 1 500 kg/m3</t>
  </si>
  <si>
    <t>40</t>
  </si>
  <si>
    <t>583310002200.S</t>
  </si>
  <si>
    <t>Kamenivo ťažené drobné predrvené frakcia 0-2 mm</t>
  </si>
  <si>
    <t>-2065784369</t>
  </si>
  <si>
    <t>8,6*1,5 'Prepočítané koeficientom množstva</t>
  </si>
  <si>
    <t>49</t>
  </si>
  <si>
    <t>mat 1</t>
  </si>
  <si>
    <t>Odrazová doska na skok do diaľky, osadzovací rám, kryt</t>
  </si>
  <si>
    <t>kpl</t>
  </si>
  <si>
    <t>-414861551</t>
  </si>
  <si>
    <t>99</t>
  </si>
  <si>
    <t>Presun hmôt HSV</t>
  </si>
  <si>
    <t>42</t>
  </si>
  <si>
    <t>998222012.S</t>
  </si>
  <si>
    <t>Presun hmôt na spevnených plochách s krytom z kameniva (8233, 8235) pre akékoľvek dľžky</t>
  </si>
  <si>
    <t>-976277514</t>
  </si>
  <si>
    <t>Presun hmôt na spevnených plochách s krytom z kameniva (823 3, 823 5) pre akékoľvek dĺžky</t>
  </si>
  <si>
    <t>HZS</t>
  </si>
  <si>
    <t>Hodinové zúčtovacie sadzby</t>
  </si>
  <si>
    <t>56</t>
  </si>
  <si>
    <t>HZS000312.S R</t>
  </si>
  <si>
    <t>Stavebno montážne práce náročnejšie, ucelené, obtiažne, rutinné (Tr. 2) v rozsahu menej ako 4 hodimy - osadenie kovových obrubníkov</t>
  </si>
  <si>
    <t>hod</t>
  </si>
  <si>
    <t>512</t>
  </si>
  <si>
    <t>-351210033</t>
  </si>
  <si>
    <t>Stavebno montážne práce V rozsahu menej ako 4 hodiny náročnejšie (Tr.2)</t>
  </si>
  <si>
    <t>010921_02 - Multifunkčné ihrisko 1</t>
  </si>
  <si>
    <t>118,3*7 'Prepočítané koeficientom množstva</t>
  </si>
  <si>
    <t>182*0,0309 'Prepočítané koeficientom množstva</t>
  </si>
  <si>
    <t>181301101.S</t>
  </si>
  <si>
    <t>Rozprestretie ornice v rovine, plocha do 500 m2, hr.do 100 mm</t>
  </si>
  <si>
    <t>34515771</t>
  </si>
  <si>
    <t>Rozprestretie a urovnanie ornice s príp. nutným premiestnením hromád alebo dočasných skládok na miesto spotreby zo vzdial. do 30 m v rovine pri súvislej ploche. do 500 m2, hrúbky vrstvy do 100 mm</t>
  </si>
  <si>
    <t>103640000100.S</t>
  </si>
  <si>
    <t>Zemina pre terénne úpravy - ornica</t>
  </si>
  <si>
    <t>-357497393</t>
  </si>
  <si>
    <t>18,2*0,96 'Prepočítané koeficientom množstva</t>
  </si>
  <si>
    <t>183403161.S</t>
  </si>
  <si>
    <t>Obrobenie pôdy valcovaním v rovine alebo na svahu do 1:5</t>
  </si>
  <si>
    <t>-576701338</t>
  </si>
  <si>
    <t>647179837</t>
  </si>
  <si>
    <t>78,08*1,02 'Prepočítané koeficientom množstva</t>
  </si>
  <si>
    <t>564210112.S R</t>
  </si>
  <si>
    <t>Podklad alebo kryt pre mlátový chodník z vápencovej drviny fr. 0-4 mm s rozprestretím, vlhčením a zhutnením do hr. 50 mm, plochy nad 200 do 1000 m2 - zakalenie</t>
  </si>
  <si>
    <t>-1835901543</t>
  </si>
  <si>
    <t>Podklad alebo kryt pre mlátový chodník z vápencovej drviny fr. 0-4 mm, s rozprestretím a vlhčením, po zhutnení hr. 50 mm, plochy nad 200 do 1000 m2</t>
  </si>
  <si>
    <t>16</t>
  </si>
  <si>
    <t>564731111.S</t>
  </si>
  <si>
    <t>Podklad alebo kryt z kameniva hrubého drveného veľ. 32-63 mm s rozprestretím a zhutnením hr. 100 mm</t>
  </si>
  <si>
    <t>-1556627422</t>
  </si>
  <si>
    <t>Podklad alebo kryt z kameniva hrubého drveného veľ. 32-63 mm s rozprestretím a zhutnením, po zhutnení hr. 100 mm</t>
  </si>
  <si>
    <t>50</t>
  </si>
  <si>
    <t>564752113.S</t>
  </si>
  <si>
    <t>Podklad alebo kryt z kameniva hrubého drveného veľ. 32-63 mm (vibr.štrk) po zhut.hr. 170 mm</t>
  </si>
  <si>
    <t>1533958486</t>
  </si>
  <si>
    <t>Podklad alebo kryt z kameniva hrubého drveného veľ. 32-63 mm s výplňovým kamenivom (vibrovaný štrk), s rozprestretím, vlhčením a zhutnením, po zhutnení hr. 170 mm</t>
  </si>
  <si>
    <t>564951113.S</t>
  </si>
  <si>
    <t>Podklad alebo podsyp z betónového recyklátu s rozprestretím, vlhčením a zhutnením, po zhutnení hr. 170 mm</t>
  </si>
  <si>
    <t>783276915</t>
  </si>
  <si>
    <t>78*1,01 'Prepočítané koeficientom množstva</t>
  </si>
  <si>
    <t>86,72*23 'Prepočítané koeficientom množstva</t>
  </si>
  <si>
    <t>010921_03 - Multifunkčné ihrisko 2</t>
  </si>
  <si>
    <t>1126565536</t>
  </si>
  <si>
    <t>38,5*0,96 'Prepočítané koeficientom množstva</t>
  </si>
  <si>
    <t>385*0,0309 'Prepočítané koeficientom množstva</t>
  </si>
  <si>
    <t>180404111.S</t>
  </si>
  <si>
    <t>Založenie ihriskového trávnika výsevom na vrstve ornice</t>
  </si>
  <si>
    <t>2047514868</t>
  </si>
  <si>
    <t>Založenie ihriskového trávnika výsevom, s vyprofilovaním, s prihnojením organickým hnojivom, naložením a odvozom hrabanky a pokosenej trávy na vzdialenosť do 10 km s ich zložením na vrstve ornice</t>
  </si>
  <si>
    <t>-1477443579</t>
  </si>
  <si>
    <t>182001111.S</t>
  </si>
  <si>
    <t>Plošná úprava terénu pri nerovnostiach terénu nad 50-100mm v rovine alebo na svahu do 1:5</t>
  </si>
  <si>
    <t>748146287</t>
  </si>
  <si>
    <t>Plošná úprava terénu s urovnaním povrchu, bez doplnenia ornice, v hornine 1 až 4, pri nerovnostiach terénu nad +- 50 do +- 100mm v rovine alebo na svahu do 1:5</t>
  </si>
  <si>
    <t>183402111.S</t>
  </si>
  <si>
    <t>Rozrušenie pôdy na hĺbku nad 50 do 15O mm v rovine alebo na svahu do 1:5</t>
  </si>
  <si>
    <t>1939561642</t>
  </si>
  <si>
    <t>Rozrušenie pôdy na hĺbku nad 50 do 150 mm v rovine alebo na svahu do 1:5</t>
  </si>
  <si>
    <t>669943550</t>
  </si>
  <si>
    <t>60*1,01 'Prepočítané koeficientom množstva</t>
  </si>
  <si>
    <t>61,6*23 'Prepočítané koeficientom množstva</t>
  </si>
  <si>
    <t>010921_04 - Skok o žrdi</t>
  </si>
  <si>
    <t xml:space="preserve">    3 - Zvislé a kompletné konštrukcie</t>
  </si>
  <si>
    <t>111301111.S</t>
  </si>
  <si>
    <t>Zobratie mačiny hr. do 100 mm</t>
  </si>
  <si>
    <t>-998090300</t>
  </si>
  <si>
    <t>Zobratie mačiny hr. do 100 mm s narezaním s vyrypnutím, zdvihnutím, premiestnením a zložením na vzdialenosť do 50 m, alebo naložením na dopravný prostriedok pre akúkoľvek veľkosť, z ktorej sa mačina berie</t>
  </si>
  <si>
    <t>58,7*7 'Prepočítané koeficientom množstva</t>
  </si>
  <si>
    <t>319*0,0309 'Prepočítané koeficientom množstva</t>
  </si>
  <si>
    <t>31,9*0,96 'Prepočítané koeficientom množstva</t>
  </si>
  <si>
    <t>80</t>
  </si>
  <si>
    <t>1456584022</t>
  </si>
  <si>
    <t>81</t>
  </si>
  <si>
    <t>-890463447</t>
  </si>
  <si>
    <t>60</t>
  </si>
  <si>
    <t>-1434618632</t>
  </si>
  <si>
    <t>148,1*1,02 'Prepočítané koeficientom množstva</t>
  </si>
  <si>
    <t>68</t>
  </si>
  <si>
    <t>1841425460</t>
  </si>
  <si>
    <t>69</t>
  </si>
  <si>
    <t>1687957904</t>
  </si>
  <si>
    <t>70</t>
  </si>
  <si>
    <t>-1696827684</t>
  </si>
  <si>
    <t>Zvislé a kompletné konštrukcie</t>
  </si>
  <si>
    <t>71</t>
  </si>
  <si>
    <t>311351152.S</t>
  </si>
  <si>
    <t>Debnenie nadzákladových múrov obojstranné únosné-zhotovenie</t>
  </si>
  <si>
    <t>1627244812</t>
  </si>
  <si>
    <t>Debnenie zvislé alebo šikmé (odklonené) pôdorysné priame alebo zalomené nadzákladových múrov nosných, výplňových, obkladových, pôjdových, štítových, poprsných, vo voľnom priestranstve, vo voľných alebo zapažených jamách, ryhách, šachtách, vrátane prípadných vzpier obojstranné za každú stranu zvlášť únosné alebo zvlášť hladké alebo zvlášť presné (podľa pozn.č.2, 3) zhotovenie</t>
  </si>
  <si>
    <t>72</t>
  </si>
  <si>
    <t>311351153.S</t>
  </si>
  <si>
    <t>Debnenie nadzákladových múrov obojstranné únosné-odstránenie</t>
  </si>
  <si>
    <t>1583902333</t>
  </si>
  <si>
    <t>Debnenie zvislé alebo šikmé (odklonené) pôdorysné priame alebo zalomené nadzákladových múrov nosných, výplňových, obkladových, pôjdových, štítových, poprsných, vo voľnom priestranstve, vo voľných alebo zapažených jamách, ryhách, šachtách, vrátane prípadných vzpier obojstranné za každú stranu zvlášť únosné alebo zvlášť hladké alebo zvlášť presné (podľa pozn.č.2, 3) odstránenie</t>
  </si>
  <si>
    <t>79</t>
  </si>
  <si>
    <t>564210111.S R</t>
  </si>
  <si>
    <t>Podklad alebo kryt pre mlátový chodník z vápencovej drviny fr. 0-4 mm s rozprestretím, vlhčením a zhutnením do hr. 50 mm, plochy do 200 m2 - zakalenie</t>
  </si>
  <si>
    <t>746986963</t>
  </si>
  <si>
    <t>Podklad alebo kryt pre mlátový chodník z vápencovej drviny fr. 0-4 mm, s rozprestretím a vlhčením, po zhutnení hr. 50 mm, plochy do 200 m2</t>
  </si>
  <si>
    <t>564722111.S</t>
  </si>
  <si>
    <t>Podklad alebo kryt z kameniva hrubého drveného veľ. 32-63 mm (vibr.štrk) po zhut.hr. 80 mm</t>
  </si>
  <si>
    <t>1908332167</t>
  </si>
  <si>
    <t>Podklad alebo kryt z kameniva hrubého drveného veľ. 32-63 mm s výplňovým kamenivom (vibrovaný štrk), s rozprestretím, vlhčením a zhutnením, po zhutnení hr. 80 mm</t>
  </si>
  <si>
    <t>564741111.S</t>
  </si>
  <si>
    <t>Podklad alebo kryt z kameniva hrubého drveného veľ. 32-63 mm s rozprestretím a zhutnením hr. 120 mm</t>
  </si>
  <si>
    <t>-1737151569</t>
  </si>
  <si>
    <t>Podklad alebo kryt z kameniva hrubého drveného veľ. 32-63 mm s rozprestretím a zhutnením, po zhutnení hr. 120 mm</t>
  </si>
  <si>
    <t>59</t>
  </si>
  <si>
    <t>564921111.S</t>
  </si>
  <si>
    <t>Podklad alebo podsyp z betónového recyklátu s rozprestretím, vlhčením a zhutnením, po zhutnení hr. 80 mm</t>
  </si>
  <si>
    <t>-1929448389</t>
  </si>
  <si>
    <t>73</t>
  </si>
  <si>
    <t>589111111.S</t>
  </si>
  <si>
    <t>Kryt z medzerov. betónu MCB pre TDZ IV-V s rozprestretím, vlhčením, zhutnením, ošetrením vodou, po zhutnení hr. 100 mm</t>
  </si>
  <si>
    <t>-1720880161</t>
  </si>
  <si>
    <t>Kryt z medzerovitého betónu pre triedu dopravného zaťaženia IV-V s rozprestretím, vlhčením, zhutnením, ošetrením vodou, po zhutnení hr. 100 mm</t>
  </si>
  <si>
    <t>67</t>
  </si>
  <si>
    <t>mat.1</t>
  </si>
  <si>
    <t>Skrinka na skok o žrdi</t>
  </si>
  <si>
    <t>-256033746</t>
  </si>
  <si>
    <t>120,3*1,01 'Prepočítané koeficientom množstva</t>
  </si>
  <si>
    <t>74</t>
  </si>
  <si>
    <t>919726161.S</t>
  </si>
  <si>
    <t>Rezanie priečnych alebo pozdĺžnych dilatačných škár živičných plôch šírky 4 mm hĺbky do 60 mm</t>
  </si>
  <si>
    <t>1636824168</t>
  </si>
  <si>
    <t>Dilatačné škáry rezané živičných plôch, rezanie priečnych alebo pozdĺžnych škár v živičnom kryte šírky 4 mm hĺbky do 60 mm</t>
  </si>
  <si>
    <t>75</t>
  </si>
  <si>
    <t>919726212.S</t>
  </si>
  <si>
    <t>Dilatačné škáry rezané bet. plôch, tesnenie škár zálievkou za studena, priečne</t>
  </si>
  <si>
    <t>1034371631</t>
  </si>
  <si>
    <t>Dilatačné škáry rezané bet. plôch, tesnenie škár, priečne zálievkou za studena</t>
  </si>
  <si>
    <t>76</t>
  </si>
  <si>
    <t>246990002800.S</t>
  </si>
  <si>
    <t>Tmel zálievkový pre tmelenie škár komunikácií, aplikovanie za studena</t>
  </si>
  <si>
    <t>-107440380</t>
  </si>
  <si>
    <t>65</t>
  </si>
  <si>
    <t>Osadenie oceľového rámu veľkosti do 1000 x 1000mm (bez dodávky) so zaliatím cementovou maltou - skrinka</t>
  </si>
  <si>
    <t>417261846</t>
  </si>
  <si>
    <t>77</t>
  </si>
  <si>
    <t>953943121.S</t>
  </si>
  <si>
    <t>Osadenie drobných kovových predmetov do betónu pred zabetónovaním, hmotnosti do 1 kg/kus (bez dodávky)</t>
  </si>
  <si>
    <t>1454234435</t>
  </si>
  <si>
    <t>Osadzovanie drobných kovových predmetov do betónu (napr. kotiev) so zaistením polohy na debnenie či na výstuž pred zabetónovaním, hmotnosti do 1 kg/kus</t>
  </si>
  <si>
    <t>78</t>
  </si>
  <si>
    <t>283750002100</t>
  </si>
  <si>
    <t>Doska XPS STYRODUR 3000 CS hr. 100 mm, zakladanie stavieb, podlahy, obrátené ploché strechy, ISOVER</t>
  </si>
  <si>
    <t>-2065818243</t>
  </si>
  <si>
    <t>10,32*23 'Prepočítané koeficientom množstva</t>
  </si>
  <si>
    <t>010921_05 - Vrhací kruh</t>
  </si>
  <si>
    <t>PSV - Práce a dodávky PSV</t>
  </si>
  <si>
    <t xml:space="preserve">    767 - Konštrukcie doplnkové kovové</t>
  </si>
  <si>
    <t xml:space="preserve">    783 - Nátery</t>
  </si>
  <si>
    <t>131111101.S</t>
  </si>
  <si>
    <t xml:space="preserve">Hĺbenie jám v  horninách tr. 1 a 2 súdržných - ručným náradím</t>
  </si>
  <si>
    <t>401202856</t>
  </si>
  <si>
    <t>Hĺbenie jám - ručný výkop v horninách tr. 1 a 2 - ručným náradím súdržných</t>
  </si>
  <si>
    <t>2,45*7 'Prepočítané koeficientom množstva</t>
  </si>
  <si>
    <t>82</t>
  </si>
  <si>
    <t>175101201.S</t>
  </si>
  <si>
    <t>Obsyp objektov sypaninou z vhodných hornín 1 až 4 bez prehodenia sypaniny</t>
  </si>
  <si>
    <t>1699161402</t>
  </si>
  <si>
    <t>Obsyp objektov sypaninou z vhodných hornín 1 až 4 alebo mater. uloženým vo vzdial. do 30 m od vonkajšieho kraja objektu, pre akúkoľvek mieru zhutnenia bez prehodenia sypaniny</t>
  </si>
  <si>
    <t>85</t>
  </si>
  <si>
    <t>583310003000.S</t>
  </si>
  <si>
    <t>Štrkopiesok frakcia 0-22 mm</t>
  </si>
  <si>
    <t>-541170178</t>
  </si>
  <si>
    <t>0,8*1,8 'Prepočítané koeficientom množstva</t>
  </si>
  <si>
    <t>84</t>
  </si>
  <si>
    <t>-806973572</t>
  </si>
  <si>
    <t>7*1,02 'Prepočítané koeficientom množstva</t>
  </si>
  <si>
    <t>86</t>
  </si>
  <si>
    <t>564210111.S</t>
  </si>
  <si>
    <t>-996643602</t>
  </si>
  <si>
    <t>564751114.S</t>
  </si>
  <si>
    <t>Podklad alebo kryt z kameniva hrubého drveného veľ. 32-63 mm s rozprestretím a zhutnením hr. 180 mm</t>
  </si>
  <si>
    <t>261412035</t>
  </si>
  <si>
    <t>Podklad alebo kryt z kameniva hrubého drveného veľ. 32-63 mm s rozprestretím a zhutnením, po zhutnení hr. 180 mm</t>
  </si>
  <si>
    <t>589121111.S</t>
  </si>
  <si>
    <t>Kryt z medzerov. betónu MCB pre TDZ IV-V s rozprestretím, vlhčením, zhutnením, ošetrením vodou, po zhutnení hr. 150 mm</t>
  </si>
  <si>
    <t>-733394773</t>
  </si>
  <si>
    <t>Kryt z medzerovitého betónu pre triedu dopravného zaťaženia IV-V s rozprestretím, vlhčením, zhutnením, ošetrením vodou, po zhutnení hr. 150 mm</t>
  </si>
  <si>
    <t>936173114.S</t>
  </si>
  <si>
    <t>Osadenie doplnkových oceľových konštrukcií na konštr. múrov a valov pri hm. jednotlivo 100-500 kg</t>
  </si>
  <si>
    <t>527614366</t>
  </si>
  <si>
    <t>Osadenie doplnkových oceľových konštrukcií na konštrukciách múrov a valov pri hmotnosti jednotlivo nad 100 do 500 kg</t>
  </si>
  <si>
    <t>-1873217693</t>
  </si>
  <si>
    <t>13*1,01 'Prepočítané koeficientom množstva</t>
  </si>
  <si>
    <t>PSV</t>
  </si>
  <si>
    <t>Práce a dodávky PSV</t>
  </si>
  <si>
    <t>767</t>
  </si>
  <si>
    <t>Konštrukcie doplnkové kovové</t>
  </si>
  <si>
    <t>767995390.S</t>
  </si>
  <si>
    <t>Výroba doplnku stavebného atypického o hmotnosti od 20,01 do 300 kg stupňa zložitosti 3</t>
  </si>
  <si>
    <t>610427154</t>
  </si>
  <si>
    <t>783</t>
  </si>
  <si>
    <t>Nátery</t>
  </si>
  <si>
    <t>783173520.S</t>
  </si>
  <si>
    <t>Nátery oceľ.konštr. polyuretánové stredných B a plnosten. D dvojnás. 2x s emailov..- 140μm</t>
  </si>
  <si>
    <t>815838056</t>
  </si>
  <si>
    <t>Nátery oceľových konštrukcií polyuretánové stredných "B" a plnostenných "D" dvojnásobné 2x s emailovaním - 140µm</t>
  </si>
  <si>
    <t>-1866255843</t>
  </si>
  <si>
    <t>010921_06 - Štrková cesta</t>
  </si>
  <si>
    <t>996084820</t>
  </si>
  <si>
    <t>57,6*7 'Prepočítané koeficientom množstva</t>
  </si>
  <si>
    <t>157,2*1,02 'Prepočítané koeficientom množstva</t>
  </si>
  <si>
    <t>564210121.S</t>
  </si>
  <si>
    <t>Podklad alebo kryt pre mlátovú cestu z vápencovej drviny fr. 0-4 mm s rozprestretím, vlhčením a zhutnením do hr. 50 mm, plochy do 200 m2</t>
  </si>
  <si>
    <t>-1660781414</t>
  </si>
  <si>
    <t>Podklad alebo kryt pre mlátovú cestu z vápencovej drviny fr. 0-4 mm, s rozprestretím a vlhčením, po zhutnení hr. 50 mm, plochy do 200 m2</t>
  </si>
  <si>
    <t>564210311.S</t>
  </si>
  <si>
    <t>Podklad pre mlátovú cestu zo štrkopiesku fr. 0-32 mm s rozprestretím, vlhčením a zhutnením hr. 50 mm, plochy do 200 m2</t>
  </si>
  <si>
    <t>1445723721</t>
  </si>
  <si>
    <t>Podklad pre mlátovú cestu zo štrkopiesku fr. 0-32 mm, s rozprestretím a vlhčením, po zhutnení hr. 50 mm, plochy do 200 m2</t>
  </si>
  <si>
    <t>62</t>
  </si>
  <si>
    <t>-617943470</t>
  </si>
  <si>
    <t>61</t>
  </si>
  <si>
    <t>564751111.S</t>
  </si>
  <si>
    <t>Podklad alebo kryt z kameniva hrubého drveného veľ. 32-63 mm s rozprestretím a zhutnením hr. 150 mm</t>
  </si>
  <si>
    <t>-1234392418</t>
  </si>
  <si>
    <t>Podklad alebo kryt z kameniva hrubého drveného veľ. 32-63 mm s rozprestretím a zhutnením, po zhutnení hr. 150 mm</t>
  </si>
  <si>
    <t>340*1,01 'Prepočítané koeficientom množstva</t>
  </si>
  <si>
    <t>010921_07 - Ostatné</t>
  </si>
  <si>
    <t>VRN - Investičné náklady neobsiahnuté v cenách</t>
  </si>
  <si>
    <t>VRN</t>
  </si>
  <si>
    <t>Investičné náklady neobsiahnuté v cenách</t>
  </si>
  <si>
    <t>000300016.S</t>
  </si>
  <si>
    <t>Geodetické práce - vykonávané pred výstavbou určenie vytyčovacej siete, vytýčenie staveniska, staveb. objektu</t>
  </si>
  <si>
    <t>eur</t>
  </si>
  <si>
    <t>1024</t>
  </si>
  <si>
    <t>1570556848</t>
  </si>
  <si>
    <t>Geodetické práce vykonávané pred výstavbou určenie vytyčovacej siete, vytýčenie staveniska, staveb. objektu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</si>
</sst>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sz val="10"/>
      <color rgb="FFFFFFFF"/>
      <name val="Arial CE"/>
    </font>
    <font>
      <b/>
      <sz val="10"/>
      <color rgb="FFFFFFFF"/>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7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6" fillId="0" borderId="0" xfId="0" applyFont="1" applyAlignment="1" applyProtection="1">
      <alignment horizontal="left" vertical="center"/>
    </xf>
    <xf numFmtId="164" fontId="16" fillId="0" borderId="0" xfId="0" applyNumberFormat="1" applyFont="1" applyAlignment="1" applyProtection="1">
      <alignment horizontal="left" vertical="center"/>
    </xf>
    <xf numFmtId="0" fontId="16" fillId="0" borderId="0" xfId="0" applyFont="1" applyAlignment="1" applyProtection="1">
      <alignment vertical="center"/>
    </xf>
    <xf numFmtId="4" fontId="17" fillId="0" borderId="0" xfId="0" applyNumberFormat="1" applyFont="1" applyAlignment="1" applyProtection="1">
      <alignment vertical="center"/>
    </xf>
    <xf numFmtId="0" fontId="16" fillId="0" borderId="3" xfId="0" applyFont="1" applyBorder="1" applyAlignment="1">
      <alignment vertical="center"/>
    </xf>
    <xf numFmtId="0" fontId="16" fillId="0" borderId="0" xfId="0" applyFont="1" applyAlignment="1">
      <alignment vertical="center"/>
    </xf>
    <xf numFmtId="0" fontId="18" fillId="0" borderId="0" xfId="0" applyFont="1" applyAlignment="1">
      <alignment horizontal="lef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3" fillId="0" borderId="14" xfId="0" applyNumberFormat="1" applyFont="1" applyBorder="1" applyAlignment="1" applyProtection="1">
      <alignment horizontal="right" vertical="center"/>
    </xf>
    <xf numFmtId="4" fontId="13" fillId="0" borderId="0" xfId="0" applyNumberFormat="1" applyFont="1" applyBorder="1" applyAlignment="1" applyProtection="1">
      <alignment horizontal="righ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1"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4" fontId="1" fillId="0" borderId="0" xfId="0" applyNumberFormat="1" applyFont="1" applyAlignment="1">
      <alignment vertical="center"/>
    </xf>
    <xf numFmtId="0" fontId="15"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0" fontId="16" fillId="0" borderId="0" xfId="0" applyFont="1" applyAlignment="1">
      <alignment horizontal="left" vertical="center"/>
    </xf>
    <xf numFmtId="4" fontId="16" fillId="0" borderId="0" xfId="0" applyNumberFormat="1" applyFont="1" applyAlignment="1">
      <alignment vertical="center"/>
    </xf>
    <xf numFmtId="0" fontId="10" fillId="0" borderId="0" xfId="0" applyFont="1" applyAlignment="1">
      <alignment vertical="center"/>
    </xf>
    <xf numFmtId="164" fontId="16" fillId="0" borderId="0" xfId="0" applyNumberFormat="1" applyFont="1" applyAlignment="1">
      <alignment horizontal="righ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4" fontId="32" fillId="0" borderId="12" xfId="0" applyNumberFormat="1" applyFont="1" applyBorder="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22" xfId="0" applyFont="1" applyBorder="1" applyAlignment="1" applyProtection="1">
      <alignment vertical="center"/>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5</v>
      </c>
      <c r="BV1" s="14" t="s">
        <v>6</v>
      </c>
    </row>
    <row r="2" s="1" customFormat="1" ht="36.96" customHeight="1">
      <c r="AR2" s="1"/>
      <c r="AS2" s="1"/>
      <c r="AT2" s="1"/>
      <c r="AU2" s="1"/>
      <c r="AV2" s="1"/>
      <c r="AW2" s="1"/>
      <c r="AX2" s="1"/>
      <c r="AY2" s="1"/>
      <c r="AZ2" s="1"/>
      <c r="BA2" s="1"/>
      <c r="BB2" s="1"/>
      <c r="BC2" s="1"/>
      <c r="BD2" s="1"/>
      <c r="BE2" s="1"/>
      <c r="BF2" s="1"/>
      <c r="BG2" s="1"/>
      <c r="BS2" s="15" t="s">
        <v>7</v>
      </c>
      <c r="BT2" s="15" t="s">
        <v>8</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7</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G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G5" s="26" t="s">
        <v>15</v>
      </c>
      <c r="BS5" s="15" t="s">
        <v>7</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G6" s="29"/>
      <c r="BS6" s="15" t="s">
        <v>7</v>
      </c>
    </row>
    <row r="7" s="1" customFormat="1"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G7" s="29"/>
      <c r="BS7" s="15" t="s">
        <v>7</v>
      </c>
    </row>
    <row r="8" s="1" customFormat="1"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G8" s="29"/>
      <c r="BS8" s="15" t="s">
        <v>7</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G9" s="29"/>
      <c r="BS9" s="15" t="s">
        <v>7</v>
      </c>
    </row>
    <row r="10" s="1" customFormat="1"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1</v>
      </c>
      <c r="AO10" s="20"/>
      <c r="AP10" s="20"/>
      <c r="AQ10" s="20"/>
      <c r="AR10" s="18"/>
      <c r="BG10" s="29"/>
      <c r="BS10" s="15" t="s">
        <v>7</v>
      </c>
    </row>
    <row r="11" s="1" customFormat="1" ht="18.48"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27</v>
      </c>
      <c r="AL11" s="20"/>
      <c r="AM11" s="20"/>
      <c r="AN11" s="25" t="s">
        <v>1</v>
      </c>
      <c r="AO11" s="20"/>
      <c r="AP11" s="20"/>
      <c r="AQ11" s="20"/>
      <c r="AR11" s="18"/>
      <c r="BG11" s="29"/>
      <c r="BS11" s="15" t="s">
        <v>7</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G12" s="29"/>
      <c r="BS12" s="15" t="s">
        <v>7</v>
      </c>
    </row>
    <row r="13" s="1" customFormat="1" ht="12" customHeight="1">
      <c r="B13" s="19"/>
      <c r="C13" s="20"/>
      <c r="D13" s="30"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29</v>
      </c>
      <c r="AO13" s="20"/>
      <c r="AP13" s="20"/>
      <c r="AQ13" s="20"/>
      <c r="AR13" s="18"/>
      <c r="BG13" s="29"/>
      <c r="BS13" s="15" t="s">
        <v>7</v>
      </c>
    </row>
    <row r="14">
      <c r="B14" s="19"/>
      <c r="C14" s="20"/>
      <c r="D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L14" s="20"/>
      <c r="AM14" s="20"/>
      <c r="AN14" s="32" t="s">
        <v>29</v>
      </c>
      <c r="AO14" s="20"/>
      <c r="AP14" s="20"/>
      <c r="AQ14" s="20"/>
      <c r="AR14" s="18"/>
      <c r="BG14" s="29"/>
      <c r="BS14" s="15" t="s">
        <v>7</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G15" s="29"/>
      <c r="BS15" s="15" t="s">
        <v>4</v>
      </c>
    </row>
    <row r="16" s="1" customFormat="1" ht="12" customHeight="1">
      <c r="B16" s="19"/>
      <c r="C16" s="20"/>
      <c r="D16" s="30"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1</v>
      </c>
      <c r="AO16" s="20"/>
      <c r="AP16" s="20"/>
      <c r="AQ16" s="20"/>
      <c r="AR16" s="18"/>
      <c r="BG16" s="29"/>
      <c r="BS16" s="15" t="s">
        <v>4</v>
      </c>
    </row>
    <row r="17" s="1" customFormat="1" ht="18.48" customHeight="1">
      <c r="B17" s="19"/>
      <c r="C17" s="20"/>
      <c r="D17" s="20"/>
      <c r="E17" s="25" t="s">
        <v>31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27</v>
      </c>
      <c r="AL17" s="20"/>
      <c r="AM17" s="20"/>
      <c r="AN17" s="25" t="s">
        <v>1</v>
      </c>
      <c r="AO17" s="20"/>
      <c r="AP17" s="20"/>
      <c r="AQ17" s="20"/>
      <c r="AR17" s="18"/>
      <c r="BG17" s="29"/>
      <c r="BS17" s="15" t="s">
        <v>5</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G18" s="29"/>
      <c r="BS18" s="15" t="s">
        <v>7</v>
      </c>
    </row>
    <row r="19" s="1" customFormat="1" ht="12" customHeight="1">
      <c r="B19" s="19"/>
      <c r="C19" s="20"/>
      <c r="D19" s="30" t="s">
        <v>32</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G19" s="29"/>
      <c r="BS19" s="15" t="s">
        <v>7</v>
      </c>
    </row>
    <row r="20" s="1" customFormat="1" ht="18.48" customHeight="1">
      <c r="B20" s="19"/>
      <c r="C20" s="20"/>
      <c r="D20" s="20"/>
      <c r="E20" s="25" t="s">
        <v>31</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27</v>
      </c>
      <c r="AL20" s="20"/>
      <c r="AM20" s="20"/>
      <c r="AN20" s="25" t="s">
        <v>1</v>
      </c>
      <c r="AO20" s="20"/>
      <c r="AP20" s="20"/>
      <c r="AQ20" s="20"/>
      <c r="AR20" s="18"/>
      <c r="BG20" s="29"/>
      <c r="BS20" s="15" t="s">
        <v>5</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G21" s="29"/>
    </row>
    <row r="22" s="1" customFormat="1" ht="12" customHeight="1">
      <c r="B22" s="19"/>
      <c r="C22" s="20"/>
      <c r="D22" s="30" t="s">
        <v>33</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G22" s="29"/>
    </row>
    <row r="23" s="1" customFormat="1"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G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G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G25" s="29"/>
    </row>
    <row r="26" s="2" customFormat="1" ht="25.92" customHeight="1">
      <c r="A26" s="36"/>
      <c r="B26" s="37"/>
      <c r="C26" s="38"/>
      <c r="D26" s="39" t="s">
        <v>34</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ROUND(AG94,2)</f>
        <v>0</v>
      </c>
      <c r="AL26" s="40"/>
      <c r="AM26" s="40"/>
      <c r="AN26" s="40"/>
      <c r="AO26" s="40"/>
      <c r="AP26" s="38"/>
      <c r="AQ26" s="38"/>
      <c r="AR26" s="42"/>
      <c r="BG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G27" s="29"/>
    </row>
    <row r="28" s="2" customFormat="1">
      <c r="A28" s="36"/>
      <c r="B28" s="37"/>
      <c r="C28" s="38"/>
      <c r="D28" s="38"/>
      <c r="E28" s="38"/>
      <c r="F28" s="38"/>
      <c r="G28" s="38"/>
      <c r="H28" s="38"/>
      <c r="I28" s="38"/>
      <c r="J28" s="38"/>
      <c r="K28" s="38"/>
      <c r="L28" s="43" t="s">
        <v>35</v>
      </c>
      <c r="M28" s="43"/>
      <c r="N28" s="43"/>
      <c r="O28" s="43"/>
      <c r="P28" s="43"/>
      <c r="Q28" s="38"/>
      <c r="R28" s="38"/>
      <c r="S28" s="38"/>
      <c r="T28" s="38"/>
      <c r="U28" s="38"/>
      <c r="V28" s="38"/>
      <c r="W28" s="43" t="s">
        <v>36</v>
      </c>
      <c r="X28" s="43"/>
      <c r="Y28" s="43"/>
      <c r="Z28" s="43"/>
      <c r="AA28" s="43"/>
      <c r="AB28" s="43"/>
      <c r="AC28" s="43"/>
      <c r="AD28" s="43"/>
      <c r="AE28" s="43"/>
      <c r="AF28" s="38"/>
      <c r="AG28" s="38"/>
      <c r="AH28" s="38"/>
      <c r="AI28" s="38"/>
      <c r="AJ28" s="38"/>
      <c r="AK28" s="43" t="s">
        <v>37</v>
      </c>
      <c r="AL28" s="43"/>
      <c r="AM28" s="43"/>
      <c r="AN28" s="43"/>
      <c r="AO28" s="43"/>
      <c r="AP28" s="38"/>
      <c r="AQ28" s="38"/>
      <c r="AR28" s="42"/>
      <c r="BG28" s="29"/>
    </row>
    <row r="29" s="3" customFormat="1" ht="14.4" customHeight="1">
      <c r="A29" s="3"/>
      <c r="B29" s="44"/>
      <c r="C29" s="45"/>
      <c r="D29" s="30" t="s">
        <v>38</v>
      </c>
      <c r="E29" s="45"/>
      <c r="F29" s="46" t="s">
        <v>39</v>
      </c>
      <c r="G29" s="45"/>
      <c r="H29" s="45"/>
      <c r="I29" s="45"/>
      <c r="J29" s="45"/>
      <c r="K29" s="45"/>
      <c r="L29" s="47">
        <v>0.20000000000000001</v>
      </c>
      <c r="M29" s="48"/>
      <c r="N29" s="48"/>
      <c r="O29" s="48"/>
      <c r="P29" s="48"/>
      <c r="Q29" s="48"/>
      <c r="R29" s="48"/>
      <c r="S29" s="48"/>
      <c r="T29" s="48"/>
      <c r="U29" s="48"/>
      <c r="V29" s="48"/>
      <c r="W29" s="49">
        <f>ROUND(BB94, 2)</f>
        <v>0</v>
      </c>
      <c r="X29" s="48"/>
      <c r="Y29" s="48"/>
      <c r="Z29" s="48"/>
      <c r="AA29" s="48"/>
      <c r="AB29" s="48"/>
      <c r="AC29" s="48"/>
      <c r="AD29" s="48"/>
      <c r="AE29" s="48"/>
      <c r="AF29" s="48"/>
      <c r="AG29" s="48"/>
      <c r="AH29" s="48"/>
      <c r="AI29" s="48"/>
      <c r="AJ29" s="48"/>
      <c r="AK29" s="49">
        <f>ROUND(AX94, 2)</f>
        <v>0</v>
      </c>
      <c r="AL29" s="48"/>
      <c r="AM29" s="48"/>
      <c r="AN29" s="48"/>
      <c r="AO29" s="48"/>
      <c r="AP29" s="48"/>
      <c r="AQ29" s="48"/>
      <c r="AR29" s="50"/>
      <c r="AS29" s="51"/>
      <c r="AT29" s="51"/>
      <c r="AU29" s="51"/>
      <c r="AV29" s="51"/>
      <c r="AW29" s="51"/>
      <c r="AX29" s="51"/>
      <c r="AY29" s="51"/>
      <c r="AZ29" s="51"/>
      <c r="BG29" s="52"/>
    </row>
    <row r="30" s="3" customFormat="1" ht="14.4" customHeight="1">
      <c r="A30" s="3"/>
      <c r="B30" s="44"/>
      <c r="C30" s="45"/>
      <c r="D30" s="45"/>
      <c r="E30" s="45"/>
      <c r="F30" s="46" t="s">
        <v>40</v>
      </c>
      <c r="G30" s="45"/>
      <c r="H30" s="45"/>
      <c r="I30" s="45"/>
      <c r="J30" s="45"/>
      <c r="K30" s="45"/>
      <c r="L30" s="47">
        <v>0.20000000000000001</v>
      </c>
      <c r="M30" s="48"/>
      <c r="N30" s="48"/>
      <c r="O30" s="48"/>
      <c r="P30" s="48"/>
      <c r="Q30" s="48"/>
      <c r="R30" s="48"/>
      <c r="S30" s="48"/>
      <c r="T30" s="48"/>
      <c r="U30" s="48"/>
      <c r="V30" s="48"/>
      <c r="W30" s="49">
        <f>ROUND(BC94, 2)</f>
        <v>0</v>
      </c>
      <c r="X30" s="48"/>
      <c r="Y30" s="48"/>
      <c r="Z30" s="48"/>
      <c r="AA30" s="48"/>
      <c r="AB30" s="48"/>
      <c r="AC30" s="48"/>
      <c r="AD30" s="48"/>
      <c r="AE30" s="48"/>
      <c r="AF30" s="48"/>
      <c r="AG30" s="48"/>
      <c r="AH30" s="48"/>
      <c r="AI30" s="48"/>
      <c r="AJ30" s="48"/>
      <c r="AK30" s="49">
        <f>ROUND(AY94, 2)</f>
        <v>0</v>
      </c>
      <c r="AL30" s="48"/>
      <c r="AM30" s="48"/>
      <c r="AN30" s="48"/>
      <c r="AO30" s="48"/>
      <c r="AP30" s="48"/>
      <c r="AQ30" s="48"/>
      <c r="AR30" s="50"/>
      <c r="AS30" s="51"/>
      <c r="AT30" s="51"/>
      <c r="AU30" s="51"/>
      <c r="AV30" s="51"/>
      <c r="AW30" s="51"/>
      <c r="AX30" s="51"/>
      <c r="AY30" s="51"/>
      <c r="AZ30" s="51"/>
      <c r="BG30" s="52"/>
    </row>
    <row r="31" hidden="1" s="3" customFormat="1" ht="14.4" customHeight="1">
      <c r="A31" s="3"/>
      <c r="B31" s="44"/>
      <c r="C31" s="45"/>
      <c r="D31" s="45"/>
      <c r="E31" s="45"/>
      <c r="F31" s="30" t="s">
        <v>41</v>
      </c>
      <c r="G31" s="45"/>
      <c r="H31" s="45"/>
      <c r="I31" s="45"/>
      <c r="J31" s="45"/>
      <c r="K31" s="45"/>
      <c r="L31" s="53">
        <v>0.20000000000000001</v>
      </c>
      <c r="M31" s="45"/>
      <c r="N31" s="45"/>
      <c r="O31" s="45"/>
      <c r="P31" s="45"/>
      <c r="Q31" s="45"/>
      <c r="R31" s="45"/>
      <c r="S31" s="45"/>
      <c r="T31" s="45"/>
      <c r="U31" s="45"/>
      <c r="V31" s="45"/>
      <c r="W31" s="54">
        <f>ROUND(BD94, 2)</f>
        <v>0</v>
      </c>
      <c r="X31" s="45"/>
      <c r="Y31" s="45"/>
      <c r="Z31" s="45"/>
      <c r="AA31" s="45"/>
      <c r="AB31" s="45"/>
      <c r="AC31" s="45"/>
      <c r="AD31" s="45"/>
      <c r="AE31" s="45"/>
      <c r="AF31" s="45"/>
      <c r="AG31" s="45"/>
      <c r="AH31" s="45"/>
      <c r="AI31" s="45"/>
      <c r="AJ31" s="45"/>
      <c r="AK31" s="54">
        <v>0</v>
      </c>
      <c r="AL31" s="45"/>
      <c r="AM31" s="45"/>
      <c r="AN31" s="45"/>
      <c r="AO31" s="45"/>
      <c r="AP31" s="45"/>
      <c r="AQ31" s="45"/>
      <c r="AR31" s="55"/>
      <c r="BG31" s="52"/>
    </row>
    <row r="32" hidden="1" s="3" customFormat="1" ht="14.4" customHeight="1">
      <c r="A32" s="3"/>
      <c r="B32" s="44"/>
      <c r="C32" s="45"/>
      <c r="D32" s="45"/>
      <c r="E32" s="45"/>
      <c r="F32" s="30" t="s">
        <v>42</v>
      </c>
      <c r="G32" s="45"/>
      <c r="H32" s="45"/>
      <c r="I32" s="45"/>
      <c r="J32" s="45"/>
      <c r="K32" s="45"/>
      <c r="L32" s="53">
        <v>0.20000000000000001</v>
      </c>
      <c r="M32" s="45"/>
      <c r="N32" s="45"/>
      <c r="O32" s="45"/>
      <c r="P32" s="45"/>
      <c r="Q32" s="45"/>
      <c r="R32" s="45"/>
      <c r="S32" s="45"/>
      <c r="T32" s="45"/>
      <c r="U32" s="45"/>
      <c r="V32" s="45"/>
      <c r="W32" s="54">
        <f>ROUND(BE94, 2)</f>
        <v>0</v>
      </c>
      <c r="X32" s="45"/>
      <c r="Y32" s="45"/>
      <c r="Z32" s="45"/>
      <c r="AA32" s="45"/>
      <c r="AB32" s="45"/>
      <c r="AC32" s="45"/>
      <c r="AD32" s="45"/>
      <c r="AE32" s="45"/>
      <c r="AF32" s="45"/>
      <c r="AG32" s="45"/>
      <c r="AH32" s="45"/>
      <c r="AI32" s="45"/>
      <c r="AJ32" s="45"/>
      <c r="AK32" s="54">
        <v>0</v>
      </c>
      <c r="AL32" s="45"/>
      <c r="AM32" s="45"/>
      <c r="AN32" s="45"/>
      <c r="AO32" s="45"/>
      <c r="AP32" s="45"/>
      <c r="AQ32" s="45"/>
      <c r="AR32" s="55"/>
      <c r="BG32" s="52"/>
    </row>
    <row r="33" hidden="1" s="3" customFormat="1" ht="14.4" customHeight="1">
      <c r="A33" s="3"/>
      <c r="B33" s="44"/>
      <c r="C33" s="45"/>
      <c r="D33" s="45"/>
      <c r="E33" s="45"/>
      <c r="F33" s="46" t="s">
        <v>43</v>
      </c>
      <c r="G33" s="45"/>
      <c r="H33" s="45"/>
      <c r="I33" s="45"/>
      <c r="J33" s="45"/>
      <c r="K33" s="45"/>
      <c r="L33" s="47">
        <v>0</v>
      </c>
      <c r="M33" s="48"/>
      <c r="N33" s="48"/>
      <c r="O33" s="48"/>
      <c r="P33" s="48"/>
      <c r="Q33" s="48"/>
      <c r="R33" s="48"/>
      <c r="S33" s="48"/>
      <c r="T33" s="48"/>
      <c r="U33" s="48"/>
      <c r="V33" s="48"/>
      <c r="W33" s="49">
        <f>ROUND(BF94, 2)</f>
        <v>0</v>
      </c>
      <c r="X33" s="48"/>
      <c r="Y33" s="48"/>
      <c r="Z33" s="48"/>
      <c r="AA33" s="48"/>
      <c r="AB33" s="48"/>
      <c r="AC33" s="48"/>
      <c r="AD33" s="48"/>
      <c r="AE33" s="48"/>
      <c r="AF33" s="48"/>
      <c r="AG33" s="48"/>
      <c r="AH33" s="48"/>
      <c r="AI33" s="48"/>
      <c r="AJ33" s="48"/>
      <c r="AK33" s="49">
        <v>0</v>
      </c>
      <c r="AL33" s="48"/>
      <c r="AM33" s="48"/>
      <c r="AN33" s="48"/>
      <c r="AO33" s="48"/>
      <c r="AP33" s="48"/>
      <c r="AQ33" s="48"/>
      <c r="AR33" s="50"/>
      <c r="AS33" s="51"/>
      <c r="AT33" s="51"/>
      <c r="AU33" s="51"/>
      <c r="AV33" s="51"/>
      <c r="AW33" s="51"/>
      <c r="AX33" s="51"/>
      <c r="AY33" s="51"/>
      <c r="AZ33" s="51"/>
      <c r="BG33" s="52"/>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G34" s="29"/>
    </row>
    <row r="35" s="2" customFormat="1" ht="25.92" customHeight="1">
      <c r="A35" s="36"/>
      <c r="B35" s="37"/>
      <c r="C35" s="56"/>
      <c r="D35" s="57" t="s">
        <v>44</v>
      </c>
      <c r="E35" s="58"/>
      <c r="F35" s="58"/>
      <c r="G35" s="58"/>
      <c r="H35" s="58"/>
      <c r="I35" s="58"/>
      <c r="J35" s="58"/>
      <c r="K35" s="58"/>
      <c r="L35" s="58"/>
      <c r="M35" s="58"/>
      <c r="N35" s="58"/>
      <c r="O35" s="58"/>
      <c r="P35" s="58"/>
      <c r="Q35" s="58"/>
      <c r="R35" s="58"/>
      <c r="S35" s="58"/>
      <c r="T35" s="59" t="s">
        <v>45</v>
      </c>
      <c r="U35" s="58"/>
      <c r="V35" s="58"/>
      <c r="W35" s="58"/>
      <c r="X35" s="60" t="s">
        <v>46</v>
      </c>
      <c r="Y35" s="58"/>
      <c r="Z35" s="58"/>
      <c r="AA35" s="58"/>
      <c r="AB35" s="58"/>
      <c r="AC35" s="58"/>
      <c r="AD35" s="58"/>
      <c r="AE35" s="58"/>
      <c r="AF35" s="58"/>
      <c r="AG35" s="58"/>
      <c r="AH35" s="58"/>
      <c r="AI35" s="58"/>
      <c r="AJ35" s="58"/>
      <c r="AK35" s="61">
        <f>SUM(AK26:AK33)</f>
        <v>0</v>
      </c>
      <c r="AL35" s="58"/>
      <c r="AM35" s="58"/>
      <c r="AN35" s="58"/>
      <c r="AO35" s="62"/>
      <c r="AP35" s="56"/>
      <c r="AQ35" s="56"/>
      <c r="AR35" s="42"/>
      <c r="BG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G36" s="36"/>
    </row>
    <row r="37" s="2" customFormat="1" ht="14.4"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2"/>
      <c r="BG37" s="36"/>
    </row>
    <row r="38" s="1" customFormat="1" ht="14.4"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1" customFormat="1" ht="14.4"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1" customFormat="1" ht="14.4"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1" customFormat="1" ht="14.4"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1" customFormat="1" ht="14.4"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1" customFormat="1" ht="14.4"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1" customFormat="1" ht="14.4"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1" customFormat="1" ht="14.4"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1" customFormat="1" ht="14.4"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1" customFormat="1" ht="14.4"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1" customFormat="1" ht="14.4"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2" customFormat="1" ht="14.4" customHeight="1">
      <c r="B49" s="63"/>
      <c r="C49" s="64"/>
      <c r="D49" s="65" t="s">
        <v>47</v>
      </c>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5" t="s">
        <v>48</v>
      </c>
      <c r="AI49" s="66"/>
      <c r="AJ49" s="66"/>
      <c r="AK49" s="66"/>
      <c r="AL49" s="66"/>
      <c r="AM49" s="66"/>
      <c r="AN49" s="66"/>
      <c r="AO49" s="66"/>
      <c r="AP49" s="64"/>
      <c r="AQ49" s="64"/>
      <c r="AR49" s="67"/>
    </row>
    <row r="50">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2" customFormat="1">
      <c r="A60" s="36"/>
      <c r="B60" s="37"/>
      <c r="C60" s="38"/>
      <c r="D60" s="68" t="s">
        <v>49</v>
      </c>
      <c r="E60" s="40"/>
      <c r="F60" s="40"/>
      <c r="G60" s="40"/>
      <c r="H60" s="40"/>
      <c r="I60" s="40"/>
      <c r="J60" s="40"/>
      <c r="K60" s="40"/>
      <c r="L60" s="40"/>
      <c r="M60" s="40"/>
      <c r="N60" s="40"/>
      <c r="O60" s="40"/>
      <c r="P60" s="40"/>
      <c r="Q60" s="40"/>
      <c r="R60" s="40"/>
      <c r="S60" s="40"/>
      <c r="T60" s="40"/>
      <c r="U60" s="40"/>
      <c r="V60" s="68" t="s">
        <v>50</v>
      </c>
      <c r="W60" s="40"/>
      <c r="X60" s="40"/>
      <c r="Y60" s="40"/>
      <c r="Z60" s="40"/>
      <c r="AA60" s="40"/>
      <c r="AB60" s="40"/>
      <c r="AC60" s="40"/>
      <c r="AD60" s="40"/>
      <c r="AE60" s="40"/>
      <c r="AF60" s="40"/>
      <c r="AG60" s="40"/>
      <c r="AH60" s="68" t="s">
        <v>49</v>
      </c>
      <c r="AI60" s="40"/>
      <c r="AJ60" s="40"/>
      <c r="AK60" s="40"/>
      <c r="AL60" s="40"/>
      <c r="AM60" s="68" t="s">
        <v>50</v>
      </c>
      <c r="AN60" s="40"/>
      <c r="AO60" s="40"/>
      <c r="AP60" s="38"/>
      <c r="AQ60" s="38"/>
      <c r="AR60" s="42"/>
      <c r="BG60" s="36"/>
    </row>
    <row r="61">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2" customFormat="1">
      <c r="A64" s="36"/>
      <c r="B64" s="37"/>
      <c r="C64" s="38"/>
      <c r="D64" s="65" t="s">
        <v>51</v>
      </c>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5" t="s">
        <v>52</v>
      </c>
      <c r="AI64" s="69"/>
      <c r="AJ64" s="69"/>
      <c r="AK64" s="69"/>
      <c r="AL64" s="69"/>
      <c r="AM64" s="69"/>
      <c r="AN64" s="69"/>
      <c r="AO64" s="69"/>
      <c r="AP64" s="38"/>
      <c r="AQ64" s="38"/>
      <c r="AR64" s="42"/>
      <c r="BG64" s="36"/>
    </row>
    <row r="6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2" customFormat="1">
      <c r="A75" s="36"/>
      <c r="B75" s="37"/>
      <c r="C75" s="38"/>
      <c r="D75" s="68" t="s">
        <v>49</v>
      </c>
      <c r="E75" s="40"/>
      <c r="F75" s="40"/>
      <c r="G75" s="40"/>
      <c r="H75" s="40"/>
      <c r="I75" s="40"/>
      <c r="J75" s="40"/>
      <c r="K75" s="40"/>
      <c r="L75" s="40"/>
      <c r="M75" s="40"/>
      <c r="N75" s="40"/>
      <c r="O75" s="40"/>
      <c r="P75" s="40"/>
      <c r="Q75" s="40"/>
      <c r="R75" s="40"/>
      <c r="S75" s="40"/>
      <c r="T75" s="40"/>
      <c r="U75" s="40"/>
      <c r="V75" s="68" t="s">
        <v>50</v>
      </c>
      <c r="W75" s="40"/>
      <c r="X75" s="40"/>
      <c r="Y75" s="40"/>
      <c r="Z75" s="40"/>
      <c r="AA75" s="40"/>
      <c r="AB75" s="40"/>
      <c r="AC75" s="40"/>
      <c r="AD75" s="40"/>
      <c r="AE75" s="40"/>
      <c r="AF75" s="40"/>
      <c r="AG75" s="40"/>
      <c r="AH75" s="68" t="s">
        <v>49</v>
      </c>
      <c r="AI75" s="40"/>
      <c r="AJ75" s="40"/>
      <c r="AK75" s="40"/>
      <c r="AL75" s="40"/>
      <c r="AM75" s="68" t="s">
        <v>50</v>
      </c>
      <c r="AN75" s="40"/>
      <c r="AO75" s="40"/>
      <c r="AP75" s="38"/>
      <c r="AQ75" s="38"/>
      <c r="AR75" s="42"/>
      <c r="BG75" s="36"/>
    </row>
    <row r="76" s="2" customForma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2"/>
      <c r="BG76" s="36"/>
    </row>
    <row r="77" s="2" customFormat="1" ht="6.96" customHeight="1">
      <c r="A77" s="36"/>
      <c r="B77" s="70"/>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42"/>
      <c r="BG77" s="36"/>
    </row>
    <row r="81" s="2" customFormat="1" ht="6.96" customHeight="1">
      <c r="A81" s="36"/>
      <c r="B81" s="72"/>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42"/>
      <c r="BG81" s="36"/>
    </row>
    <row r="82" s="2" customFormat="1" ht="24.96" customHeight="1">
      <c r="A82" s="36"/>
      <c r="B82" s="37"/>
      <c r="C82" s="21" t="s">
        <v>53</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2"/>
      <c r="BG82" s="36"/>
    </row>
    <row r="83" s="2" customFormat="1" ht="6.96"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2"/>
      <c r="BG83" s="36"/>
    </row>
    <row r="84" s="4" customFormat="1" ht="12" customHeight="1">
      <c r="A84" s="4"/>
      <c r="B84" s="74"/>
      <c r="C84" s="30" t="s">
        <v>13</v>
      </c>
      <c r="D84" s="75"/>
      <c r="E84" s="75"/>
      <c r="F84" s="75"/>
      <c r="G84" s="75"/>
      <c r="H84" s="75"/>
      <c r="I84" s="75"/>
      <c r="J84" s="75"/>
      <c r="K84" s="75"/>
      <c r="L84" s="75" t="str">
        <f>K5</f>
        <v>010921</v>
      </c>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75"/>
      <c r="AL84" s="75"/>
      <c r="AM84" s="75"/>
      <c r="AN84" s="75"/>
      <c r="AO84" s="75"/>
      <c r="AP84" s="75"/>
      <c r="AQ84" s="75"/>
      <c r="AR84" s="76"/>
      <c r="BG84" s="4"/>
    </row>
    <row r="85" s="5" customFormat="1" ht="36.96" customHeight="1">
      <c r="A85" s="5"/>
      <c r="B85" s="77"/>
      <c r="C85" s="78" t="s">
        <v>16</v>
      </c>
      <c r="D85" s="79"/>
      <c r="E85" s="79"/>
      <c r="F85" s="79"/>
      <c r="G85" s="79"/>
      <c r="H85" s="79"/>
      <c r="I85" s="79"/>
      <c r="J85" s="79"/>
      <c r="K85" s="79"/>
      <c r="L85" s="80" t="str">
        <f>K6</f>
        <v>Zátoka pokoja</v>
      </c>
      <c r="M85" s="79"/>
      <c r="N85" s="79"/>
      <c r="O85" s="79"/>
      <c r="P85" s="79"/>
      <c r="Q85" s="79"/>
      <c r="R85" s="79"/>
      <c r="S85" s="79"/>
      <c r="T85" s="79"/>
      <c r="U85" s="79"/>
      <c r="V85" s="79"/>
      <c r="W85" s="79"/>
      <c r="X85" s="79"/>
      <c r="Y85" s="79"/>
      <c r="Z85" s="79"/>
      <c r="AA85" s="79"/>
      <c r="AB85" s="79"/>
      <c r="AC85" s="79"/>
      <c r="AD85" s="79"/>
      <c r="AE85" s="79"/>
      <c r="AF85" s="79"/>
      <c r="AG85" s="79"/>
      <c r="AH85" s="79"/>
      <c r="AI85" s="79"/>
      <c r="AJ85" s="79"/>
      <c r="AK85" s="79"/>
      <c r="AL85" s="79"/>
      <c r="AM85" s="79"/>
      <c r="AN85" s="79"/>
      <c r="AO85" s="79"/>
      <c r="AP85" s="79"/>
      <c r="AQ85" s="79"/>
      <c r="AR85" s="81"/>
      <c r="BG85" s="5"/>
    </row>
    <row r="86" s="2" customFormat="1" ht="6.96"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2"/>
      <c r="BG86" s="36"/>
    </row>
    <row r="87" s="2" customFormat="1" ht="12" customHeight="1">
      <c r="A87" s="36"/>
      <c r="B87" s="37"/>
      <c r="C87" s="30" t="s">
        <v>20</v>
      </c>
      <c r="D87" s="38"/>
      <c r="E87" s="38"/>
      <c r="F87" s="38"/>
      <c r="G87" s="38"/>
      <c r="H87" s="38"/>
      <c r="I87" s="38"/>
      <c r="J87" s="38"/>
      <c r="K87" s="38"/>
      <c r="L87" s="82" t="str">
        <f>IF(K8="","",K8)</f>
        <v>Trenčín</v>
      </c>
      <c r="M87" s="38"/>
      <c r="N87" s="38"/>
      <c r="O87" s="38"/>
      <c r="P87" s="38"/>
      <c r="Q87" s="38"/>
      <c r="R87" s="38"/>
      <c r="S87" s="38"/>
      <c r="T87" s="38"/>
      <c r="U87" s="38"/>
      <c r="V87" s="38"/>
      <c r="W87" s="38"/>
      <c r="X87" s="38"/>
      <c r="Y87" s="38"/>
      <c r="Z87" s="38"/>
      <c r="AA87" s="38"/>
      <c r="AB87" s="38"/>
      <c r="AC87" s="38"/>
      <c r="AD87" s="38"/>
      <c r="AE87" s="38"/>
      <c r="AF87" s="38"/>
      <c r="AG87" s="38"/>
      <c r="AH87" s="38"/>
      <c r="AI87" s="30" t="s">
        <v>22</v>
      </c>
      <c r="AJ87" s="38"/>
      <c r="AK87" s="38"/>
      <c r="AL87" s="38"/>
      <c r="AM87" s="83" t="str">
        <f>IF(AN8= "","",AN8)</f>
        <v>9. 9. 2021</v>
      </c>
      <c r="AN87" s="83"/>
      <c r="AO87" s="38"/>
      <c r="AP87" s="38"/>
      <c r="AQ87" s="38"/>
      <c r="AR87" s="42"/>
      <c r="BG87" s="36"/>
    </row>
    <row r="88" s="2" customFormat="1" ht="6.96"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2"/>
      <c r="BG88" s="36"/>
    </row>
    <row r="89" s="2" customFormat="1" ht="15.15" customHeight="1">
      <c r="A89" s="36"/>
      <c r="B89" s="37"/>
      <c r="C89" s="30" t="s">
        <v>24</v>
      </c>
      <c r="D89" s="38"/>
      <c r="E89" s="38"/>
      <c r="F89" s="38"/>
      <c r="G89" s="38"/>
      <c r="H89" s="38"/>
      <c r="I89" s="38"/>
      <c r="J89" s="38"/>
      <c r="K89" s="38"/>
      <c r="L89" s="75" t="str">
        <f>IF(E11= "","",E11)</f>
        <v>Mesto Trenčín</v>
      </c>
      <c r="M89" s="38"/>
      <c r="N89" s="38"/>
      <c r="O89" s="38"/>
      <c r="P89" s="38"/>
      <c r="Q89" s="38"/>
      <c r="R89" s="38"/>
      <c r="S89" s="38"/>
      <c r="T89" s="38"/>
      <c r="U89" s="38"/>
      <c r="V89" s="38"/>
      <c r="W89" s="38"/>
      <c r="X89" s="38"/>
      <c r="Y89" s="38"/>
      <c r="Z89" s="38"/>
      <c r="AA89" s="38"/>
      <c r="AB89" s="38"/>
      <c r="AC89" s="38"/>
      <c r="AD89" s="38"/>
      <c r="AE89" s="38"/>
      <c r="AF89" s="38"/>
      <c r="AG89" s="38"/>
      <c r="AH89" s="38"/>
      <c r="AI89" s="30" t="s">
        <v>30</v>
      </c>
      <c r="AJ89" s="38"/>
      <c r="AK89" s="38"/>
      <c r="AL89" s="38"/>
      <c r="AM89" s="84" t="str">
        <f>IF(E17="","",E17)</f>
        <v>Ing.arch. Michal Vojtek</v>
      </c>
      <c r="AN89" s="75"/>
      <c r="AO89" s="75"/>
      <c r="AP89" s="75"/>
      <c r="AQ89" s="38"/>
      <c r="AR89" s="42"/>
      <c r="AS89" s="85" t="s">
        <v>54</v>
      </c>
      <c r="AT89" s="86"/>
      <c r="AU89" s="87"/>
      <c r="AV89" s="87"/>
      <c r="AW89" s="87"/>
      <c r="AX89" s="87"/>
      <c r="AY89" s="87"/>
      <c r="AZ89" s="87"/>
      <c r="BA89" s="87"/>
      <c r="BB89" s="87"/>
      <c r="BC89" s="87"/>
      <c r="BD89" s="87"/>
      <c r="BE89" s="87"/>
      <c r="BF89" s="88"/>
      <c r="BG89" s="36"/>
    </row>
    <row r="90" s="2" customFormat="1" ht="15.15" customHeight="1">
      <c r="A90" s="36"/>
      <c r="B90" s="37"/>
      <c r="C90" s="30" t="s">
        <v>28</v>
      </c>
      <c r="D90" s="38"/>
      <c r="E90" s="38"/>
      <c r="F90" s="38"/>
      <c r="G90" s="38"/>
      <c r="H90" s="38"/>
      <c r="I90" s="38"/>
      <c r="J90" s="38"/>
      <c r="K90" s="38"/>
      <c r="L90" s="75"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32</v>
      </c>
      <c r="AJ90" s="38"/>
      <c r="AK90" s="38"/>
      <c r="AL90" s="38"/>
      <c r="AM90" s="84" t="str">
        <f>IF(E20="","",E20)</f>
        <v>Ing.arch. Michal Vojtek</v>
      </c>
      <c r="AN90" s="75"/>
      <c r="AO90" s="75"/>
      <c r="AP90" s="75"/>
      <c r="AQ90" s="38"/>
      <c r="AR90" s="42"/>
      <c r="AS90" s="89"/>
      <c r="AT90" s="90"/>
      <c r="AU90" s="91"/>
      <c r="AV90" s="91"/>
      <c r="AW90" s="91"/>
      <c r="AX90" s="91"/>
      <c r="AY90" s="91"/>
      <c r="AZ90" s="91"/>
      <c r="BA90" s="91"/>
      <c r="BB90" s="91"/>
      <c r="BC90" s="91"/>
      <c r="BD90" s="91"/>
      <c r="BE90" s="91"/>
      <c r="BF90" s="92"/>
      <c r="BG90" s="36"/>
    </row>
    <row r="91" s="2" customFormat="1" ht="10.8"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2"/>
      <c r="AS91" s="93"/>
      <c r="AT91" s="94"/>
      <c r="AU91" s="95"/>
      <c r="AV91" s="95"/>
      <c r="AW91" s="95"/>
      <c r="AX91" s="95"/>
      <c r="AY91" s="95"/>
      <c r="AZ91" s="95"/>
      <c r="BA91" s="95"/>
      <c r="BB91" s="95"/>
      <c r="BC91" s="95"/>
      <c r="BD91" s="95"/>
      <c r="BE91" s="95"/>
      <c r="BF91" s="96"/>
      <c r="BG91" s="36"/>
    </row>
    <row r="92" s="2" customFormat="1" ht="29.28" customHeight="1">
      <c r="A92" s="36"/>
      <c r="B92" s="37"/>
      <c r="C92" s="97" t="s">
        <v>55</v>
      </c>
      <c r="D92" s="98"/>
      <c r="E92" s="98"/>
      <c r="F92" s="98"/>
      <c r="G92" s="98"/>
      <c r="H92" s="99"/>
      <c r="I92" s="100" t="s">
        <v>56</v>
      </c>
      <c r="J92" s="98"/>
      <c r="K92" s="98"/>
      <c r="L92" s="98"/>
      <c r="M92" s="98"/>
      <c r="N92" s="98"/>
      <c r="O92" s="98"/>
      <c r="P92" s="98"/>
      <c r="Q92" s="98"/>
      <c r="R92" s="98"/>
      <c r="S92" s="98"/>
      <c r="T92" s="98"/>
      <c r="U92" s="98"/>
      <c r="V92" s="98"/>
      <c r="W92" s="98"/>
      <c r="X92" s="98"/>
      <c r="Y92" s="98"/>
      <c r="Z92" s="98"/>
      <c r="AA92" s="98"/>
      <c r="AB92" s="98"/>
      <c r="AC92" s="98"/>
      <c r="AD92" s="98"/>
      <c r="AE92" s="98"/>
      <c r="AF92" s="98"/>
      <c r="AG92" s="101" t="s">
        <v>57</v>
      </c>
      <c r="AH92" s="98"/>
      <c r="AI92" s="98"/>
      <c r="AJ92" s="98"/>
      <c r="AK92" s="98"/>
      <c r="AL92" s="98"/>
      <c r="AM92" s="98"/>
      <c r="AN92" s="100" t="s">
        <v>58</v>
      </c>
      <c r="AO92" s="98"/>
      <c r="AP92" s="102"/>
      <c r="AQ92" s="103" t="s">
        <v>59</v>
      </c>
      <c r="AR92" s="42"/>
      <c r="AS92" s="104" t="s">
        <v>60</v>
      </c>
      <c r="AT92" s="105" t="s">
        <v>61</v>
      </c>
      <c r="AU92" s="105" t="s">
        <v>62</v>
      </c>
      <c r="AV92" s="105" t="s">
        <v>63</v>
      </c>
      <c r="AW92" s="105" t="s">
        <v>64</v>
      </c>
      <c r="AX92" s="105" t="s">
        <v>65</v>
      </c>
      <c r="AY92" s="105" t="s">
        <v>66</v>
      </c>
      <c r="AZ92" s="105" t="s">
        <v>67</v>
      </c>
      <c r="BA92" s="105" t="s">
        <v>68</v>
      </c>
      <c r="BB92" s="105" t="s">
        <v>69</v>
      </c>
      <c r="BC92" s="105" t="s">
        <v>70</v>
      </c>
      <c r="BD92" s="105" t="s">
        <v>71</v>
      </c>
      <c r="BE92" s="105" t="s">
        <v>72</v>
      </c>
      <c r="BF92" s="106" t="s">
        <v>73</v>
      </c>
      <c r="BG92" s="36"/>
    </row>
    <row r="93" s="2" customFormat="1" ht="10.8"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2"/>
      <c r="AS93" s="107"/>
      <c r="AT93" s="108"/>
      <c r="AU93" s="108"/>
      <c r="AV93" s="108"/>
      <c r="AW93" s="108"/>
      <c r="AX93" s="108"/>
      <c r="AY93" s="108"/>
      <c r="AZ93" s="108"/>
      <c r="BA93" s="108"/>
      <c r="BB93" s="108"/>
      <c r="BC93" s="108"/>
      <c r="BD93" s="108"/>
      <c r="BE93" s="108"/>
      <c r="BF93" s="109"/>
      <c r="BG93" s="36"/>
    </row>
    <row r="94" s="6" customFormat="1" ht="32.4" customHeight="1">
      <c r="A94" s="6"/>
      <c r="B94" s="110"/>
      <c r="C94" s="111" t="s">
        <v>74</v>
      </c>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3">
        <f>ROUND(SUM(AG95:AG101),2)</f>
        <v>0</v>
      </c>
      <c r="AH94" s="113"/>
      <c r="AI94" s="113"/>
      <c r="AJ94" s="113"/>
      <c r="AK94" s="113"/>
      <c r="AL94" s="113"/>
      <c r="AM94" s="113"/>
      <c r="AN94" s="114">
        <f>SUM(AG94,AV94)</f>
        <v>0</v>
      </c>
      <c r="AO94" s="114"/>
      <c r="AP94" s="114"/>
      <c r="AQ94" s="115" t="s">
        <v>1</v>
      </c>
      <c r="AR94" s="116"/>
      <c r="AS94" s="117">
        <f>ROUND(SUM(AS95:AS101),2)</f>
        <v>0</v>
      </c>
      <c r="AT94" s="118">
        <f>ROUND(SUM(AT95:AT101),2)</f>
        <v>0</v>
      </c>
      <c r="AU94" s="119">
        <f>ROUND(SUM(AU95:AU101),2)</f>
        <v>0</v>
      </c>
      <c r="AV94" s="119">
        <f>ROUND(SUM(AX94:AY94),2)</f>
        <v>0</v>
      </c>
      <c r="AW94" s="120">
        <f>ROUND(SUM(AW95:AW101),5)</f>
        <v>0</v>
      </c>
      <c r="AX94" s="119">
        <f>ROUND(BB94*L29,2)</f>
        <v>0</v>
      </c>
      <c r="AY94" s="119">
        <f>ROUND(BC94*L30,2)</f>
        <v>0</v>
      </c>
      <c r="AZ94" s="119">
        <f>ROUND(BD94*L29,2)</f>
        <v>0</v>
      </c>
      <c r="BA94" s="119">
        <f>ROUND(BE94*L30,2)</f>
        <v>0</v>
      </c>
      <c r="BB94" s="119">
        <f>ROUND(SUM(BB95:BB101),2)</f>
        <v>0</v>
      </c>
      <c r="BC94" s="119">
        <f>ROUND(SUM(BC95:BC101),2)</f>
        <v>0</v>
      </c>
      <c r="BD94" s="119">
        <f>ROUND(SUM(BD95:BD101),2)</f>
        <v>0</v>
      </c>
      <c r="BE94" s="119">
        <f>ROUND(SUM(BE95:BE101),2)</f>
        <v>0</v>
      </c>
      <c r="BF94" s="121">
        <f>ROUND(SUM(BF95:BF101),2)</f>
        <v>0</v>
      </c>
      <c r="BG94" s="6"/>
      <c r="BS94" s="122" t="s">
        <v>75</v>
      </c>
      <c r="BT94" s="122" t="s">
        <v>76</v>
      </c>
      <c r="BU94" s="123" t="s">
        <v>77</v>
      </c>
      <c r="BV94" s="122" t="s">
        <v>78</v>
      </c>
      <c r="BW94" s="122" t="s">
        <v>6</v>
      </c>
      <c r="BX94" s="122" t="s">
        <v>79</v>
      </c>
      <c r="CL94" s="122" t="s">
        <v>1</v>
      </c>
    </row>
    <row r="95" s="7" customFormat="1" ht="24.75" customHeight="1">
      <c r="A95" s="124" t="s">
        <v>80</v>
      </c>
      <c r="B95" s="125"/>
      <c r="C95" s="126"/>
      <c r="D95" s="127" t="s">
        <v>81</v>
      </c>
      <c r="E95" s="127"/>
      <c r="F95" s="127"/>
      <c r="G95" s="127"/>
      <c r="H95" s="127"/>
      <c r="I95" s="128"/>
      <c r="J95" s="127" t="s">
        <v>82</v>
      </c>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9">
        <f>'010921_01 - Atletický okruh'!K32</f>
        <v>0</v>
      </c>
      <c r="AH95" s="128"/>
      <c r="AI95" s="128"/>
      <c r="AJ95" s="128"/>
      <c r="AK95" s="128"/>
      <c r="AL95" s="128"/>
      <c r="AM95" s="128"/>
      <c r="AN95" s="129">
        <f>SUM(AG95,AV95)</f>
        <v>0</v>
      </c>
      <c r="AO95" s="128"/>
      <c r="AP95" s="128"/>
      <c r="AQ95" s="130" t="s">
        <v>83</v>
      </c>
      <c r="AR95" s="131"/>
      <c r="AS95" s="132">
        <f>'010921_01 - Atletický okruh'!K30</f>
        <v>0</v>
      </c>
      <c r="AT95" s="133">
        <f>'010921_01 - Atletický okruh'!K31</f>
        <v>0</v>
      </c>
      <c r="AU95" s="133">
        <v>0</v>
      </c>
      <c r="AV95" s="133">
        <f>ROUND(SUM(AX95:AY95),2)</f>
        <v>0</v>
      </c>
      <c r="AW95" s="134">
        <f>'010921_01 - Atletický okruh'!T123</f>
        <v>0</v>
      </c>
      <c r="AX95" s="133">
        <f>'010921_01 - Atletický okruh'!K35</f>
        <v>0</v>
      </c>
      <c r="AY95" s="133">
        <f>'010921_01 - Atletický okruh'!K36</f>
        <v>0</v>
      </c>
      <c r="AZ95" s="133">
        <f>'010921_01 - Atletický okruh'!K37</f>
        <v>0</v>
      </c>
      <c r="BA95" s="133">
        <f>'010921_01 - Atletický okruh'!K38</f>
        <v>0</v>
      </c>
      <c r="BB95" s="133">
        <f>'010921_01 - Atletický okruh'!F35</f>
        <v>0</v>
      </c>
      <c r="BC95" s="133">
        <f>'010921_01 - Atletický okruh'!F36</f>
        <v>0</v>
      </c>
      <c r="BD95" s="133">
        <f>'010921_01 - Atletický okruh'!F37</f>
        <v>0</v>
      </c>
      <c r="BE95" s="133">
        <f>'010921_01 - Atletický okruh'!F38</f>
        <v>0</v>
      </c>
      <c r="BF95" s="135">
        <f>'010921_01 - Atletický okruh'!F39</f>
        <v>0</v>
      </c>
      <c r="BG95" s="7"/>
      <c r="BT95" s="136" t="s">
        <v>84</v>
      </c>
      <c r="BV95" s="136" t="s">
        <v>78</v>
      </c>
      <c r="BW95" s="136" t="s">
        <v>85</v>
      </c>
      <c r="BX95" s="136" t="s">
        <v>6</v>
      </c>
      <c r="CL95" s="136" t="s">
        <v>1</v>
      </c>
      <c r="CM95" s="136" t="s">
        <v>76</v>
      </c>
    </row>
    <row r="96" s="7" customFormat="1" ht="24.75" customHeight="1">
      <c r="A96" s="124" t="s">
        <v>80</v>
      </c>
      <c r="B96" s="125"/>
      <c r="C96" s="126"/>
      <c r="D96" s="127" t="s">
        <v>86</v>
      </c>
      <c r="E96" s="127"/>
      <c r="F96" s="127"/>
      <c r="G96" s="127"/>
      <c r="H96" s="127"/>
      <c r="I96" s="128"/>
      <c r="J96" s="127" t="s">
        <v>87</v>
      </c>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9">
        <f>'010921_02 - Multifunkčné ...'!K32</f>
        <v>0</v>
      </c>
      <c r="AH96" s="128"/>
      <c r="AI96" s="128"/>
      <c r="AJ96" s="128"/>
      <c r="AK96" s="128"/>
      <c r="AL96" s="128"/>
      <c r="AM96" s="128"/>
      <c r="AN96" s="129">
        <f>SUM(AG96,AV96)</f>
        <v>0</v>
      </c>
      <c r="AO96" s="128"/>
      <c r="AP96" s="128"/>
      <c r="AQ96" s="130" t="s">
        <v>83</v>
      </c>
      <c r="AR96" s="131"/>
      <c r="AS96" s="132">
        <f>'010921_02 - Multifunkčné ...'!K30</f>
        <v>0</v>
      </c>
      <c r="AT96" s="133">
        <f>'010921_02 - Multifunkčné ...'!K31</f>
        <v>0</v>
      </c>
      <c r="AU96" s="133">
        <v>0</v>
      </c>
      <c r="AV96" s="133">
        <f>ROUND(SUM(AX96:AY96),2)</f>
        <v>0</v>
      </c>
      <c r="AW96" s="134">
        <f>'010921_02 - Multifunkčné ...'!T122</f>
        <v>0</v>
      </c>
      <c r="AX96" s="133">
        <f>'010921_02 - Multifunkčné ...'!K35</f>
        <v>0</v>
      </c>
      <c r="AY96" s="133">
        <f>'010921_02 - Multifunkčné ...'!K36</f>
        <v>0</v>
      </c>
      <c r="AZ96" s="133">
        <f>'010921_02 - Multifunkčné ...'!K37</f>
        <v>0</v>
      </c>
      <c r="BA96" s="133">
        <f>'010921_02 - Multifunkčné ...'!K38</f>
        <v>0</v>
      </c>
      <c r="BB96" s="133">
        <f>'010921_02 - Multifunkčné ...'!F35</f>
        <v>0</v>
      </c>
      <c r="BC96" s="133">
        <f>'010921_02 - Multifunkčné ...'!F36</f>
        <v>0</v>
      </c>
      <c r="BD96" s="133">
        <f>'010921_02 - Multifunkčné ...'!F37</f>
        <v>0</v>
      </c>
      <c r="BE96" s="133">
        <f>'010921_02 - Multifunkčné ...'!F38</f>
        <v>0</v>
      </c>
      <c r="BF96" s="135">
        <f>'010921_02 - Multifunkčné ...'!F39</f>
        <v>0</v>
      </c>
      <c r="BG96" s="7"/>
      <c r="BT96" s="136" t="s">
        <v>84</v>
      </c>
      <c r="BV96" s="136" t="s">
        <v>78</v>
      </c>
      <c r="BW96" s="136" t="s">
        <v>88</v>
      </c>
      <c r="BX96" s="136" t="s">
        <v>6</v>
      </c>
      <c r="CL96" s="136" t="s">
        <v>1</v>
      </c>
      <c r="CM96" s="136" t="s">
        <v>76</v>
      </c>
    </row>
    <row r="97" s="7" customFormat="1" ht="24.75" customHeight="1">
      <c r="A97" s="124" t="s">
        <v>80</v>
      </c>
      <c r="B97" s="125"/>
      <c r="C97" s="126"/>
      <c r="D97" s="127" t="s">
        <v>89</v>
      </c>
      <c r="E97" s="127"/>
      <c r="F97" s="127"/>
      <c r="G97" s="127"/>
      <c r="H97" s="127"/>
      <c r="I97" s="128"/>
      <c r="J97" s="127" t="s">
        <v>90</v>
      </c>
      <c r="K97" s="127"/>
      <c r="L97" s="127"/>
      <c r="M97" s="127"/>
      <c r="N97" s="127"/>
      <c r="O97" s="127"/>
      <c r="P97" s="127"/>
      <c r="Q97" s="127"/>
      <c r="R97" s="127"/>
      <c r="S97" s="127"/>
      <c r="T97" s="127"/>
      <c r="U97" s="127"/>
      <c r="V97" s="127"/>
      <c r="W97" s="127"/>
      <c r="X97" s="127"/>
      <c r="Y97" s="127"/>
      <c r="Z97" s="127"/>
      <c r="AA97" s="127"/>
      <c r="AB97" s="127"/>
      <c r="AC97" s="127"/>
      <c r="AD97" s="127"/>
      <c r="AE97" s="127"/>
      <c r="AF97" s="127"/>
      <c r="AG97" s="129">
        <f>'010921_03 - Multifunkčné ...'!K32</f>
        <v>0</v>
      </c>
      <c r="AH97" s="128"/>
      <c r="AI97" s="128"/>
      <c r="AJ97" s="128"/>
      <c r="AK97" s="128"/>
      <c r="AL97" s="128"/>
      <c r="AM97" s="128"/>
      <c r="AN97" s="129">
        <f>SUM(AG97,AV97)</f>
        <v>0</v>
      </c>
      <c r="AO97" s="128"/>
      <c r="AP97" s="128"/>
      <c r="AQ97" s="130" t="s">
        <v>83</v>
      </c>
      <c r="AR97" s="131"/>
      <c r="AS97" s="132">
        <f>'010921_03 - Multifunkčné ...'!K30</f>
        <v>0</v>
      </c>
      <c r="AT97" s="133">
        <f>'010921_03 - Multifunkčné ...'!K31</f>
        <v>0</v>
      </c>
      <c r="AU97" s="133">
        <v>0</v>
      </c>
      <c r="AV97" s="133">
        <f>ROUND(SUM(AX97:AY97),2)</f>
        <v>0</v>
      </c>
      <c r="AW97" s="134">
        <f>'010921_03 - Multifunkčné ...'!T120</f>
        <v>0</v>
      </c>
      <c r="AX97" s="133">
        <f>'010921_03 - Multifunkčné ...'!K35</f>
        <v>0</v>
      </c>
      <c r="AY97" s="133">
        <f>'010921_03 - Multifunkčné ...'!K36</f>
        <v>0</v>
      </c>
      <c r="AZ97" s="133">
        <f>'010921_03 - Multifunkčné ...'!K37</f>
        <v>0</v>
      </c>
      <c r="BA97" s="133">
        <f>'010921_03 - Multifunkčné ...'!K38</f>
        <v>0</v>
      </c>
      <c r="BB97" s="133">
        <f>'010921_03 - Multifunkčné ...'!F35</f>
        <v>0</v>
      </c>
      <c r="BC97" s="133">
        <f>'010921_03 - Multifunkčné ...'!F36</f>
        <v>0</v>
      </c>
      <c r="BD97" s="133">
        <f>'010921_03 - Multifunkčné ...'!F37</f>
        <v>0</v>
      </c>
      <c r="BE97" s="133">
        <f>'010921_03 - Multifunkčné ...'!F38</f>
        <v>0</v>
      </c>
      <c r="BF97" s="135">
        <f>'010921_03 - Multifunkčné ...'!F39</f>
        <v>0</v>
      </c>
      <c r="BG97" s="7"/>
      <c r="BT97" s="136" t="s">
        <v>84</v>
      </c>
      <c r="BV97" s="136" t="s">
        <v>78</v>
      </c>
      <c r="BW97" s="136" t="s">
        <v>91</v>
      </c>
      <c r="BX97" s="136" t="s">
        <v>6</v>
      </c>
      <c r="CL97" s="136" t="s">
        <v>1</v>
      </c>
      <c r="CM97" s="136" t="s">
        <v>76</v>
      </c>
    </row>
    <row r="98" s="7" customFormat="1" ht="24.75" customHeight="1">
      <c r="A98" s="124" t="s">
        <v>80</v>
      </c>
      <c r="B98" s="125"/>
      <c r="C98" s="126"/>
      <c r="D98" s="127" t="s">
        <v>92</v>
      </c>
      <c r="E98" s="127"/>
      <c r="F98" s="127"/>
      <c r="G98" s="127"/>
      <c r="H98" s="127"/>
      <c r="I98" s="128"/>
      <c r="J98" s="127" t="s">
        <v>93</v>
      </c>
      <c r="K98" s="127"/>
      <c r="L98" s="127"/>
      <c r="M98" s="127"/>
      <c r="N98" s="127"/>
      <c r="O98" s="127"/>
      <c r="P98" s="127"/>
      <c r="Q98" s="127"/>
      <c r="R98" s="127"/>
      <c r="S98" s="127"/>
      <c r="T98" s="127"/>
      <c r="U98" s="127"/>
      <c r="V98" s="127"/>
      <c r="W98" s="127"/>
      <c r="X98" s="127"/>
      <c r="Y98" s="127"/>
      <c r="Z98" s="127"/>
      <c r="AA98" s="127"/>
      <c r="AB98" s="127"/>
      <c r="AC98" s="127"/>
      <c r="AD98" s="127"/>
      <c r="AE98" s="127"/>
      <c r="AF98" s="127"/>
      <c r="AG98" s="129">
        <f>'010921_04 - Skok o žrdi'!K32</f>
        <v>0</v>
      </c>
      <c r="AH98" s="128"/>
      <c r="AI98" s="128"/>
      <c r="AJ98" s="128"/>
      <c r="AK98" s="128"/>
      <c r="AL98" s="128"/>
      <c r="AM98" s="128"/>
      <c r="AN98" s="129">
        <f>SUM(AG98,AV98)</f>
        <v>0</v>
      </c>
      <c r="AO98" s="128"/>
      <c r="AP98" s="128"/>
      <c r="AQ98" s="130" t="s">
        <v>83</v>
      </c>
      <c r="AR98" s="131"/>
      <c r="AS98" s="132">
        <f>'010921_04 - Skok o žrdi'!K30</f>
        <v>0</v>
      </c>
      <c r="AT98" s="133">
        <f>'010921_04 - Skok o žrdi'!K31</f>
        <v>0</v>
      </c>
      <c r="AU98" s="133">
        <v>0</v>
      </c>
      <c r="AV98" s="133">
        <f>ROUND(SUM(AX98:AY98),2)</f>
        <v>0</v>
      </c>
      <c r="AW98" s="134">
        <f>'010921_04 - Skok o žrdi'!T123</f>
        <v>0</v>
      </c>
      <c r="AX98" s="133">
        <f>'010921_04 - Skok o žrdi'!K35</f>
        <v>0</v>
      </c>
      <c r="AY98" s="133">
        <f>'010921_04 - Skok o žrdi'!K36</f>
        <v>0</v>
      </c>
      <c r="AZ98" s="133">
        <f>'010921_04 - Skok o žrdi'!K37</f>
        <v>0</v>
      </c>
      <c r="BA98" s="133">
        <f>'010921_04 - Skok o žrdi'!K38</f>
        <v>0</v>
      </c>
      <c r="BB98" s="133">
        <f>'010921_04 - Skok o žrdi'!F35</f>
        <v>0</v>
      </c>
      <c r="BC98" s="133">
        <f>'010921_04 - Skok o žrdi'!F36</f>
        <v>0</v>
      </c>
      <c r="BD98" s="133">
        <f>'010921_04 - Skok o žrdi'!F37</f>
        <v>0</v>
      </c>
      <c r="BE98" s="133">
        <f>'010921_04 - Skok o žrdi'!F38</f>
        <v>0</v>
      </c>
      <c r="BF98" s="135">
        <f>'010921_04 - Skok o žrdi'!F39</f>
        <v>0</v>
      </c>
      <c r="BG98" s="7"/>
      <c r="BT98" s="136" t="s">
        <v>84</v>
      </c>
      <c r="BV98" s="136" t="s">
        <v>78</v>
      </c>
      <c r="BW98" s="136" t="s">
        <v>94</v>
      </c>
      <c r="BX98" s="136" t="s">
        <v>6</v>
      </c>
      <c r="CL98" s="136" t="s">
        <v>1</v>
      </c>
      <c r="CM98" s="136" t="s">
        <v>76</v>
      </c>
    </row>
    <row r="99" s="7" customFormat="1" ht="24.75" customHeight="1">
      <c r="A99" s="124" t="s">
        <v>80</v>
      </c>
      <c r="B99" s="125"/>
      <c r="C99" s="126"/>
      <c r="D99" s="127" t="s">
        <v>95</v>
      </c>
      <c r="E99" s="127"/>
      <c r="F99" s="127"/>
      <c r="G99" s="127"/>
      <c r="H99" s="127"/>
      <c r="I99" s="128"/>
      <c r="J99" s="127" t="s">
        <v>96</v>
      </c>
      <c r="K99" s="127"/>
      <c r="L99" s="127"/>
      <c r="M99" s="127"/>
      <c r="N99" s="127"/>
      <c r="O99" s="127"/>
      <c r="P99" s="127"/>
      <c r="Q99" s="127"/>
      <c r="R99" s="127"/>
      <c r="S99" s="127"/>
      <c r="T99" s="127"/>
      <c r="U99" s="127"/>
      <c r="V99" s="127"/>
      <c r="W99" s="127"/>
      <c r="X99" s="127"/>
      <c r="Y99" s="127"/>
      <c r="Z99" s="127"/>
      <c r="AA99" s="127"/>
      <c r="AB99" s="127"/>
      <c r="AC99" s="127"/>
      <c r="AD99" s="127"/>
      <c r="AE99" s="127"/>
      <c r="AF99" s="127"/>
      <c r="AG99" s="129">
        <f>'010921_05 - Vrhací kruh'!K32</f>
        <v>0</v>
      </c>
      <c r="AH99" s="128"/>
      <c r="AI99" s="128"/>
      <c r="AJ99" s="128"/>
      <c r="AK99" s="128"/>
      <c r="AL99" s="128"/>
      <c r="AM99" s="128"/>
      <c r="AN99" s="129">
        <f>SUM(AG99,AV99)</f>
        <v>0</v>
      </c>
      <c r="AO99" s="128"/>
      <c r="AP99" s="128"/>
      <c r="AQ99" s="130" t="s">
        <v>83</v>
      </c>
      <c r="AR99" s="131"/>
      <c r="AS99" s="132">
        <f>'010921_05 - Vrhací kruh'!K30</f>
        <v>0</v>
      </c>
      <c r="AT99" s="133">
        <f>'010921_05 - Vrhací kruh'!K31</f>
        <v>0</v>
      </c>
      <c r="AU99" s="133">
        <v>0</v>
      </c>
      <c r="AV99" s="133">
        <f>ROUND(SUM(AX99:AY99),2)</f>
        <v>0</v>
      </c>
      <c r="AW99" s="134">
        <f>'010921_05 - Vrhací kruh'!T126</f>
        <v>0</v>
      </c>
      <c r="AX99" s="133">
        <f>'010921_05 - Vrhací kruh'!K35</f>
        <v>0</v>
      </c>
      <c r="AY99" s="133">
        <f>'010921_05 - Vrhací kruh'!K36</f>
        <v>0</v>
      </c>
      <c r="AZ99" s="133">
        <f>'010921_05 - Vrhací kruh'!K37</f>
        <v>0</v>
      </c>
      <c r="BA99" s="133">
        <f>'010921_05 - Vrhací kruh'!K38</f>
        <v>0</v>
      </c>
      <c r="BB99" s="133">
        <f>'010921_05 - Vrhací kruh'!F35</f>
        <v>0</v>
      </c>
      <c r="BC99" s="133">
        <f>'010921_05 - Vrhací kruh'!F36</f>
        <v>0</v>
      </c>
      <c r="BD99" s="133">
        <f>'010921_05 - Vrhací kruh'!F37</f>
        <v>0</v>
      </c>
      <c r="BE99" s="133">
        <f>'010921_05 - Vrhací kruh'!F38</f>
        <v>0</v>
      </c>
      <c r="BF99" s="135">
        <f>'010921_05 - Vrhací kruh'!F39</f>
        <v>0</v>
      </c>
      <c r="BG99" s="7"/>
      <c r="BT99" s="136" t="s">
        <v>84</v>
      </c>
      <c r="BV99" s="136" t="s">
        <v>78</v>
      </c>
      <c r="BW99" s="136" t="s">
        <v>97</v>
      </c>
      <c r="BX99" s="136" t="s">
        <v>6</v>
      </c>
      <c r="CL99" s="136" t="s">
        <v>1</v>
      </c>
      <c r="CM99" s="136" t="s">
        <v>76</v>
      </c>
    </row>
    <row r="100" s="7" customFormat="1" ht="24.75" customHeight="1">
      <c r="A100" s="124" t="s">
        <v>80</v>
      </c>
      <c r="B100" s="125"/>
      <c r="C100" s="126"/>
      <c r="D100" s="127" t="s">
        <v>98</v>
      </c>
      <c r="E100" s="127"/>
      <c r="F100" s="127"/>
      <c r="G100" s="127"/>
      <c r="H100" s="127"/>
      <c r="I100" s="128"/>
      <c r="J100" s="127" t="s">
        <v>99</v>
      </c>
      <c r="K100" s="127"/>
      <c r="L100" s="127"/>
      <c r="M100" s="127"/>
      <c r="N100" s="127"/>
      <c r="O100" s="127"/>
      <c r="P100" s="127"/>
      <c r="Q100" s="127"/>
      <c r="R100" s="127"/>
      <c r="S100" s="127"/>
      <c r="T100" s="127"/>
      <c r="U100" s="127"/>
      <c r="V100" s="127"/>
      <c r="W100" s="127"/>
      <c r="X100" s="127"/>
      <c r="Y100" s="127"/>
      <c r="Z100" s="127"/>
      <c r="AA100" s="127"/>
      <c r="AB100" s="127"/>
      <c r="AC100" s="127"/>
      <c r="AD100" s="127"/>
      <c r="AE100" s="127"/>
      <c r="AF100" s="127"/>
      <c r="AG100" s="129">
        <f>'010921_06 - Štrková cesta'!K32</f>
        <v>0</v>
      </c>
      <c r="AH100" s="128"/>
      <c r="AI100" s="128"/>
      <c r="AJ100" s="128"/>
      <c r="AK100" s="128"/>
      <c r="AL100" s="128"/>
      <c r="AM100" s="128"/>
      <c r="AN100" s="129">
        <f>SUM(AG100,AV100)</f>
        <v>0</v>
      </c>
      <c r="AO100" s="128"/>
      <c r="AP100" s="128"/>
      <c r="AQ100" s="130" t="s">
        <v>83</v>
      </c>
      <c r="AR100" s="131"/>
      <c r="AS100" s="132">
        <f>'010921_06 - Štrková cesta'!K30</f>
        <v>0</v>
      </c>
      <c r="AT100" s="133">
        <f>'010921_06 - Štrková cesta'!K31</f>
        <v>0</v>
      </c>
      <c r="AU100" s="133">
        <v>0</v>
      </c>
      <c r="AV100" s="133">
        <f>ROUND(SUM(AX100:AY100),2)</f>
        <v>0</v>
      </c>
      <c r="AW100" s="134">
        <f>'010921_06 - Štrková cesta'!T122</f>
        <v>0</v>
      </c>
      <c r="AX100" s="133">
        <f>'010921_06 - Štrková cesta'!K35</f>
        <v>0</v>
      </c>
      <c r="AY100" s="133">
        <f>'010921_06 - Štrková cesta'!K36</f>
        <v>0</v>
      </c>
      <c r="AZ100" s="133">
        <f>'010921_06 - Štrková cesta'!K37</f>
        <v>0</v>
      </c>
      <c r="BA100" s="133">
        <f>'010921_06 - Štrková cesta'!K38</f>
        <v>0</v>
      </c>
      <c r="BB100" s="133">
        <f>'010921_06 - Štrková cesta'!F35</f>
        <v>0</v>
      </c>
      <c r="BC100" s="133">
        <f>'010921_06 - Štrková cesta'!F36</f>
        <v>0</v>
      </c>
      <c r="BD100" s="133">
        <f>'010921_06 - Štrková cesta'!F37</f>
        <v>0</v>
      </c>
      <c r="BE100" s="133">
        <f>'010921_06 - Štrková cesta'!F38</f>
        <v>0</v>
      </c>
      <c r="BF100" s="135">
        <f>'010921_06 - Štrková cesta'!F39</f>
        <v>0</v>
      </c>
      <c r="BG100" s="7"/>
      <c r="BT100" s="136" t="s">
        <v>84</v>
      </c>
      <c r="BV100" s="136" t="s">
        <v>78</v>
      </c>
      <c r="BW100" s="136" t="s">
        <v>100</v>
      </c>
      <c r="BX100" s="136" t="s">
        <v>6</v>
      </c>
      <c r="CL100" s="136" t="s">
        <v>1</v>
      </c>
      <c r="CM100" s="136" t="s">
        <v>76</v>
      </c>
    </row>
    <row r="101" s="7" customFormat="1" ht="24.75" customHeight="1">
      <c r="A101" s="124" t="s">
        <v>80</v>
      </c>
      <c r="B101" s="125"/>
      <c r="C101" s="126"/>
      <c r="D101" s="127" t="s">
        <v>101</v>
      </c>
      <c r="E101" s="127"/>
      <c r="F101" s="127"/>
      <c r="G101" s="127"/>
      <c r="H101" s="127"/>
      <c r="I101" s="128"/>
      <c r="J101" s="127" t="s">
        <v>102</v>
      </c>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9">
        <f>'010921_07 - Ostatné'!K32</f>
        <v>0</v>
      </c>
      <c r="AH101" s="128"/>
      <c r="AI101" s="128"/>
      <c r="AJ101" s="128"/>
      <c r="AK101" s="128"/>
      <c r="AL101" s="128"/>
      <c r="AM101" s="128"/>
      <c r="AN101" s="129">
        <f>SUM(AG101,AV101)</f>
        <v>0</v>
      </c>
      <c r="AO101" s="128"/>
      <c r="AP101" s="128"/>
      <c r="AQ101" s="130" t="s">
        <v>83</v>
      </c>
      <c r="AR101" s="131"/>
      <c r="AS101" s="137">
        <f>'010921_07 - Ostatné'!K30</f>
        <v>0</v>
      </c>
      <c r="AT101" s="138">
        <f>'010921_07 - Ostatné'!K31</f>
        <v>0</v>
      </c>
      <c r="AU101" s="138">
        <v>0</v>
      </c>
      <c r="AV101" s="138">
        <f>ROUND(SUM(AX101:AY101),2)</f>
        <v>0</v>
      </c>
      <c r="AW101" s="139">
        <f>'010921_07 - Ostatné'!T117</f>
        <v>0</v>
      </c>
      <c r="AX101" s="138">
        <f>'010921_07 - Ostatné'!K35</f>
        <v>0</v>
      </c>
      <c r="AY101" s="138">
        <f>'010921_07 - Ostatné'!K36</f>
        <v>0</v>
      </c>
      <c r="AZ101" s="138">
        <f>'010921_07 - Ostatné'!K37</f>
        <v>0</v>
      </c>
      <c r="BA101" s="138">
        <f>'010921_07 - Ostatné'!K38</f>
        <v>0</v>
      </c>
      <c r="BB101" s="138">
        <f>'010921_07 - Ostatné'!F35</f>
        <v>0</v>
      </c>
      <c r="BC101" s="138">
        <f>'010921_07 - Ostatné'!F36</f>
        <v>0</v>
      </c>
      <c r="BD101" s="138">
        <f>'010921_07 - Ostatné'!F37</f>
        <v>0</v>
      </c>
      <c r="BE101" s="138">
        <f>'010921_07 - Ostatné'!F38</f>
        <v>0</v>
      </c>
      <c r="BF101" s="140">
        <f>'010921_07 - Ostatné'!F39</f>
        <v>0</v>
      </c>
      <c r="BG101" s="7"/>
      <c r="BT101" s="136" t="s">
        <v>84</v>
      </c>
      <c r="BV101" s="136" t="s">
        <v>78</v>
      </c>
      <c r="BW101" s="136" t="s">
        <v>103</v>
      </c>
      <c r="BX101" s="136" t="s">
        <v>6</v>
      </c>
      <c r="CL101" s="136" t="s">
        <v>1</v>
      </c>
      <c r="CM101" s="136" t="s">
        <v>76</v>
      </c>
    </row>
    <row r="102" s="2" customFormat="1" ht="30" customHeight="1">
      <c r="A102" s="36"/>
      <c r="B102" s="37"/>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c r="AJ102" s="38"/>
      <c r="AK102" s="38"/>
      <c r="AL102" s="38"/>
      <c r="AM102" s="38"/>
      <c r="AN102" s="38"/>
      <c r="AO102" s="38"/>
      <c r="AP102" s="38"/>
      <c r="AQ102" s="38"/>
      <c r="AR102" s="42"/>
      <c r="AS102" s="36"/>
      <c r="AT102" s="36"/>
      <c r="AU102" s="36"/>
      <c r="AV102" s="36"/>
      <c r="AW102" s="36"/>
      <c r="AX102" s="36"/>
      <c r="AY102" s="36"/>
      <c r="AZ102" s="36"/>
      <c r="BA102" s="36"/>
      <c r="BB102" s="36"/>
      <c r="BC102" s="36"/>
      <c r="BD102" s="36"/>
      <c r="BE102" s="36"/>
      <c r="BF102" s="36"/>
      <c r="BG102" s="36"/>
    </row>
    <row r="103" s="2" customFormat="1" ht="6.96" customHeight="1">
      <c r="A103" s="36"/>
      <c r="B103" s="70"/>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42"/>
      <c r="AS103" s="36"/>
      <c r="AT103" s="36"/>
      <c r="AU103" s="36"/>
      <c r="AV103" s="36"/>
      <c r="AW103" s="36"/>
      <c r="AX103" s="36"/>
      <c r="AY103" s="36"/>
      <c r="AZ103" s="36"/>
      <c r="BA103" s="36"/>
      <c r="BB103" s="36"/>
      <c r="BC103" s="36"/>
      <c r="BD103" s="36"/>
      <c r="BE103" s="36"/>
      <c r="BF103" s="36"/>
      <c r="BG103" s="36"/>
    </row>
  </sheetData>
  <sheetProtection sheet="1" formatColumns="0" formatRows="0" objects="1" scenarios="1" spinCount="100000" saltValue="xKbgfovYdN/dFVLEu2IDr2NUQRcpBj8rzBJlOPoziMHZC/NlrUB/ebc13FFvSHt550O5jLacDJaKOJMpM29aGw==" hashValue="NI0HT/fWdOZ+mtSDryF8LHUNbomZ8X/89QAM/5+hsbZNDG2DJ9lfz3SqvI75X6wHOG6+0TbRDYhy1HMG0KENkQ==" algorithmName="SHA-512" password="CC35"/>
  <mergeCells count="66">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N101:AP101"/>
    <mergeCell ref="AG101:AM101"/>
    <mergeCell ref="D101:H101"/>
    <mergeCell ref="J101:AF101"/>
    <mergeCell ref="AG94:AM94"/>
    <mergeCell ref="AN94:AP94"/>
    <mergeCell ref="BG5:BG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G2"/>
  </mergeCells>
  <hyperlinks>
    <hyperlink ref="A95" location="'010921_01 - Atletický okruh'!C2" display="/"/>
    <hyperlink ref="A96" location="'010921_02 - Multifunkčné ...'!C2" display="/"/>
    <hyperlink ref="A97" location="'010921_03 - Multifunkčné ...'!C2" display="/"/>
    <hyperlink ref="A98" location="'010921_04 - Skok o žrdi'!C2" display="/"/>
    <hyperlink ref="A99" location="'010921_05 - Vrhací kruh'!C2" display="/"/>
    <hyperlink ref="A100" location="'010921_06 - Štrková cesta'!C2" display="/"/>
    <hyperlink ref="A101" location="'010921_07 - Ostatné'!C2" display="/"/>
  </hyperlinks>
  <pageMargins left="0.39375" right="0.39375" top="0.39375" bottom="0.39375" header="0" footer="0"/>
  <pageSetup paperSize="9" orientation="portrait" blackAndWhite="1" fitToHeight="100"/>
  <headerFooter>
    <oddFooter>&amp;CStrana &amp;P z &amp;N</oddFooter>
  </headerFooter>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hidden="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5" t="s">
        <v>85</v>
      </c>
    </row>
    <row r="3" s="1" customFormat="1" ht="6.96" customHeight="1">
      <c r="B3" s="141"/>
      <c r="C3" s="142"/>
      <c r="D3" s="142"/>
      <c r="E3" s="142"/>
      <c r="F3" s="142"/>
      <c r="G3" s="142"/>
      <c r="H3" s="142"/>
      <c r="I3" s="142"/>
      <c r="J3" s="142"/>
      <c r="K3" s="142"/>
      <c r="L3" s="142"/>
      <c r="M3" s="18"/>
      <c r="AT3" s="15" t="s">
        <v>76</v>
      </c>
    </row>
    <row r="4" s="1" customFormat="1" ht="24.96" customHeight="1">
      <c r="B4" s="18"/>
      <c r="D4" s="143" t="s">
        <v>104</v>
      </c>
      <c r="M4" s="18"/>
      <c r="N4" s="144" t="s">
        <v>10</v>
      </c>
      <c r="AT4" s="15" t="s">
        <v>4</v>
      </c>
    </row>
    <row r="5" s="1" customFormat="1" ht="6.96" customHeight="1">
      <c r="B5" s="18"/>
      <c r="M5" s="18"/>
    </row>
    <row r="6" s="1" customFormat="1" ht="12" customHeight="1">
      <c r="B6" s="18"/>
      <c r="D6" s="145" t="s">
        <v>16</v>
      </c>
      <c r="M6" s="18"/>
    </row>
    <row r="7" s="1" customFormat="1" ht="16.5" customHeight="1">
      <c r="B7" s="18"/>
      <c r="E7" s="146" t="str">
        <f>'Rekapitulácia stavby'!K6</f>
        <v>Zátoka pokoja</v>
      </c>
      <c r="F7" s="145"/>
      <c r="G7" s="145"/>
      <c r="H7" s="145"/>
      <c r="M7" s="18"/>
    </row>
    <row r="8" s="2" customFormat="1" ht="12" customHeight="1">
      <c r="A8" s="36"/>
      <c r="B8" s="42"/>
      <c r="C8" s="36"/>
      <c r="D8" s="145" t="s">
        <v>105</v>
      </c>
      <c r="E8" s="36"/>
      <c r="F8" s="36"/>
      <c r="G8" s="36"/>
      <c r="H8" s="36"/>
      <c r="I8" s="36"/>
      <c r="J8" s="36"/>
      <c r="K8" s="36"/>
      <c r="L8" s="36"/>
      <c r="M8" s="67"/>
      <c r="S8" s="36"/>
      <c r="T8" s="36"/>
      <c r="U8" s="36"/>
      <c r="V8" s="36"/>
      <c r="W8" s="36"/>
      <c r="X8" s="36"/>
      <c r="Y8" s="36"/>
      <c r="Z8" s="36"/>
      <c r="AA8" s="36"/>
      <c r="AB8" s="36"/>
      <c r="AC8" s="36"/>
      <c r="AD8" s="36"/>
      <c r="AE8" s="36"/>
    </row>
    <row r="9" s="2" customFormat="1" ht="16.5" customHeight="1">
      <c r="A9" s="36"/>
      <c r="B9" s="42"/>
      <c r="C9" s="36"/>
      <c r="D9" s="36"/>
      <c r="E9" s="147" t="s">
        <v>106</v>
      </c>
      <c r="F9" s="36"/>
      <c r="G9" s="36"/>
      <c r="H9" s="36"/>
      <c r="I9" s="36"/>
      <c r="J9" s="36"/>
      <c r="K9" s="36"/>
      <c r="L9" s="36"/>
      <c r="M9" s="67"/>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36"/>
      <c r="M10" s="67"/>
      <c r="S10" s="36"/>
      <c r="T10" s="36"/>
      <c r="U10" s="36"/>
      <c r="V10" s="36"/>
      <c r="W10" s="36"/>
      <c r="X10" s="36"/>
      <c r="Y10" s="36"/>
      <c r="Z10" s="36"/>
      <c r="AA10" s="36"/>
      <c r="AB10" s="36"/>
      <c r="AC10" s="36"/>
      <c r="AD10" s="36"/>
      <c r="AE10" s="36"/>
    </row>
    <row r="11" s="2" customFormat="1" ht="12" customHeight="1">
      <c r="A11" s="36"/>
      <c r="B11" s="42"/>
      <c r="C11" s="36"/>
      <c r="D11" s="145" t="s">
        <v>18</v>
      </c>
      <c r="E11" s="36"/>
      <c r="F11" s="148" t="s">
        <v>1</v>
      </c>
      <c r="G11" s="36"/>
      <c r="H11" s="36"/>
      <c r="I11" s="145" t="s">
        <v>19</v>
      </c>
      <c r="J11" s="148" t="s">
        <v>1</v>
      </c>
      <c r="K11" s="36"/>
      <c r="L11" s="36"/>
      <c r="M11" s="67"/>
      <c r="S11" s="36"/>
      <c r="T11" s="36"/>
      <c r="U11" s="36"/>
      <c r="V11" s="36"/>
      <c r="W11" s="36"/>
      <c r="X11" s="36"/>
      <c r="Y11" s="36"/>
      <c r="Z11" s="36"/>
      <c r="AA11" s="36"/>
      <c r="AB11" s="36"/>
      <c r="AC11" s="36"/>
      <c r="AD11" s="36"/>
      <c r="AE11" s="36"/>
    </row>
    <row r="12" s="2" customFormat="1" ht="12" customHeight="1">
      <c r="A12" s="36"/>
      <c r="B12" s="42"/>
      <c r="C12" s="36"/>
      <c r="D12" s="145" t="s">
        <v>20</v>
      </c>
      <c r="E12" s="36"/>
      <c r="F12" s="148" t="s">
        <v>21</v>
      </c>
      <c r="G12" s="36"/>
      <c r="H12" s="36"/>
      <c r="I12" s="145" t="s">
        <v>22</v>
      </c>
      <c r="J12" s="149" t="str">
        <f>'Rekapitulácia stavby'!AN8</f>
        <v>9. 9. 2021</v>
      </c>
      <c r="K12" s="36"/>
      <c r="L12" s="36"/>
      <c r="M12" s="67"/>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36"/>
      <c r="M13" s="67"/>
      <c r="S13" s="36"/>
      <c r="T13" s="36"/>
      <c r="U13" s="36"/>
      <c r="V13" s="36"/>
      <c r="W13" s="36"/>
      <c r="X13" s="36"/>
      <c r="Y13" s="36"/>
      <c r="Z13" s="36"/>
      <c r="AA13" s="36"/>
      <c r="AB13" s="36"/>
      <c r="AC13" s="36"/>
      <c r="AD13" s="36"/>
      <c r="AE13" s="36"/>
    </row>
    <row r="14" s="2" customFormat="1" ht="12" customHeight="1">
      <c r="A14" s="36"/>
      <c r="B14" s="42"/>
      <c r="C14" s="36"/>
      <c r="D14" s="145" t="s">
        <v>24</v>
      </c>
      <c r="E14" s="36"/>
      <c r="F14" s="36"/>
      <c r="G14" s="36"/>
      <c r="H14" s="36"/>
      <c r="I14" s="145" t="s">
        <v>25</v>
      </c>
      <c r="J14" s="148" t="s">
        <v>1</v>
      </c>
      <c r="K14" s="36"/>
      <c r="L14" s="36"/>
      <c r="M14" s="67"/>
      <c r="S14" s="36"/>
      <c r="T14" s="36"/>
      <c r="U14" s="36"/>
      <c r="V14" s="36"/>
      <c r="W14" s="36"/>
      <c r="X14" s="36"/>
      <c r="Y14" s="36"/>
      <c r="Z14" s="36"/>
      <c r="AA14" s="36"/>
      <c r="AB14" s="36"/>
      <c r="AC14" s="36"/>
      <c r="AD14" s="36"/>
      <c r="AE14" s="36"/>
    </row>
    <row r="15" s="2" customFormat="1" ht="18" customHeight="1">
      <c r="A15" s="36"/>
      <c r="B15" s="42"/>
      <c r="C15" s="36"/>
      <c r="D15" s="36"/>
      <c r="E15" s="148" t="s">
        <v>26</v>
      </c>
      <c r="F15" s="36"/>
      <c r="G15" s="36"/>
      <c r="H15" s="36"/>
      <c r="I15" s="145" t="s">
        <v>27</v>
      </c>
      <c r="J15" s="148" t="s">
        <v>1</v>
      </c>
      <c r="K15" s="36"/>
      <c r="L15" s="36"/>
      <c r="M15" s="67"/>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36"/>
      <c r="M16" s="67"/>
      <c r="S16" s="36"/>
      <c r="T16" s="36"/>
      <c r="U16" s="36"/>
      <c r="V16" s="36"/>
      <c r="W16" s="36"/>
      <c r="X16" s="36"/>
      <c r="Y16" s="36"/>
      <c r="Z16" s="36"/>
      <c r="AA16" s="36"/>
      <c r="AB16" s="36"/>
      <c r="AC16" s="36"/>
      <c r="AD16" s="36"/>
      <c r="AE16" s="36"/>
    </row>
    <row r="17" s="2" customFormat="1" ht="12" customHeight="1">
      <c r="A17" s="36"/>
      <c r="B17" s="42"/>
      <c r="C17" s="36"/>
      <c r="D17" s="145" t="s">
        <v>28</v>
      </c>
      <c r="E17" s="36"/>
      <c r="F17" s="36"/>
      <c r="G17" s="36"/>
      <c r="H17" s="36"/>
      <c r="I17" s="145" t="s">
        <v>25</v>
      </c>
      <c r="J17" s="31" t="str">
        <f>'Rekapitulácia stavby'!AN13</f>
        <v>Vyplň údaj</v>
      </c>
      <c r="K17" s="36"/>
      <c r="L17" s="36"/>
      <c r="M17" s="67"/>
      <c r="S17" s="36"/>
      <c r="T17" s="36"/>
      <c r="U17" s="36"/>
      <c r="V17" s="36"/>
      <c r="W17" s="36"/>
      <c r="X17" s="36"/>
      <c r="Y17" s="36"/>
      <c r="Z17" s="36"/>
      <c r="AA17" s="36"/>
      <c r="AB17" s="36"/>
      <c r="AC17" s="36"/>
      <c r="AD17" s="36"/>
      <c r="AE17" s="36"/>
    </row>
    <row r="18" s="2" customFormat="1" ht="18" customHeight="1">
      <c r="A18" s="36"/>
      <c r="B18" s="42"/>
      <c r="C18" s="36"/>
      <c r="D18" s="36"/>
      <c r="E18" s="31" t="str">
        <f>'Rekapitulácia stavby'!E14</f>
        <v>Vyplň údaj</v>
      </c>
      <c r="F18" s="148"/>
      <c r="G18" s="148"/>
      <c r="H18" s="148"/>
      <c r="I18" s="145" t="s">
        <v>27</v>
      </c>
      <c r="J18" s="31" t="str">
        <f>'Rekapitulácia stavby'!AN14</f>
        <v>Vyplň údaj</v>
      </c>
      <c r="K18" s="36"/>
      <c r="L18" s="36"/>
      <c r="M18" s="67"/>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36"/>
      <c r="M19" s="67"/>
      <c r="S19" s="36"/>
      <c r="T19" s="36"/>
      <c r="U19" s="36"/>
      <c r="V19" s="36"/>
      <c r="W19" s="36"/>
      <c r="X19" s="36"/>
      <c r="Y19" s="36"/>
      <c r="Z19" s="36"/>
      <c r="AA19" s="36"/>
      <c r="AB19" s="36"/>
      <c r="AC19" s="36"/>
      <c r="AD19" s="36"/>
      <c r="AE19" s="36"/>
    </row>
    <row r="20" s="2" customFormat="1" ht="12" customHeight="1">
      <c r="A20" s="36"/>
      <c r="B20" s="42"/>
      <c r="C20" s="36"/>
      <c r="D20" s="145" t="s">
        <v>30</v>
      </c>
      <c r="E20" s="36"/>
      <c r="F20" s="36"/>
      <c r="G20" s="36"/>
      <c r="H20" s="36"/>
      <c r="I20" s="145" t="s">
        <v>25</v>
      </c>
      <c r="J20" s="148" t="s">
        <v>1</v>
      </c>
      <c r="K20" s="36"/>
      <c r="L20" s="36"/>
      <c r="M20" s="67"/>
      <c r="S20" s="36"/>
      <c r="T20" s="36"/>
      <c r="U20" s="36"/>
      <c r="V20" s="36"/>
      <c r="W20" s="36"/>
      <c r="X20" s="36"/>
      <c r="Y20" s="36"/>
      <c r="Z20" s="36"/>
      <c r="AA20" s="36"/>
      <c r="AB20" s="36"/>
      <c r="AC20" s="36"/>
      <c r="AD20" s="36"/>
      <c r="AE20" s="36"/>
    </row>
    <row r="21" s="2" customFormat="1" ht="18" customHeight="1">
      <c r="A21" s="36"/>
      <c r="B21" s="42"/>
      <c r="C21" s="36"/>
      <c r="D21" s="36"/>
      <c r="E21" s="148" t="s">
        <v>31</v>
      </c>
      <c r="F21" s="36"/>
      <c r="G21" s="36"/>
      <c r="H21" s="36"/>
      <c r="I21" s="145" t="s">
        <v>27</v>
      </c>
      <c r="J21" s="148" t="s">
        <v>1</v>
      </c>
      <c r="K21" s="36"/>
      <c r="L21" s="36"/>
      <c r="M21" s="67"/>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36"/>
      <c r="M22" s="67"/>
      <c r="S22" s="36"/>
      <c r="T22" s="36"/>
      <c r="U22" s="36"/>
      <c r="V22" s="36"/>
      <c r="W22" s="36"/>
      <c r="X22" s="36"/>
      <c r="Y22" s="36"/>
      <c r="Z22" s="36"/>
      <c r="AA22" s="36"/>
      <c r="AB22" s="36"/>
      <c r="AC22" s="36"/>
      <c r="AD22" s="36"/>
      <c r="AE22" s="36"/>
    </row>
    <row r="23" s="2" customFormat="1" ht="12" customHeight="1">
      <c r="A23" s="36"/>
      <c r="B23" s="42"/>
      <c r="C23" s="36"/>
      <c r="D23" s="145" t="s">
        <v>32</v>
      </c>
      <c r="E23" s="36"/>
      <c r="F23" s="36"/>
      <c r="G23" s="36"/>
      <c r="H23" s="36"/>
      <c r="I23" s="145" t="s">
        <v>25</v>
      </c>
      <c r="J23" s="148" t="s">
        <v>1</v>
      </c>
      <c r="K23" s="36"/>
      <c r="L23" s="36"/>
      <c r="M23" s="67"/>
      <c r="S23" s="36"/>
      <c r="T23" s="36"/>
      <c r="U23" s="36"/>
      <c r="V23" s="36"/>
      <c r="W23" s="36"/>
      <c r="X23" s="36"/>
      <c r="Y23" s="36"/>
      <c r="Z23" s="36"/>
      <c r="AA23" s="36"/>
      <c r="AB23" s="36"/>
      <c r="AC23" s="36"/>
      <c r="AD23" s="36"/>
      <c r="AE23" s="36"/>
    </row>
    <row r="24" s="2" customFormat="1" ht="18" customHeight="1">
      <c r="A24" s="36"/>
      <c r="B24" s="42"/>
      <c r="C24" s="36"/>
      <c r="D24" s="36"/>
      <c r="E24" s="148" t="s">
        <v>31</v>
      </c>
      <c r="F24" s="36"/>
      <c r="G24" s="36"/>
      <c r="H24" s="36"/>
      <c r="I24" s="145" t="s">
        <v>27</v>
      </c>
      <c r="J24" s="148" t="s">
        <v>1</v>
      </c>
      <c r="K24" s="36"/>
      <c r="L24" s="36"/>
      <c r="M24" s="67"/>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36"/>
      <c r="M25" s="67"/>
      <c r="S25" s="36"/>
      <c r="T25" s="36"/>
      <c r="U25" s="36"/>
      <c r="V25" s="36"/>
      <c r="W25" s="36"/>
      <c r="X25" s="36"/>
      <c r="Y25" s="36"/>
      <c r="Z25" s="36"/>
      <c r="AA25" s="36"/>
      <c r="AB25" s="36"/>
      <c r="AC25" s="36"/>
      <c r="AD25" s="36"/>
      <c r="AE25" s="36"/>
    </row>
    <row r="26" s="2" customFormat="1" ht="12" customHeight="1">
      <c r="A26" s="36"/>
      <c r="B26" s="42"/>
      <c r="C26" s="36"/>
      <c r="D26" s="145" t="s">
        <v>33</v>
      </c>
      <c r="E26" s="36"/>
      <c r="F26" s="36"/>
      <c r="G26" s="36"/>
      <c r="H26" s="36"/>
      <c r="I26" s="36"/>
      <c r="J26" s="36"/>
      <c r="K26" s="36"/>
      <c r="L26" s="36"/>
      <c r="M26" s="67"/>
      <c r="S26" s="36"/>
      <c r="T26" s="36"/>
      <c r="U26" s="36"/>
      <c r="V26" s="36"/>
      <c r="W26" s="36"/>
      <c r="X26" s="36"/>
      <c r="Y26" s="36"/>
      <c r="Z26" s="36"/>
      <c r="AA26" s="36"/>
      <c r="AB26" s="36"/>
      <c r="AC26" s="36"/>
      <c r="AD26" s="36"/>
      <c r="AE26" s="36"/>
    </row>
    <row r="27" s="8" customFormat="1" ht="16.5" customHeight="1">
      <c r="A27" s="150"/>
      <c r="B27" s="151"/>
      <c r="C27" s="150"/>
      <c r="D27" s="150"/>
      <c r="E27" s="152" t="s">
        <v>1</v>
      </c>
      <c r="F27" s="152"/>
      <c r="G27" s="152"/>
      <c r="H27" s="152"/>
      <c r="I27" s="150"/>
      <c r="J27" s="150"/>
      <c r="K27" s="150"/>
      <c r="L27" s="150"/>
      <c r="M27" s="153"/>
      <c r="S27" s="150"/>
      <c r="T27" s="150"/>
      <c r="U27" s="150"/>
      <c r="V27" s="150"/>
      <c r="W27" s="150"/>
      <c r="X27" s="150"/>
      <c r="Y27" s="150"/>
      <c r="Z27" s="150"/>
      <c r="AA27" s="150"/>
      <c r="AB27" s="150"/>
      <c r="AC27" s="150"/>
      <c r="AD27" s="150"/>
      <c r="AE27" s="150"/>
    </row>
    <row r="28" s="2" customFormat="1" ht="6.96" customHeight="1">
      <c r="A28" s="36"/>
      <c r="B28" s="42"/>
      <c r="C28" s="36"/>
      <c r="D28" s="36"/>
      <c r="E28" s="36"/>
      <c r="F28" s="36"/>
      <c r="G28" s="36"/>
      <c r="H28" s="36"/>
      <c r="I28" s="36"/>
      <c r="J28" s="36"/>
      <c r="K28" s="36"/>
      <c r="L28" s="36"/>
      <c r="M28" s="67"/>
      <c r="S28" s="36"/>
      <c r="T28" s="36"/>
      <c r="U28" s="36"/>
      <c r="V28" s="36"/>
      <c r="W28" s="36"/>
      <c r="X28" s="36"/>
      <c r="Y28" s="36"/>
      <c r="Z28" s="36"/>
      <c r="AA28" s="36"/>
      <c r="AB28" s="36"/>
      <c r="AC28" s="36"/>
      <c r="AD28" s="36"/>
      <c r="AE28" s="36"/>
    </row>
    <row r="29" s="2" customFormat="1" ht="6.96" customHeight="1">
      <c r="A29" s="36"/>
      <c r="B29" s="42"/>
      <c r="C29" s="36"/>
      <c r="D29" s="154"/>
      <c r="E29" s="154"/>
      <c r="F29" s="154"/>
      <c r="G29" s="154"/>
      <c r="H29" s="154"/>
      <c r="I29" s="154"/>
      <c r="J29" s="154"/>
      <c r="K29" s="154"/>
      <c r="L29" s="154"/>
      <c r="M29" s="67"/>
      <c r="S29" s="36"/>
      <c r="T29" s="36"/>
      <c r="U29" s="36"/>
      <c r="V29" s="36"/>
      <c r="W29" s="36"/>
      <c r="X29" s="36"/>
      <c r="Y29" s="36"/>
      <c r="Z29" s="36"/>
      <c r="AA29" s="36"/>
      <c r="AB29" s="36"/>
      <c r="AC29" s="36"/>
      <c r="AD29" s="36"/>
      <c r="AE29" s="36"/>
    </row>
    <row r="30" s="2" customFormat="1">
      <c r="A30" s="36"/>
      <c r="B30" s="42"/>
      <c r="C30" s="36"/>
      <c r="D30" s="36"/>
      <c r="E30" s="145" t="s">
        <v>107</v>
      </c>
      <c r="F30" s="36"/>
      <c r="G30" s="36"/>
      <c r="H30" s="36"/>
      <c r="I30" s="36"/>
      <c r="J30" s="36"/>
      <c r="K30" s="155">
        <f>I96</f>
        <v>0</v>
      </c>
      <c r="L30" s="36"/>
      <c r="M30" s="67"/>
      <c r="S30" s="36"/>
      <c r="T30" s="36"/>
      <c r="U30" s="36"/>
      <c r="V30" s="36"/>
      <c r="W30" s="36"/>
      <c r="X30" s="36"/>
      <c r="Y30" s="36"/>
      <c r="Z30" s="36"/>
      <c r="AA30" s="36"/>
      <c r="AB30" s="36"/>
      <c r="AC30" s="36"/>
      <c r="AD30" s="36"/>
      <c r="AE30" s="36"/>
    </row>
    <row r="31" s="2" customFormat="1">
      <c r="A31" s="36"/>
      <c r="B31" s="42"/>
      <c r="C31" s="36"/>
      <c r="D31" s="36"/>
      <c r="E31" s="145" t="s">
        <v>108</v>
      </c>
      <c r="F31" s="36"/>
      <c r="G31" s="36"/>
      <c r="H31" s="36"/>
      <c r="I31" s="36"/>
      <c r="J31" s="36"/>
      <c r="K31" s="155">
        <f>J96</f>
        <v>0</v>
      </c>
      <c r="L31" s="36"/>
      <c r="M31" s="67"/>
      <c r="S31" s="36"/>
      <c r="T31" s="36"/>
      <c r="U31" s="36"/>
      <c r="V31" s="36"/>
      <c r="W31" s="36"/>
      <c r="X31" s="36"/>
      <c r="Y31" s="36"/>
      <c r="Z31" s="36"/>
      <c r="AA31" s="36"/>
      <c r="AB31" s="36"/>
      <c r="AC31" s="36"/>
      <c r="AD31" s="36"/>
      <c r="AE31" s="36"/>
    </row>
    <row r="32" s="2" customFormat="1" ht="25.44" customHeight="1">
      <c r="A32" s="36"/>
      <c r="B32" s="42"/>
      <c r="C32" s="36"/>
      <c r="D32" s="156" t="s">
        <v>34</v>
      </c>
      <c r="E32" s="36"/>
      <c r="F32" s="36"/>
      <c r="G32" s="36"/>
      <c r="H32" s="36"/>
      <c r="I32" s="36"/>
      <c r="J32" s="36"/>
      <c r="K32" s="157">
        <f>ROUND(K123, 2)</f>
        <v>0</v>
      </c>
      <c r="L32" s="36"/>
      <c r="M32" s="67"/>
      <c r="S32" s="36"/>
      <c r="T32" s="36"/>
      <c r="U32" s="36"/>
      <c r="V32" s="36"/>
      <c r="W32" s="36"/>
      <c r="X32" s="36"/>
      <c r="Y32" s="36"/>
      <c r="Z32" s="36"/>
      <c r="AA32" s="36"/>
      <c r="AB32" s="36"/>
      <c r="AC32" s="36"/>
      <c r="AD32" s="36"/>
      <c r="AE32" s="36"/>
    </row>
    <row r="33" s="2" customFormat="1" ht="6.96" customHeight="1">
      <c r="A33" s="36"/>
      <c r="B33" s="42"/>
      <c r="C33" s="36"/>
      <c r="D33" s="154"/>
      <c r="E33" s="154"/>
      <c r="F33" s="154"/>
      <c r="G33" s="154"/>
      <c r="H33" s="154"/>
      <c r="I33" s="154"/>
      <c r="J33" s="154"/>
      <c r="K33" s="154"/>
      <c r="L33" s="154"/>
      <c r="M33" s="67"/>
      <c r="S33" s="36"/>
      <c r="T33" s="36"/>
      <c r="U33" s="36"/>
      <c r="V33" s="36"/>
      <c r="W33" s="36"/>
      <c r="X33" s="36"/>
      <c r="Y33" s="36"/>
      <c r="Z33" s="36"/>
      <c r="AA33" s="36"/>
      <c r="AB33" s="36"/>
      <c r="AC33" s="36"/>
      <c r="AD33" s="36"/>
      <c r="AE33" s="36"/>
    </row>
    <row r="34" s="2" customFormat="1" ht="14.4" customHeight="1">
      <c r="A34" s="36"/>
      <c r="B34" s="42"/>
      <c r="C34" s="36"/>
      <c r="D34" s="36"/>
      <c r="E34" s="36"/>
      <c r="F34" s="158" t="s">
        <v>36</v>
      </c>
      <c r="G34" s="36"/>
      <c r="H34" s="36"/>
      <c r="I34" s="158" t="s">
        <v>35</v>
      </c>
      <c r="J34" s="36"/>
      <c r="K34" s="158" t="s">
        <v>37</v>
      </c>
      <c r="L34" s="36"/>
      <c r="M34" s="67"/>
      <c r="S34" s="36"/>
      <c r="T34" s="36"/>
      <c r="U34" s="36"/>
      <c r="V34" s="36"/>
      <c r="W34" s="36"/>
      <c r="X34" s="36"/>
      <c r="Y34" s="36"/>
      <c r="Z34" s="36"/>
      <c r="AA34" s="36"/>
      <c r="AB34" s="36"/>
      <c r="AC34" s="36"/>
      <c r="AD34" s="36"/>
      <c r="AE34" s="36"/>
    </row>
    <row r="35" s="2" customFormat="1" ht="14.4" customHeight="1">
      <c r="A35" s="36"/>
      <c r="B35" s="42"/>
      <c r="C35" s="36"/>
      <c r="D35" s="159" t="s">
        <v>38</v>
      </c>
      <c r="E35" s="160" t="s">
        <v>39</v>
      </c>
      <c r="F35" s="161">
        <f>ROUND((SUM(BE123:BE232)),  2)</f>
        <v>0</v>
      </c>
      <c r="G35" s="162"/>
      <c r="H35" s="162"/>
      <c r="I35" s="163">
        <v>0.20000000000000001</v>
      </c>
      <c r="J35" s="162"/>
      <c r="K35" s="161">
        <f>ROUND(((SUM(BE123:BE232))*I35),  2)</f>
        <v>0</v>
      </c>
      <c r="L35" s="36"/>
      <c r="M35" s="67"/>
      <c r="S35" s="36"/>
      <c r="T35" s="36"/>
      <c r="U35" s="36"/>
      <c r="V35" s="36"/>
      <c r="W35" s="36"/>
      <c r="X35" s="36"/>
      <c r="Y35" s="36"/>
      <c r="Z35" s="36"/>
      <c r="AA35" s="36"/>
      <c r="AB35" s="36"/>
      <c r="AC35" s="36"/>
      <c r="AD35" s="36"/>
      <c r="AE35" s="36"/>
    </row>
    <row r="36" s="2" customFormat="1" ht="14.4" customHeight="1">
      <c r="A36" s="36"/>
      <c r="B36" s="42"/>
      <c r="C36" s="36"/>
      <c r="D36" s="36"/>
      <c r="E36" s="160" t="s">
        <v>40</v>
      </c>
      <c r="F36" s="161">
        <f>ROUND((SUM(BF123:BF232)),  2)</f>
        <v>0</v>
      </c>
      <c r="G36" s="162"/>
      <c r="H36" s="162"/>
      <c r="I36" s="163">
        <v>0.20000000000000001</v>
      </c>
      <c r="J36" s="162"/>
      <c r="K36" s="161">
        <f>ROUND(((SUM(BF123:BF232))*I36),  2)</f>
        <v>0</v>
      </c>
      <c r="L36" s="36"/>
      <c r="M36" s="67"/>
      <c r="S36" s="36"/>
      <c r="T36" s="36"/>
      <c r="U36" s="36"/>
      <c r="V36" s="36"/>
      <c r="W36" s="36"/>
      <c r="X36" s="36"/>
      <c r="Y36" s="36"/>
      <c r="Z36" s="36"/>
      <c r="AA36" s="36"/>
      <c r="AB36" s="36"/>
      <c r="AC36" s="36"/>
      <c r="AD36" s="36"/>
      <c r="AE36" s="36"/>
    </row>
    <row r="37" hidden="1" s="2" customFormat="1" ht="14.4" customHeight="1">
      <c r="A37" s="36"/>
      <c r="B37" s="42"/>
      <c r="C37" s="36"/>
      <c r="D37" s="36"/>
      <c r="E37" s="145" t="s">
        <v>41</v>
      </c>
      <c r="F37" s="155">
        <f>ROUND((SUM(BG123:BG232)),  2)</f>
        <v>0</v>
      </c>
      <c r="G37" s="36"/>
      <c r="H37" s="36"/>
      <c r="I37" s="164">
        <v>0.20000000000000001</v>
      </c>
      <c r="J37" s="36"/>
      <c r="K37" s="155">
        <f>0</f>
        <v>0</v>
      </c>
      <c r="L37" s="36"/>
      <c r="M37" s="67"/>
      <c r="S37" s="36"/>
      <c r="T37" s="36"/>
      <c r="U37" s="36"/>
      <c r="V37" s="36"/>
      <c r="W37" s="36"/>
      <c r="X37" s="36"/>
      <c r="Y37" s="36"/>
      <c r="Z37" s="36"/>
      <c r="AA37" s="36"/>
      <c r="AB37" s="36"/>
      <c r="AC37" s="36"/>
      <c r="AD37" s="36"/>
      <c r="AE37" s="36"/>
    </row>
    <row r="38" hidden="1" s="2" customFormat="1" ht="14.4" customHeight="1">
      <c r="A38" s="36"/>
      <c r="B38" s="42"/>
      <c r="C38" s="36"/>
      <c r="D38" s="36"/>
      <c r="E38" s="145" t="s">
        <v>42</v>
      </c>
      <c r="F38" s="155">
        <f>ROUND((SUM(BH123:BH232)),  2)</f>
        <v>0</v>
      </c>
      <c r="G38" s="36"/>
      <c r="H38" s="36"/>
      <c r="I38" s="164">
        <v>0.20000000000000001</v>
      </c>
      <c r="J38" s="36"/>
      <c r="K38" s="155">
        <f>0</f>
        <v>0</v>
      </c>
      <c r="L38" s="36"/>
      <c r="M38" s="67"/>
      <c r="S38" s="36"/>
      <c r="T38" s="36"/>
      <c r="U38" s="36"/>
      <c r="V38" s="36"/>
      <c r="W38" s="36"/>
      <c r="X38" s="36"/>
      <c r="Y38" s="36"/>
      <c r="Z38" s="36"/>
      <c r="AA38" s="36"/>
      <c r="AB38" s="36"/>
      <c r="AC38" s="36"/>
      <c r="AD38" s="36"/>
      <c r="AE38" s="36"/>
    </row>
    <row r="39" hidden="1" s="2" customFormat="1" ht="14.4" customHeight="1">
      <c r="A39" s="36"/>
      <c r="B39" s="42"/>
      <c r="C39" s="36"/>
      <c r="D39" s="36"/>
      <c r="E39" s="160" t="s">
        <v>43</v>
      </c>
      <c r="F39" s="161">
        <f>ROUND((SUM(BI123:BI232)),  2)</f>
        <v>0</v>
      </c>
      <c r="G39" s="162"/>
      <c r="H39" s="162"/>
      <c r="I39" s="163">
        <v>0</v>
      </c>
      <c r="J39" s="162"/>
      <c r="K39" s="161">
        <f>0</f>
        <v>0</v>
      </c>
      <c r="L39" s="36"/>
      <c r="M39" s="67"/>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36"/>
      <c r="M40" s="67"/>
      <c r="S40" s="36"/>
      <c r="T40" s="36"/>
      <c r="U40" s="36"/>
      <c r="V40" s="36"/>
      <c r="W40" s="36"/>
      <c r="X40" s="36"/>
      <c r="Y40" s="36"/>
      <c r="Z40" s="36"/>
      <c r="AA40" s="36"/>
      <c r="AB40" s="36"/>
      <c r="AC40" s="36"/>
      <c r="AD40" s="36"/>
      <c r="AE40" s="36"/>
    </row>
    <row r="41" s="2" customFormat="1" ht="25.44" customHeight="1">
      <c r="A41" s="36"/>
      <c r="B41" s="42"/>
      <c r="C41" s="165"/>
      <c r="D41" s="166" t="s">
        <v>44</v>
      </c>
      <c r="E41" s="167"/>
      <c r="F41" s="167"/>
      <c r="G41" s="168" t="s">
        <v>45</v>
      </c>
      <c r="H41" s="169" t="s">
        <v>46</v>
      </c>
      <c r="I41" s="167"/>
      <c r="J41" s="167"/>
      <c r="K41" s="170">
        <f>SUM(K32:K39)</f>
        <v>0</v>
      </c>
      <c r="L41" s="171"/>
      <c r="M41" s="67"/>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36"/>
      <c r="M42" s="67"/>
      <c r="S42" s="36"/>
      <c r="T42" s="36"/>
      <c r="U42" s="36"/>
      <c r="V42" s="36"/>
      <c r="W42" s="36"/>
      <c r="X42" s="36"/>
      <c r="Y42" s="36"/>
      <c r="Z42" s="36"/>
      <c r="AA42" s="36"/>
      <c r="AB42" s="36"/>
      <c r="AC42" s="36"/>
      <c r="AD42" s="36"/>
      <c r="AE42" s="36"/>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67"/>
      <c r="D50" s="172" t="s">
        <v>47</v>
      </c>
      <c r="E50" s="173"/>
      <c r="F50" s="173"/>
      <c r="G50" s="172" t="s">
        <v>48</v>
      </c>
      <c r="H50" s="173"/>
      <c r="I50" s="173"/>
      <c r="J50" s="173"/>
      <c r="K50" s="173"/>
      <c r="L50" s="173"/>
      <c r="M50" s="67"/>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6"/>
      <c r="B61" s="42"/>
      <c r="C61" s="36"/>
      <c r="D61" s="174" t="s">
        <v>49</v>
      </c>
      <c r="E61" s="175"/>
      <c r="F61" s="176" t="s">
        <v>50</v>
      </c>
      <c r="G61" s="174" t="s">
        <v>49</v>
      </c>
      <c r="H61" s="175"/>
      <c r="I61" s="175"/>
      <c r="J61" s="177" t="s">
        <v>50</v>
      </c>
      <c r="K61" s="175"/>
      <c r="L61" s="175"/>
      <c r="M61" s="67"/>
      <c r="S61" s="36"/>
      <c r="T61" s="36"/>
      <c r="U61" s="36"/>
      <c r="V61" s="36"/>
      <c r="W61" s="36"/>
      <c r="X61" s="36"/>
      <c r="Y61" s="36"/>
      <c r="Z61" s="36"/>
      <c r="AA61" s="36"/>
      <c r="AB61" s="36"/>
      <c r="AC61" s="36"/>
      <c r="AD61" s="36"/>
      <c r="AE61" s="36"/>
    </row>
    <row r="62">
      <c r="B62" s="18"/>
      <c r="M62" s="18"/>
    </row>
    <row r="63">
      <c r="B63" s="18"/>
      <c r="M63" s="18"/>
    </row>
    <row r="64">
      <c r="B64" s="18"/>
      <c r="M64" s="18"/>
    </row>
    <row r="65" s="2" customFormat="1">
      <c r="A65" s="36"/>
      <c r="B65" s="42"/>
      <c r="C65" s="36"/>
      <c r="D65" s="172" t="s">
        <v>51</v>
      </c>
      <c r="E65" s="178"/>
      <c r="F65" s="178"/>
      <c r="G65" s="172" t="s">
        <v>52</v>
      </c>
      <c r="H65" s="178"/>
      <c r="I65" s="178"/>
      <c r="J65" s="178"/>
      <c r="K65" s="178"/>
      <c r="L65" s="178"/>
      <c r="M65" s="67"/>
      <c r="S65" s="36"/>
      <c r="T65" s="36"/>
      <c r="U65" s="36"/>
      <c r="V65" s="36"/>
      <c r="W65" s="36"/>
      <c r="X65" s="36"/>
      <c r="Y65" s="36"/>
      <c r="Z65" s="36"/>
      <c r="AA65" s="36"/>
      <c r="AB65" s="36"/>
      <c r="AC65" s="36"/>
      <c r="AD65" s="36"/>
      <c r="AE65" s="36"/>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6"/>
      <c r="B76" s="42"/>
      <c r="C76" s="36"/>
      <c r="D76" s="174" t="s">
        <v>49</v>
      </c>
      <c r="E76" s="175"/>
      <c r="F76" s="176" t="s">
        <v>50</v>
      </c>
      <c r="G76" s="174" t="s">
        <v>49</v>
      </c>
      <c r="H76" s="175"/>
      <c r="I76" s="175"/>
      <c r="J76" s="177" t="s">
        <v>50</v>
      </c>
      <c r="K76" s="175"/>
      <c r="L76" s="175"/>
      <c r="M76" s="67"/>
      <c r="S76" s="36"/>
      <c r="T76" s="36"/>
      <c r="U76" s="36"/>
      <c r="V76" s="36"/>
      <c r="W76" s="36"/>
      <c r="X76" s="36"/>
      <c r="Y76" s="36"/>
      <c r="Z76" s="36"/>
      <c r="AA76" s="36"/>
      <c r="AB76" s="36"/>
      <c r="AC76" s="36"/>
      <c r="AD76" s="36"/>
      <c r="AE76" s="36"/>
    </row>
    <row r="77" s="2" customFormat="1" ht="14.4" customHeight="1">
      <c r="A77" s="36"/>
      <c r="B77" s="179"/>
      <c r="C77" s="180"/>
      <c r="D77" s="180"/>
      <c r="E77" s="180"/>
      <c r="F77" s="180"/>
      <c r="G77" s="180"/>
      <c r="H77" s="180"/>
      <c r="I77" s="180"/>
      <c r="J77" s="180"/>
      <c r="K77" s="180"/>
      <c r="L77" s="180"/>
      <c r="M77" s="67"/>
      <c r="S77" s="36"/>
      <c r="T77" s="36"/>
      <c r="U77" s="36"/>
      <c r="V77" s="36"/>
      <c r="W77" s="36"/>
      <c r="X77" s="36"/>
      <c r="Y77" s="36"/>
      <c r="Z77" s="36"/>
      <c r="AA77" s="36"/>
      <c r="AB77" s="36"/>
      <c r="AC77" s="36"/>
      <c r="AD77" s="36"/>
      <c r="AE77" s="36"/>
    </row>
    <row r="81" s="2" customFormat="1" ht="6.96" customHeight="1">
      <c r="A81" s="36"/>
      <c r="B81" s="181"/>
      <c r="C81" s="182"/>
      <c r="D81" s="182"/>
      <c r="E81" s="182"/>
      <c r="F81" s="182"/>
      <c r="G81" s="182"/>
      <c r="H81" s="182"/>
      <c r="I81" s="182"/>
      <c r="J81" s="182"/>
      <c r="K81" s="182"/>
      <c r="L81" s="182"/>
      <c r="M81" s="67"/>
      <c r="S81" s="36"/>
      <c r="T81" s="36"/>
      <c r="U81" s="36"/>
      <c r="V81" s="36"/>
      <c r="W81" s="36"/>
      <c r="X81" s="36"/>
      <c r="Y81" s="36"/>
      <c r="Z81" s="36"/>
      <c r="AA81" s="36"/>
      <c r="AB81" s="36"/>
      <c r="AC81" s="36"/>
      <c r="AD81" s="36"/>
      <c r="AE81" s="36"/>
    </row>
    <row r="82" s="2" customFormat="1" ht="24.96" customHeight="1">
      <c r="A82" s="36"/>
      <c r="B82" s="37"/>
      <c r="C82" s="21" t="s">
        <v>109</v>
      </c>
      <c r="D82" s="38"/>
      <c r="E82" s="38"/>
      <c r="F82" s="38"/>
      <c r="G82" s="38"/>
      <c r="H82" s="38"/>
      <c r="I82" s="38"/>
      <c r="J82" s="38"/>
      <c r="K82" s="38"/>
      <c r="L82" s="38"/>
      <c r="M82" s="67"/>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38"/>
      <c r="M83" s="67"/>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38"/>
      <c r="M84" s="67"/>
      <c r="S84" s="36"/>
      <c r="T84" s="36"/>
      <c r="U84" s="36"/>
      <c r="V84" s="36"/>
      <c r="W84" s="36"/>
      <c r="X84" s="36"/>
      <c r="Y84" s="36"/>
      <c r="Z84" s="36"/>
      <c r="AA84" s="36"/>
      <c r="AB84" s="36"/>
      <c r="AC84" s="36"/>
      <c r="AD84" s="36"/>
      <c r="AE84" s="36"/>
    </row>
    <row r="85" s="2" customFormat="1" ht="16.5" customHeight="1">
      <c r="A85" s="36"/>
      <c r="B85" s="37"/>
      <c r="C85" s="38"/>
      <c r="D85" s="38"/>
      <c r="E85" s="183" t="str">
        <f>E7</f>
        <v>Zátoka pokoja</v>
      </c>
      <c r="F85" s="30"/>
      <c r="G85" s="30"/>
      <c r="H85" s="30"/>
      <c r="I85" s="38"/>
      <c r="J85" s="38"/>
      <c r="K85" s="38"/>
      <c r="L85" s="38"/>
      <c r="M85" s="67"/>
      <c r="S85" s="36"/>
      <c r="T85" s="36"/>
      <c r="U85" s="36"/>
      <c r="V85" s="36"/>
      <c r="W85" s="36"/>
      <c r="X85" s="36"/>
      <c r="Y85" s="36"/>
      <c r="Z85" s="36"/>
      <c r="AA85" s="36"/>
      <c r="AB85" s="36"/>
      <c r="AC85" s="36"/>
      <c r="AD85" s="36"/>
      <c r="AE85" s="36"/>
    </row>
    <row r="86" s="2" customFormat="1" ht="12" customHeight="1">
      <c r="A86" s="36"/>
      <c r="B86" s="37"/>
      <c r="C86" s="30" t="s">
        <v>105</v>
      </c>
      <c r="D86" s="38"/>
      <c r="E86" s="38"/>
      <c r="F86" s="38"/>
      <c r="G86" s="38"/>
      <c r="H86" s="38"/>
      <c r="I86" s="38"/>
      <c r="J86" s="38"/>
      <c r="K86" s="38"/>
      <c r="L86" s="38"/>
      <c r="M86" s="67"/>
      <c r="S86" s="36"/>
      <c r="T86" s="36"/>
      <c r="U86" s="36"/>
      <c r="V86" s="36"/>
      <c r="W86" s="36"/>
      <c r="X86" s="36"/>
      <c r="Y86" s="36"/>
      <c r="Z86" s="36"/>
      <c r="AA86" s="36"/>
      <c r="AB86" s="36"/>
      <c r="AC86" s="36"/>
      <c r="AD86" s="36"/>
      <c r="AE86" s="36"/>
    </row>
    <row r="87" s="2" customFormat="1" ht="16.5" customHeight="1">
      <c r="A87" s="36"/>
      <c r="B87" s="37"/>
      <c r="C87" s="38"/>
      <c r="D87" s="38"/>
      <c r="E87" s="80" t="str">
        <f>E9</f>
        <v>010921_01 - Atletický okruh</v>
      </c>
      <c r="F87" s="38"/>
      <c r="G87" s="38"/>
      <c r="H87" s="38"/>
      <c r="I87" s="38"/>
      <c r="J87" s="38"/>
      <c r="K87" s="38"/>
      <c r="L87" s="38"/>
      <c r="M87" s="67"/>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38"/>
      <c r="M88" s="67"/>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Trenčín</v>
      </c>
      <c r="G89" s="38"/>
      <c r="H89" s="38"/>
      <c r="I89" s="30" t="s">
        <v>22</v>
      </c>
      <c r="J89" s="83" t="str">
        <f>IF(J12="","",J12)</f>
        <v>9. 9. 2021</v>
      </c>
      <c r="K89" s="38"/>
      <c r="L89" s="38"/>
      <c r="M89" s="67"/>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38"/>
      <c r="M90" s="67"/>
      <c r="S90" s="36"/>
      <c r="T90" s="36"/>
      <c r="U90" s="36"/>
      <c r="V90" s="36"/>
      <c r="W90" s="36"/>
      <c r="X90" s="36"/>
      <c r="Y90" s="36"/>
      <c r="Z90" s="36"/>
      <c r="AA90" s="36"/>
      <c r="AB90" s="36"/>
      <c r="AC90" s="36"/>
      <c r="AD90" s="36"/>
      <c r="AE90" s="36"/>
    </row>
    <row r="91" s="2" customFormat="1" ht="25.65" customHeight="1">
      <c r="A91" s="36"/>
      <c r="B91" s="37"/>
      <c r="C91" s="30" t="s">
        <v>24</v>
      </c>
      <c r="D91" s="38"/>
      <c r="E91" s="38"/>
      <c r="F91" s="25" t="str">
        <f>E15</f>
        <v>Mesto Trenčín</v>
      </c>
      <c r="G91" s="38"/>
      <c r="H91" s="38"/>
      <c r="I91" s="30" t="s">
        <v>30</v>
      </c>
      <c r="J91" s="34" t="str">
        <f>E21</f>
        <v>Ing.arch. Michal Vojtek</v>
      </c>
      <c r="K91" s="38"/>
      <c r="L91" s="38"/>
      <c r="M91" s="67"/>
      <c r="S91" s="36"/>
      <c r="T91" s="36"/>
      <c r="U91" s="36"/>
      <c r="V91" s="36"/>
      <c r="W91" s="36"/>
      <c r="X91" s="36"/>
      <c r="Y91" s="36"/>
      <c r="Z91" s="36"/>
      <c r="AA91" s="36"/>
      <c r="AB91" s="36"/>
      <c r="AC91" s="36"/>
      <c r="AD91" s="36"/>
      <c r="AE91" s="36"/>
    </row>
    <row r="92" s="2" customFormat="1" ht="25.65" customHeight="1">
      <c r="A92" s="36"/>
      <c r="B92" s="37"/>
      <c r="C92" s="30" t="s">
        <v>28</v>
      </c>
      <c r="D92" s="38"/>
      <c r="E92" s="38"/>
      <c r="F92" s="25" t="str">
        <f>IF(E18="","",E18)</f>
        <v>Vyplň údaj</v>
      </c>
      <c r="G92" s="38"/>
      <c r="H92" s="38"/>
      <c r="I92" s="30" t="s">
        <v>32</v>
      </c>
      <c r="J92" s="34" t="str">
        <f>E24</f>
        <v>Ing.arch. Michal Vojtek</v>
      </c>
      <c r="K92" s="38"/>
      <c r="L92" s="38"/>
      <c r="M92" s="67"/>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38"/>
      <c r="M93" s="67"/>
      <c r="S93" s="36"/>
      <c r="T93" s="36"/>
      <c r="U93" s="36"/>
      <c r="V93" s="36"/>
      <c r="W93" s="36"/>
      <c r="X93" s="36"/>
      <c r="Y93" s="36"/>
      <c r="Z93" s="36"/>
      <c r="AA93" s="36"/>
      <c r="AB93" s="36"/>
      <c r="AC93" s="36"/>
      <c r="AD93" s="36"/>
      <c r="AE93" s="36"/>
    </row>
    <row r="94" s="2" customFormat="1" ht="29.28" customHeight="1">
      <c r="A94" s="36"/>
      <c r="B94" s="37"/>
      <c r="C94" s="184" t="s">
        <v>110</v>
      </c>
      <c r="D94" s="185"/>
      <c r="E94" s="185"/>
      <c r="F94" s="185"/>
      <c r="G94" s="185"/>
      <c r="H94" s="185"/>
      <c r="I94" s="186" t="s">
        <v>111</v>
      </c>
      <c r="J94" s="186" t="s">
        <v>112</v>
      </c>
      <c r="K94" s="186" t="s">
        <v>113</v>
      </c>
      <c r="L94" s="185"/>
      <c r="M94" s="67"/>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38"/>
      <c r="M95" s="67"/>
      <c r="S95" s="36"/>
      <c r="T95" s="36"/>
      <c r="U95" s="36"/>
      <c r="V95" s="36"/>
      <c r="W95" s="36"/>
      <c r="X95" s="36"/>
      <c r="Y95" s="36"/>
      <c r="Z95" s="36"/>
      <c r="AA95" s="36"/>
      <c r="AB95" s="36"/>
      <c r="AC95" s="36"/>
      <c r="AD95" s="36"/>
      <c r="AE95" s="36"/>
    </row>
    <row r="96" s="2" customFormat="1" ht="22.8" customHeight="1">
      <c r="A96" s="36"/>
      <c r="B96" s="37"/>
      <c r="C96" s="187" t="s">
        <v>114</v>
      </c>
      <c r="D96" s="38"/>
      <c r="E96" s="38"/>
      <c r="F96" s="38"/>
      <c r="G96" s="38"/>
      <c r="H96" s="38"/>
      <c r="I96" s="114">
        <f>Q123</f>
        <v>0</v>
      </c>
      <c r="J96" s="114">
        <f>R123</f>
        <v>0</v>
      </c>
      <c r="K96" s="114">
        <f>K123</f>
        <v>0</v>
      </c>
      <c r="L96" s="38"/>
      <c r="M96" s="67"/>
      <c r="S96" s="36"/>
      <c r="T96" s="36"/>
      <c r="U96" s="36"/>
      <c r="V96" s="36"/>
      <c r="W96" s="36"/>
      <c r="X96" s="36"/>
      <c r="Y96" s="36"/>
      <c r="Z96" s="36"/>
      <c r="AA96" s="36"/>
      <c r="AB96" s="36"/>
      <c r="AC96" s="36"/>
      <c r="AD96" s="36"/>
      <c r="AE96" s="36"/>
      <c r="AU96" s="15" t="s">
        <v>115</v>
      </c>
    </row>
    <row r="97" s="9" customFormat="1" ht="24.96" customHeight="1">
      <c r="A97" s="9"/>
      <c r="B97" s="188"/>
      <c r="C97" s="189"/>
      <c r="D97" s="190" t="s">
        <v>116</v>
      </c>
      <c r="E97" s="191"/>
      <c r="F97" s="191"/>
      <c r="G97" s="191"/>
      <c r="H97" s="191"/>
      <c r="I97" s="192">
        <f>Q124</f>
        <v>0</v>
      </c>
      <c r="J97" s="192">
        <f>R124</f>
        <v>0</v>
      </c>
      <c r="K97" s="192">
        <f>K124</f>
        <v>0</v>
      </c>
      <c r="L97" s="189"/>
      <c r="M97" s="193"/>
      <c r="S97" s="9"/>
      <c r="T97" s="9"/>
      <c r="U97" s="9"/>
      <c r="V97" s="9"/>
      <c r="W97" s="9"/>
      <c r="X97" s="9"/>
      <c r="Y97" s="9"/>
      <c r="Z97" s="9"/>
      <c r="AA97" s="9"/>
      <c r="AB97" s="9"/>
      <c r="AC97" s="9"/>
      <c r="AD97" s="9"/>
      <c r="AE97" s="9"/>
    </row>
    <row r="98" s="10" customFormat="1" ht="19.92" customHeight="1">
      <c r="A98" s="10"/>
      <c r="B98" s="194"/>
      <c r="C98" s="195"/>
      <c r="D98" s="196" t="s">
        <v>117</v>
      </c>
      <c r="E98" s="197"/>
      <c r="F98" s="197"/>
      <c r="G98" s="197"/>
      <c r="H98" s="197"/>
      <c r="I98" s="198">
        <f>Q125</f>
        <v>0</v>
      </c>
      <c r="J98" s="198">
        <f>R125</f>
        <v>0</v>
      </c>
      <c r="K98" s="198">
        <f>K125</f>
        <v>0</v>
      </c>
      <c r="L98" s="195"/>
      <c r="M98" s="199"/>
      <c r="S98" s="10"/>
      <c r="T98" s="10"/>
      <c r="U98" s="10"/>
      <c r="V98" s="10"/>
      <c r="W98" s="10"/>
      <c r="X98" s="10"/>
      <c r="Y98" s="10"/>
      <c r="Z98" s="10"/>
      <c r="AA98" s="10"/>
      <c r="AB98" s="10"/>
      <c r="AC98" s="10"/>
      <c r="AD98" s="10"/>
      <c r="AE98" s="10"/>
    </row>
    <row r="99" s="10" customFormat="1" ht="19.92" customHeight="1">
      <c r="A99" s="10"/>
      <c r="B99" s="194"/>
      <c r="C99" s="195"/>
      <c r="D99" s="196" t="s">
        <v>118</v>
      </c>
      <c r="E99" s="197"/>
      <c r="F99" s="197"/>
      <c r="G99" s="197"/>
      <c r="H99" s="197"/>
      <c r="I99" s="198">
        <f>Q160</f>
        <v>0</v>
      </c>
      <c r="J99" s="198">
        <f>R160</f>
        <v>0</v>
      </c>
      <c r="K99" s="198">
        <f>K160</f>
        <v>0</v>
      </c>
      <c r="L99" s="195"/>
      <c r="M99" s="199"/>
      <c r="S99" s="10"/>
      <c r="T99" s="10"/>
      <c r="U99" s="10"/>
      <c r="V99" s="10"/>
      <c r="W99" s="10"/>
      <c r="X99" s="10"/>
      <c r="Y99" s="10"/>
      <c r="Z99" s="10"/>
      <c r="AA99" s="10"/>
      <c r="AB99" s="10"/>
      <c r="AC99" s="10"/>
      <c r="AD99" s="10"/>
      <c r="AE99" s="10"/>
    </row>
    <row r="100" s="10" customFormat="1" ht="19.92" customHeight="1">
      <c r="A100" s="10"/>
      <c r="B100" s="194"/>
      <c r="C100" s="195"/>
      <c r="D100" s="196" t="s">
        <v>119</v>
      </c>
      <c r="E100" s="197"/>
      <c r="F100" s="197"/>
      <c r="G100" s="197"/>
      <c r="H100" s="197"/>
      <c r="I100" s="198">
        <f>Q178</f>
        <v>0</v>
      </c>
      <c r="J100" s="198">
        <f>R178</f>
        <v>0</v>
      </c>
      <c r="K100" s="198">
        <f>K178</f>
        <v>0</v>
      </c>
      <c r="L100" s="195"/>
      <c r="M100" s="199"/>
      <c r="S100" s="10"/>
      <c r="T100" s="10"/>
      <c r="U100" s="10"/>
      <c r="V100" s="10"/>
      <c r="W100" s="10"/>
      <c r="X100" s="10"/>
      <c r="Y100" s="10"/>
      <c r="Z100" s="10"/>
      <c r="AA100" s="10"/>
      <c r="AB100" s="10"/>
      <c r="AC100" s="10"/>
      <c r="AD100" s="10"/>
      <c r="AE100" s="10"/>
    </row>
    <row r="101" s="10" customFormat="1" ht="19.92" customHeight="1">
      <c r="A101" s="10"/>
      <c r="B101" s="194"/>
      <c r="C101" s="195"/>
      <c r="D101" s="196" t="s">
        <v>120</v>
      </c>
      <c r="E101" s="197"/>
      <c r="F101" s="197"/>
      <c r="G101" s="197"/>
      <c r="H101" s="197"/>
      <c r="I101" s="198">
        <f>Q201</f>
        <v>0</v>
      </c>
      <c r="J101" s="198">
        <f>R201</f>
        <v>0</v>
      </c>
      <c r="K101" s="198">
        <f>K201</f>
        <v>0</v>
      </c>
      <c r="L101" s="195"/>
      <c r="M101" s="199"/>
      <c r="S101" s="10"/>
      <c r="T101" s="10"/>
      <c r="U101" s="10"/>
      <c r="V101" s="10"/>
      <c r="W101" s="10"/>
      <c r="X101" s="10"/>
      <c r="Y101" s="10"/>
      <c r="Z101" s="10"/>
      <c r="AA101" s="10"/>
      <c r="AB101" s="10"/>
      <c r="AC101" s="10"/>
      <c r="AD101" s="10"/>
      <c r="AE101" s="10"/>
    </row>
    <row r="102" s="10" customFormat="1" ht="19.92" customHeight="1">
      <c r="A102" s="10"/>
      <c r="B102" s="194"/>
      <c r="C102" s="195"/>
      <c r="D102" s="196" t="s">
        <v>121</v>
      </c>
      <c r="E102" s="197"/>
      <c r="F102" s="197"/>
      <c r="G102" s="197"/>
      <c r="H102" s="197"/>
      <c r="I102" s="198">
        <f>Q227</f>
        <v>0</v>
      </c>
      <c r="J102" s="198">
        <f>R227</f>
        <v>0</v>
      </c>
      <c r="K102" s="198">
        <f>K227</f>
        <v>0</v>
      </c>
      <c r="L102" s="195"/>
      <c r="M102" s="199"/>
      <c r="S102" s="10"/>
      <c r="T102" s="10"/>
      <c r="U102" s="10"/>
      <c r="V102" s="10"/>
      <c r="W102" s="10"/>
      <c r="X102" s="10"/>
      <c r="Y102" s="10"/>
      <c r="Z102" s="10"/>
      <c r="AA102" s="10"/>
      <c r="AB102" s="10"/>
      <c r="AC102" s="10"/>
      <c r="AD102" s="10"/>
      <c r="AE102" s="10"/>
    </row>
    <row r="103" s="9" customFormat="1" ht="24.96" customHeight="1">
      <c r="A103" s="9"/>
      <c r="B103" s="188"/>
      <c r="C103" s="189"/>
      <c r="D103" s="190" t="s">
        <v>122</v>
      </c>
      <c r="E103" s="191"/>
      <c r="F103" s="191"/>
      <c r="G103" s="191"/>
      <c r="H103" s="191"/>
      <c r="I103" s="192">
        <f>Q230</f>
        <v>0</v>
      </c>
      <c r="J103" s="192">
        <f>R230</f>
        <v>0</v>
      </c>
      <c r="K103" s="192">
        <f>K230</f>
        <v>0</v>
      </c>
      <c r="L103" s="189"/>
      <c r="M103" s="193"/>
      <c r="S103" s="9"/>
      <c r="T103" s="9"/>
      <c r="U103" s="9"/>
      <c r="V103" s="9"/>
      <c r="W103" s="9"/>
      <c r="X103" s="9"/>
      <c r="Y103" s="9"/>
      <c r="Z103" s="9"/>
      <c r="AA103" s="9"/>
      <c r="AB103" s="9"/>
      <c r="AC103" s="9"/>
      <c r="AD103" s="9"/>
      <c r="AE103" s="9"/>
    </row>
    <row r="104" s="2" customFormat="1" ht="21.84" customHeight="1">
      <c r="A104" s="36"/>
      <c r="B104" s="37"/>
      <c r="C104" s="38"/>
      <c r="D104" s="38"/>
      <c r="E104" s="38"/>
      <c r="F104" s="38"/>
      <c r="G104" s="38"/>
      <c r="H104" s="38"/>
      <c r="I104" s="38"/>
      <c r="J104" s="38"/>
      <c r="K104" s="38"/>
      <c r="L104" s="38"/>
      <c r="M104" s="67"/>
      <c r="S104" s="36"/>
      <c r="T104" s="36"/>
      <c r="U104" s="36"/>
      <c r="V104" s="36"/>
      <c r="W104" s="36"/>
      <c r="X104" s="36"/>
      <c r="Y104" s="36"/>
      <c r="Z104" s="36"/>
      <c r="AA104" s="36"/>
      <c r="AB104" s="36"/>
      <c r="AC104" s="36"/>
      <c r="AD104" s="36"/>
      <c r="AE104" s="36"/>
    </row>
    <row r="105" s="2" customFormat="1" ht="6.96" customHeight="1">
      <c r="A105" s="36"/>
      <c r="B105" s="70"/>
      <c r="C105" s="71"/>
      <c r="D105" s="71"/>
      <c r="E105" s="71"/>
      <c r="F105" s="71"/>
      <c r="G105" s="71"/>
      <c r="H105" s="71"/>
      <c r="I105" s="71"/>
      <c r="J105" s="71"/>
      <c r="K105" s="71"/>
      <c r="L105" s="71"/>
      <c r="M105" s="67"/>
      <c r="S105" s="36"/>
      <c r="T105" s="36"/>
      <c r="U105" s="36"/>
      <c r="V105" s="36"/>
      <c r="W105" s="36"/>
      <c r="X105" s="36"/>
      <c r="Y105" s="36"/>
      <c r="Z105" s="36"/>
      <c r="AA105" s="36"/>
      <c r="AB105" s="36"/>
      <c r="AC105" s="36"/>
      <c r="AD105" s="36"/>
      <c r="AE105" s="36"/>
    </row>
    <row r="109" s="2" customFormat="1" ht="6.96" customHeight="1">
      <c r="A109" s="36"/>
      <c r="B109" s="72"/>
      <c r="C109" s="73"/>
      <c r="D109" s="73"/>
      <c r="E109" s="73"/>
      <c r="F109" s="73"/>
      <c r="G109" s="73"/>
      <c r="H109" s="73"/>
      <c r="I109" s="73"/>
      <c r="J109" s="73"/>
      <c r="K109" s="73"/>
      <c r="L109" s="73"/>
      <c r="M109" s="67"/>
      <c r="S109" s="36"/>
      <c r="T109" s="36"/>
      <c r="U109" s="36"/>
      <c r="V109" s="36"/>
      <c r="W109" s="36"/>
      <c r="X109" s="36"/>
      <c r="Y109" s="36"/>
      <c r="Z109" s="36"/>
      <c r="AA109" s="36"/>
      <c r="AB109" s="36"/>
      <c r="AC109" s="36"/>
      <c r="AD109" s="36"/>
      <c r="AE109" s="36"/>
    </row>
    <row r="110" s="2" customFormat="1" ht="24.96" customHeight="1">
      <c r="A110" s="36"/>
      <c r="B110" s="37"/>
      <c r="C110" s="21" t="s">
        <v>123</v>
      </c>
      <c r="D110" s="38"/>
      <c r="E110" s="38"/>
      <c r="F110" s="38"/>
      <c r="G110" s="38"/>
      <c r="H110" s="38"/>
      <c r="I110" s="38"/>
      <c r="J110" s="38"/>
      <c r="K110" s="38"/>
      <c r="L110" s="38"/>
      <c r="M110" s="67"/>
      <c r="S110" s="36"/>
      <c r="T110" s="36"/>
      <c r="U110" s="36"/>
      <c r="V110" s="36"/>
      <c r="W110" s="36"/>
      <c r="X110" s="36"/>
      <c r="Y110" s="36"/>
      <c r="Z110" s="36"/>
      <c r="AA110" s="36"/>
      <c r="AB110" s="36"/>
      <c r="AC110" s="36"/>
      <c r="AD110" s="36"/>
      <c r="AE110" s="36"/>
    </row>
    <row r="111" s="2" customFormat="1" ht="6.96" customHeight="1">
      <c r="A111" s="36"/>
      <c r="B111" s="37"/>
      <c r="C111" s="38"/>
      <c r="D111" s="38"/>
      <c r="E111" s="38"/>
      <c r="F111" s="38"/>
      <c r="G111" s="38"/>
      <c r="H111" s="38"/>
      <c r="I111" s="38"/>
      <c r="J111" s="38"/>
      <c r="K111" s="38"/>
      <c r="L111" s="38"/>
      <c r="M111" s="67"/>
      <c r="S111" s="36"/>
      <c r="T111" s="36"/>
      <c r="U111" s="36"/>
      <c r="V111" s="36"/>
      <c r="W111" s="36"/>
      <c r="X111" s="36"/>
      <c r="Y111" s="36"/>
      <c r="Z111" s="36"/>
      <c r="AA111" s="36"/>
      <c r="AB111" s="36"/>
      <c r="AC111" s="36"/>
      <c r="AD111" s="36"/>
      <c r="AE111" s="36"/>
    </row>
    <row r="112" s="2" customFormat="1" ht="12" customHeight="1">
      <c r="A112" s="36"/>
      <c r="B112" s="37"/>
      <c r="C112" s="30" t="s">
        <v>16</v>
      </c>
      <c r="D112" s="38"/>
      <c r="E112" s="38"/>
      <c r="F112" s="38"/>
      <c r="G112" s="38"/>
      <c r="H112" s="38"/>
      <c r="I112" s="38"/>
      <c r="J112" s="38"/>
      <c r="K112" s="38"/>
      <c r="L112" s="38"/>
      <c r="M112" s="67"/>
      <c r="S112" s="36"/>
      <c r="T112" s="36"/>
      <c r="U112" s="36"/>
      <c r="V112" s="36"/>
      <c r="W112" s="36"/>
      <c r="X112" s="36"/>
      <c r="Y112" s="36"/>
      <c r="Z112" s="36"/>
      <c r="AA112" s="36"/>
      <c r="AB112" s="36"/>
      <c r="AC112" s="36"/>
      <c r="AD112" s="36"/>
      <c r="AE112" s="36"/>
    </row>
    <row r="113" s="2" customFormat="1" ht="16.5" customHeight="1">
      <c r="A113" s="36"/>
      <c r="B113" s="37"/>
      <c r="C113" s="38"/>
      <c r="D113" s="38"/>
      <c r="E113" s="183" t="str">
        <f>E7</f>
        <v>Zátoka pokoja</v>
      </c>
      <c r="F113" s="30"/>
      <c r="G113" s="30"/>
      <c r="H113" s="30"/>
      <c r="I113" s="38"/>
      <c r="J113" s="38"/>
      <c r="K113" s="38"/>
      <c r="L113" s="38"/>
      <c r="M113" s="67"/>
      <c r="S113" s="36"/>
      <c r="T113" s="36"/>
      <c r="U113" s="36"/>
      <c r="V113" s="36"/>
      <c r="W113" s="36"/>
      <c r="X113" s="36"/>
      <c r="Y113" s="36"/>
      <c r="Z113" s="36"/>
      <c r="AA113" s="36"/>
      <c r="AB113" s="36"/>
      <c r="AC113" s="36"/>
      <c r="AD113" s="36"/>
      <c r="AE113" s="36"/>
    </row>
    <row r="114" s="2" customFormat="1" ht="12" customHeight="1">
      <c r="A114" s="36"/>
      <c r="B114" s="37"/>
      <c r="C114" s="30" t="s">
        <v>105</v>
      </c>
      <c r="D114" s="38"/>
      <c r="E114" s="38"/>
      <c r="F114" s="38"/>
      <c r="G114" s="38"/>
      <c r="H114" s="38"/>
      <c r="I114" s="38"/>
      <c r="J114" s="38"/>
      <c r="K114" s="38"/>
      <c r="L114" s="38"/>
      <c r="M114" s="67"/>
      <c r="S114" s="36"/>
      <c r="T114" s="36"/>
      <c r="U114" s="36"/>
      <c r="V114" s="36"/>
      <c r="W114" s="36"/>
      <c r="X114" s="36"/>
      <c r="Y114" s="36"/>
      <c r="Z114" s="36"/>
      <c r="AA114" s="36"/>
      <c r="AB114" s="36"/>
      <c r="AC114" s="36"/>
      <c r="AD114" s="36"/>
      <c r="AE114" s="36"/>
    </row>
    <row r="115" s="2" customFormat="1" ht="16.5" customHeight="1">
      <c r="A115" s="36"/>
      <c r="B115" s="37"/>
      <c r="C115" s="38"/>
      <c r="D115" s="38"/>
      <c r="E115" s="80" t="str">
        <f>E9</f>
        <v>010921_01 - Atletický okruh</v>
      </c>
      <c r="F115" s="38"/>
      <c r="G115" s="38"/>
      <c r="H115" s="38"/>
      <c r="I115" s="38"/>
      <c r="J115" s="38"/>
      <c r="K115" s="38"/>
      <c r="L115" s="38"/>
      <c r="M115" s="67"/>
      <c r="S115" s="36"/>
      <c r="T115" s="36"/>
      <c r="U115" s="36"/>
      <c r="V115" s="36"/>
      <c r="W115" s="36"/>
      <c r="X115" s="36"/>
      <c r="Y115" s="36"/>
      <c r="Z115" s="36"/>
      <c r="AA115" s="36"/>
      <c r="AB115" s="36"/>
      <c r="AC115" s="36"/>
      <c r="AD115" s="36"/>
      <c r="AE115" s="36"/>
    </row>
    <row r="116" s="2" customFormat="1" ht="6.96" customHeight="1">
      <c r="A116" s="36"/>
      <c r="B116" s="37"/>
      <c r="C116" s="38"/>
      <c r="D116" s="38"/>
      <c r="E116" s="38"/>
      <c r="F116" s="38"/>
      <c r="G116" s="38"/>
      <c r="H116" s="38"/>
      <c r="I116" s="38"/>
      <c r="J116" s="38"/>
      <c r="K116" s="38"/>
      <c r="L116" s="38"/>
      <c r="M116" s="67"/>
      <c r="S116" s="36"/>
      <c r="T116" s="36"/>
      <c r="U116" s="36"/>
      <c r="V116" s="36"/>
      <c r="W116" s="36"/>
      <c r="X116" s="36"/>
      <c r="Y116" s="36"/>
      <c r="Z116" s="36"/>
      <c r="AA116" s="36"/>
      <c r="AB116" s="36"/>
      <c r="AC116" s="36"/>
      <c r="AD116" s="36"/>
      <c r="AE116" s="36"/>
    </row>
    <row r="117" s="2" customFormat="1" ht="12" customHeight="1">
      <c r="A117" s="36"/>
      <c r="B117" s="37"/>
      <c r="C117" s="30" t="s">
        <v>20</v>
      </c>
      <c r="D117" s="38"/>
      <c r="E117" s="38"/>
      <c r="F117" s="25" t="str">
        <f>F12</f>
        <v>Trenčín</v>
      </c>
      <c r="G117" s="38"/>
      <c r="H117" s="38"/>
      <c r="I117" s="30" t="s">
        <v>22</v>
      </c>
      <c r="J117" s="83" t="str">
        <f>IF(J12="","",J12)</f>
        <v>9. 9. 2021</v>
      </c>
      <c r="K117" s="38"/>
      <c r="L117" s="38"/>
      <c r="M117" s="67"/>
      <c r="S117" s="36"/>
      <c r="T117" s="36"/>
      <c r="U117" s="36"/>
      <c r="V117" s="36"/>
      <c r="W117" s="36"/>
      <c r="X117" s="36"/>
      <c r="Y117" s="36"/>
      <c r="Z117" s="36"/>
      <c r="AA117" s="36"/>
      <c r="AB117" s="36"/>
      <c r="AC117" s="36"/>
      <c r="AD117" s="36"/>
      <c r="AE117" s="36"/>
    </row>
    <row r="118" s="2" customFormat="1" ht="6.96" customHeight="1">
      <c r="A118" s="36"/>
      <c r="B118" s="37"/>
      <c r="C118" s="38"/>
      <c r="D118" s="38"/>
      <c r="E118" s="38"/>
      <c r="F118" s="38"/>
      <c r="G118" s="38"/>
      <c r="H118" s="38"/>
      <c r="I118" s="38"/>
      <c r="J118" s="38"/>
      <c r="K118" s="38"/>
      <c r="L118" s="38"/>
      <c r="M118" s="67"/>
      <c r="S118" s="36"/>
      <c r="T118" s="36"/>
      <c r="U118" s="36"/>
      <c r="V118" s="36"/>
      <c r="W118" s="36"/>
      <c r="X118" s="36"/>
      <c r="Y118" s="36"/>
      <c r="Z118" s="36"/>
      <c r="AA118" s="36"/>
      <c r="AB118" s="36"/>
      <c r="AC118" s="36"/>
      <c r="AD118" s="36"/>
      <c r="AE118" s="36"/>
    </row>
    <row r="119" s="2" customFormat="1" ht="25.65" customHeight="1">
      <c r="A119" s="36"/>
      <c r="B119" s="37"/>
      <c r="C119" s="30" t="s">
        <v>24</v>
      </c>
      <c r="D119" s="38"/>
      <c r="E119" s="38"/>
      <c r="F119" s="25" t="str">
        <f>E15</f>
        <v>Mesto Trenčín</v>
      </c>
      <c r="G119" s="38"/>
      <c r="H119" s="38"/>
      <c r="I119" s="30" t="s">
        <v>30</v>
      </c>
      <c r="J119" s="34" t="str">
        <f>E21</f>
        <v>Ing.arch. Michal Vojtek</v>
      </c>
      <c r="K119" s="38"/>
      <c r="L119" s="38"/>
      <c r="M119" s="67"/>
      <c r="S119" s="36"/>
      <c r="T119" s="36"/>
      <c r="U119" s="36"/>
      <c r="V119" s="36"/>
      <c r="W119" s="36"/>
      <c r="X119" s="36"/>
      <c r="Y119" s="36"/>
      <c r="Z119" s="36"/>
      <c r="AA119" s="36"/>
      <c r="AB119" s="36"/>
      <c r="AC119" s="36"/>
      <c r="AD119" s="36"/>
      <c r="AE119" s="36"/>
    </row>
    <row r="120" s="2" customFormat="1" ht="25.65" customHeight="1">
      <c r="A120" s="36"/>
      <c r="B120" s="37"/>
      <c r="C120" s="30" t="s">
        <v>28</v>
      </c>
      <c r="D120" s="38"/>
      <c r="E120" s="38"/>
      <c r="F120" s="25" t="str">
        <f>IF(E18="","",E18)</f>
        <v>Vyplň údaj</v>
      </c>
      <c r="G120" s="38"/>
      <c r="H120" s="38"/>
      <c r="I120" s="30" t="s">
        <v>32</v>
      </c>
      <c r="J120" s="34" t="str">
        <f>E24</f>
        <v>Ing.arch. Michal Vojtek</v>
      </c>
      <c r="K120" s="38"/>
      <c r="L120" s="38"/>
      <c r="M120" s="67"/>
      <c r="S120" s="36"/>
      <c r="T120" s="36"/>
      <c r="U120" s="36"/>
      <c r="V120" s="36"/>
      <c r="W120" s="36"/>
      <c r="X120" s="36"/>
      <c r="Y120" s="36"/>
      <c r="Z120" s="36"/>
      <c r="AA120" s="36"/>
      <c r="AB120" s="36"/>
      <c r="AC120" s="36"/>
      <c r="AD120" s="36"/>
      <c r="AE120" s="36"/>
    </row>
    <row r="121" s="2" customFormat="1" ht="10.32" customHeight="1">
      <c r="A121" s="36"/>
      <c r="B121" s="37"/>
      <c r="C121" s="38"/>
      <c r="D121" s="38"/>
      <c r="E121" s="38"/>
      <c r="F121" s="38"/>
      <c r="G121" s="38"/>
      <c r="H121" s="38"/>
      <c r="I121" s="38"/>
      <c r="J121" s="38"/>
      <c r="K121" s="38"/>
      <c r="L121" s="38"/>
      <c r="M121" s="67"/>
      <c r="S121" s="36"/>
      <c r="T121" s="36"/>
      <c r="U121" s="36"/>
      <c r="V121" s="36"/>
      <c r="W121" s="36"/>
      <c r="X121" s="36"/>
      <c r="Y121" s="36"/>
      <c r="Z121" s="36"/>
      <c r="AA121" s="36"/>
      <c r="AB121" s="36"/>
      <c r="AC121" s="36"/>
      <c r="AD121" s="36"/>
      <c r="AE121" s="36"/>
    </row>
    <row r="122" s="11" customFormat="1" ht="29.28" customHeight="1">
      <c r="A122" s="200"/>
      <c r="B122" s="201"/>
      <c r="C122" s="202" t="s">
        <v>124</v>
      </c>
      <c r="D122" s="203" t="s">
        <v>59</v>
      </c>
      <c r="E122" s="203" t="s">
        <v>55</v>
      </c>
      <c r="F122" s="203" t="s">
        <v>56</v>
      </c>
      <c r="G122" s="203" t="s">
        <v>125</v>
      </c>
      <c r="H122" s="203" t="s">
        <v>126</v>
      </c>
      <c r="I122" s="203" t="s">
        <v>127</v>
      </c>
      <c r="J122" s="203" t="s">
        <v>128</v>
      </c>
      <c r="K122" s="204" t="s">
        <v>113</v>
      </c>
      <c r="L122" s="205" t="s">
        <v>129</v>
      </c>
      <c r="M122" s="206"/>
      <c r="N122" s="104" t="s">
        <v>1</v>
      </c>
      <c r="O122" s="105" t="s">
        <v>38</v>
      </c>
      <c r="P122" s="105" t="s">
        <v>130</v>
      </c>
      <c r="Q122" s="105" t="s">
        <v>131</v>
      </c>
      <c r="R122" s="105" t="s">
        <v>132</v>
      </c>
      <c r="S122" s="105" t="s">
        <v>133</v>
      </c>
      <c r="T122" s="105" t="s">
        <v>134</v>
      </c>
      <c r="U122" s="105" t="s">
        <v>135</v>
      </c>
      <c r="V122" s="105" t="s">
        <v>136</v>
      </c>
      <c r="W122" s="105" t="s">
        <v>137</v>
      </c>
      <c r="X122" s="106" t="s">
        <v>138</v>
      </c>
      <c r="Y122" s="200"/>
      <c r="Z122" s="200"/>
      <c r="AA122" s="200"/>
      <c r="AB122" s="200"/>
      <c r="AC122" s="200"/>
      <c r="AD122" s="200"/>
      <c r="AE122" s="200"/>
    </row>
    <row r="123" s="2" customFormat="1" ht="22.8" customHeight="1">
      <c r="A123" s="36"/>
      <c r="B123" s="37"/>
      <c r="C123" s="111" t="s">
        <v>114</v>
      </c>
      <c r="D123" s="38"/>
      <c r="E123" s="38"/>
      <c r="F123" s="38"/>
      <c r="G123" s="38"/>
      <c r="H123" s="38"/>
      <c r="I123" s="38"/>
      <c r="J123" s="38"/>
      <c r="K123" s="207">
        <f>BK123</f>
        <v>0</v>
      </c>
      <c r="L123" s="38"/>
      <c r="M123" s="42"/>
      <c r="N123" s="107"/>
      <c r="O123" s="208"/>
      <c r="P123" s="108"/>
      <c r="Q123" s="209">
        <f>Q124+Q230</f>
        <v>0</v>
      </c>
      <c r="R123" s="209">
        <f>R124+R230</f>
        <v>0</v>
      </c>
      <c r="S123" s="108"/>
      <c r="T123" s="210">
        <f>T124+T230</f>
        <v>0</v>
      </c>
      <c r="U123" s="108"/>
      <c r="V123" s="210">
        <f>V124+V230</f>
        <v>1529.31529525</v>
      </c>
      <c r="W123" s="108"/>
      <c r="X123" s="211">
        <f>X124+X230</f>
        <v>315.39999999999998</v>
      </c>
      <c r="Y123" s="36"/>
      <c r="Z123" s="36"/>
      <c r="AA123" s="36"/>
      <c r="AB123" s="36"/>
      <c r="AC123" s="36"/>
      <c r="AD123" s="36"/>
      <c r="AE123" s="36"/>
      <c r="AT123" s="15" t="s">
        <v>75</v>
      </c>
      <c r="AU123" s="15" t="s">
        <v>115</v>
      </c>
      <c r="BK123" s="212">
        <f>BK124+BK230</f>
        <v>0</v>
      </c>
    </row>
    <row r="124" s="12" customFormat="1" ht="25.92" customHeight="1">
      <c r="A124" s="12"/>
      <c r="B124" s="213"/>
      <c r="C124" s="214"/>
      <c r="D124" s="215" t="s">
        <v>75</v>
      </c>
      <c r="E124" s="216" t="s">
        <v>139</v>
      </c>
      <c r="F124" s="216" t="s">
        <v>140</v>
      </c>
      <c r="G124" s="214"/>
      <c r="H124" s="214"/>
      <c r="I124" s="217"/>
      <c r="J124" s="217"/>
      <c r="K124" s="218">
        <f>BK124</f>
        <v>0</v>
      </c>
      <c r="L124" s="214"/>
      <c r="M124" s="219"/>
      <c r="N124" s="220"/>
      <c r="O124" s="221"/>
      <c r="P124" s="221"/>
      <c r="Q124" s="222">
        <f>Q125+Q160+Q178+Q201+Q227</f>
        <v>0</v>
      </c>
      <c r="R124" s="222">
        <f>R125+R160+R178+R201+R227</f>
        <v>0</v>
      </c>
      <c r="S124" s="221"/>
      <c r="T124" s="223">
        <f>T125+T160+T178+T201+T227</f>
        <v>0</v>
      </c>
      <c r="U124" s="221"/>
      <c r="V124" s="223">
        <f>V125+V160+V178+V201+V227</f>
        <v>1529.31529525</v>
      </c>
      <c r="W124" s="221"/>
      <c r="X124" s="224">
        <f>X125+X160+X178+X201+X227</f>
        <v>315.39999999999998</v>
      </c>
      <c r="Y124" s="12"/>
      <c r="Z124" s="12"/>
      <c r="AA124" s="12"/>
      <c r="AB124" s="12"/>
      <c r="AC124" s="12"/>
      <c r="AD124" s="12"/>
      <c r="AE124" s="12"/>
      <c r="AR124" s="225" t="s">
        <v>84</v>
      </c>
      <c r="AT124" s="226" t="s">
        <v>75</v>
      </c>
      <c r="AU124" s="226" t="s">
        <v>76</v>
      </c>
      <c r="AY124" s="225" t="s">
        <v>141</v>
      </c>
      <c r="BK124" s="227">
        <f>BK125+BK160+BK178+BK201+BK227</f>
        <v>0</v>
      </c>
    </row>
    <row r="125" s="12" customFormat="1" ht="22.8" customHeight="1">
      <c r="A125" s="12"/>
      <c r="B125" s="213"/>
      <c r="C125" s="214"/>
      <c r="D125" s="215" t="s">
        <v>75</v>
      </c>
      <c r="E125" s="228" t="s">
        <v>84</v>
      </c>
      <c r="F125" s="228" t="s">
        <v>142</v>
      </c>
      <c r="G125" s="214"/>
      <c r="H125" s="214"/>
      <c r="I125" s="217"/>
      <c r="J125" s="217"/>
      <c r="K125" s="229">
        <f>BK125</f>
        <v>0</v>
      </c>
      <c r="L125" s="214"/>
      <c r="M125" s="219"/>
      <c r="N125" s="220"/>
      <c r="O125" s="221"/>
      <c r="P125" s="221"/>
      <c r="Q125" s="222">
        <f>SUM(Q126:Q159)</f>
        <v>0</v>
      </c>
      <c r="R125" s="222">
        <f>SUM(R126:R159)</f>
        <v>0</v>
      </c>
      <c r="S125" s="221"/>
      <c r="T125" s="223">
        <f>SUM(T126:T159)</f>
        <v>0</v>
      </c>
      <c r="U125" s="221"/>
      <c r="V125" s="223">
        <f>SUM(V126:V159)</f>
        <v>0.0056689999999999996</v>
      </c>
      <c r="W125" s="221"/>
      <c r="X125" s="224">
        <f>SUM(X126:X159)</f>
        <v>315.39999999999998</v>
      </c>
      <c r="Y125" s="12"/>
      <c r="Z125" s="12"/>
      <c r="AA125" s="12"/>
      <c r="AB125" s="12"/>
      <c r="AC125" s="12"/>
      <c r="AD125" s="12"/>
      <c r="AE125" s="12"/>
      <c r="AR125" s="225" t="s">
        <v>84</v>
      </c>
      <c r="AT125" s="226" t="s">
        <v>75</v>
      </c>
      <c r="AU125" s="226" t="s">
        <v>84</v>
      </c>
      <c r="AY125" s="225" t="s">
        <v>141</v>
      </c>
      <c r="BK125" s="227">
        <f>SUM(BK126:BK159)</f>
        <v>0</v>
      </c>
    </row>
    <row r="126" s="2" customFormat="1" ht="24.15" customHeight="1">
      <c r="A126" s="36"/>
      <c r="B126" s="37"/>
      <c r="C126" s="230" t="s">
        <v>143</v>
      </c>
      <c r="D126" s="230" t="s">
        <v>144</v>
      </c>
      <c r="E126" s="231" t="s">
        <v>145</v>
      </c>
      <c r="F126" s="232" t="s">
        <v>146</v>
      </c>
      <c r="G126" s="233" t="s">
        <v>147</v>
      </c>
      <c r="H126" s="234">
        <v>2</v>
      </c>
      <c r="I126" s="235"/>
      <c r="J126" s="235"/>
      <c r="K126" s="236">
        <f>ROUND(P126*H126,2)</f>
        <v>0</v>
      </c>
      <c r="L126" s="237"/>
      <c r="M126" s="42"/>
      <c r="N126" s="238" t="s">
        <v>1</v>
      </c>
      <c r="O126" s="239" t="s">
        <v>40</v>
      </c>
      <c r="P126" s="240">
        <f>I126+J126</f>
        <v>0</v>
      </c>
      <c r="Q126" s="240">
        <f>ROUND(I126*H126,2)</f>
        <v>0</v>
      </c>
      <c r="R126" s="240">
        <f>ROUND(J126*H126,2)</f>
        <v>0</v>
      </c>
      <c r="S126" s="95"/>
      <c r="T126" s="241">
        <f>S126*H126</f>
        <v>0</v>
      </c>
      <c r="U126" s="241">
        <v>0</v>
      </c>
      <c r="V126" s="241">
        <f>U126*H126</f>
        <v>0</v>
      </c>
      <c r="W126" s="241">
        <v>0</v>
      </c>
      <c r="X126" s="242">
        <f>W126*H126</f>
        <v>0</v>
      </c>
      <c r="Y126" s="36"/>
      <c r="Z126" s="36"/>
      <c r="AA126" s="36"/>
      <c r="AB126" s="36"/>
      <c r="AC126" s="36"/>
      <c r="AD126" s="36"/>
      <c r="AE126" s="36"/>
      <c r="AR126" s="243" t="s">
        <v>148</v>
      </c>
      <c r="AT126" s="243" t="s">
        <v>144</v>
      </c>
      <c r="AU126" s="243" t="s">
        <v>149</v>
      </c>
      <c r="AY126" s="15" t="s">
        <v>141</v>
      </c>
      <c r="BE126" s="244">
        <f>IF(O126="základná",K126,0)</f>
        <v>0</v>
      </c>
      <c r="BF126" s="244">
        <f>IF(O126="znížená",K126,0)</f>
        <v>0</v>
      </c>
      <c r="BG126" s="244">
        <f>IF(O126="zákl. prenesená",K126,0)</f>
        <v>0</v>
      </c>
      <c r="BH126" s="244">
        <f>IF(O126="zníž. prenesená",K126,0)</f>
        <v>0</v>
      </c>
      <c r="BI126" s="244">
        <f>IF(O126="nulová",K126,0)</f>
        <v>0</v>
      </c>
      <c r="BJ126" s="15" t="s">
        <v>149</v>
      </c>
      <c r="BK126" s="244">
        <f>ROUND(P126*H126,2)</f>
        <v>0</v>
      </c>
      <c r="BL126" s="15" t="s">
        <v>148</v>
      </c>
      <c r="BM126" s="243" t="s">
        <v>150</v>
      </c>
    </row>
    <row r="127" s="2" customFormat="1">
      <c r="A127" s="36"/>
      <c r="B127" s="37"/>
      <c r="C127" s="38"/>
      <c r="D127" s="245" t="s">
        <v>151</v>
      </c>
      <c r="E127" s="38"/>
      <c r="F127" s="246" t="s">
        <v>152</v>
      </c>
      <c r="G127" s="38"/>
      <c r="H127" s="38"/>
      <c r="I127" s="247"/>
      <c r="J127" s="247"/>
      <c r="K127" s="38"/>
      <c r="L127" s="38"/>
      <c r="M127" s="42"/>
      <c r="N127" s="248"/>
      <c r="O127" s="249"/>
      <c r="P127" s="95"/>
      <c r="Q127" s="95"/>
      <c r="R127" s="95"/>
      <c r="S127" s="95"/>
      <c r="T127" s="95"/>
      <c r="U127" s="95"/>
      <c r="V127" s="95"/>
      <c r="W127" s="95"/>
      <c r="X127" s="96"/>
      <c r="Y127" s="36"/>
      <c r="Z127" s="36"/>
      <c r="AA127" s="36"/>
      <c r="AB127" s="36"/>
      <c r="AC127" s="36"/>
      <c r="AD127" s="36"/>
      <c r="AE127" s="36"/>
      <c r="AT127" s="15" t="s">
        <v>151</v>
      </c>
      <c r="AU127" s="15" t="s">
        <v>149</v>
      </c>
    </row>
    <row r="128" s="2" customFormat="1" ht="24.15" customHeight="1">
      <c r="A128" s="36"/>
      <c r="B128" s="37"/>
      <c r="C128" s="230" t="s">
        <v>153</v>
      </c>
      <c r="D128" s="230" t="s">
        <v>144</v>
      </c>
      <c r="E128" s="231" t="s">
        <v>154</v>
      </c>
      <c r="F128" s="232" t="s">
        <v>155</v>
      </c>
      <c r="G128" s="233" t="s">
        <v>147</v>
      </c>
      <c r="H128" s="234">
        <v>2</v>
      </c>
      <c r="I128" s="235"/>
      <c r="J128" s="235"/>
      <c r="K128" s="236">
        <f>ROUND(P128*H128,2)</f>
        <v>0</v>
      </c>
      <c r="L128" s="237"/>
      <c r="M128" s="42"/>
      <c r="N128" s="238" t="s">
        <v>1</v>
      </c>
      <c r="O128" s="239" t="s">
        <v>40</v>
      </c>
      <c r="P128" s="240">
        <f>I128+J128</f>
        <v>0</v>
      </c>
      <c r="Q128" s="240">
        <f>ROUND(I128*H128,2)</f>
        <v>0</v>
      </c>
      <c r="R128" s="240">
        <f>ROUND(J128*H128,2)</f>
        <v>0</v>
      </c>
      <c r="S128" s="95"/>
      <c r="T128" s="241">
        <f>S128*H128</f>
        <v>0</v>
      </c>
      <c r="U128" s="241">
        <v>0</v>
      </c>
      <c r="V128" s="241">
        <f>U128*H128</f>
        <v>0</v>
      </c>
      <c r="W128" s="241">
        <v>0</v>
      </c>
      <c r="X128" s="242">
        <f>W128*H128</f>
        <v>0</v>
      </c>
      <c r="Y128" s="36"/>
      <c r="Z128" s="36"/>
      <c r="AA128" s="36"/>
      <c r="AB128" s="36"/>
      <c r="AC128" s="36"/>
      <c r="AD128" s="36"/>
      <c r="AE128" s="36"/>
      <c r="AR128" s="243" t="s">
        <v>148</v>
      </c>
      <c r="AT128" s="243" t="s">
        <v>144</v>
      </c>
      <c r="AU128" s="243" t="s">
        <v>149</v>
      </c>
      <c r="AY128" s="15" t="s">
        <v>141</v>
      </c>
      <c r="BE128" s="244">
        <f>IF(O128="základná",K128,0)</f>
        <v>0</v>
      </c>
      <c r="BF128" s="244">
        <f>IF(O128="znížená",K128,0)</f>
        <v>0</v>
      </c>
      <c r="BG128" s="244">
        <f>IF(O128="zákl. prenesená",K128,0)</f>
        <v>0</v>
      </c>
      <c r="BH128" s="244">
        <f>IF(O128="zníž. prenesená",K128,0)</f>
        <v>0</v>
      </c>
      <c r="BI128" s="244">
        <f>IF(O128="nulová",K128,0)</f>
        <v>0</v>
      </c>
      <c r="BJ128" s="15" t="s">
        <v>149</v>
      </c>
      <c r="BK128" s="244">
        <f>ROUND(P128*H128,2)</f>
        <v>0</v>
      </c>
      <c r="BL128" s="15" t="s">
        <v>148</v>
      </c>
      <c r="BM128" s="243" t="s">
        <v>156</v>
      </c>
    </row>
    <row r="129" s="2" customFormat="1">
      <c r="A129" s="36"/>
      <c r="B129" s="37"/>
      <c r="C129" s="38"/>
      <c r="D129" s="245" t="s">
        <v>151</v>
      </c>
      <c r="E129" s="38"/>
      <c r="F129" s="246" t="s">
        <v>157</v>
      </c>
      <c r="G129" s="38"/>
      <c r="H129" s="38"/>
      <c r="I129" s="247"/>
      <c r="J129" s="247"/>
      <c r="K129" s="38"/>
      <c r="L129" s="38"/>
      <c r="M129" s="42"/>
      <c r="N129" s="248"/>
      <c r="O129" s="249"/>
      <c r="P129" s="95"/>
      <c r="Q129" s="95"/>
      <c r="R129" s="95"/>
      <c r="S129" s="95"/>
      <c r="T129" s="95"/>
      <c r="U129" s="95"/>
      <c r="V129" s="95"/>
      <c r="W129" s="95"/>
      <c r="X129" s="96"/>
      <c r="Y129" s="36"/>
      <c r="Z129" s="36"/>
      <c r="AA129" s="36"/>
      <c r="AB129" s="36"/>
      <c r="AC129" s="36"/>
      <c r="AD129" s="36"/>
      <c r="AE129" s="36"/>
      <c r="AT129" s="15" t="s">
        <v>151</v>
      </c>
      <c r="AU129" s="15" t="s">
        <v>149</v>
      </c>
    </row>
    <row r="130" s="2" customFormat="1" ht="33" customHeight="1">
      <c r="A130" s="36"/>
      <c r="B130" s="37"/>
      <c r="C130" s="230" t="s">
        <v>158</v>
      </c>
      <c r="D130" s="230" t="s">
        <v>144</v>
      </c>
      <c r="E130" s="231" t="s">
        <v>159</v>
      </c>
      <c r="F130" s="232" t="s">
        <v>160</v>
      </c>
      <c r="G130" s="233" t="s">
        <v>161</v>
      </c>
      <c r="H130" s="234">
        <v>1795</v>
      </c>
      <c r="I130" s="235"/>
      <c r="J130" s="235"/>
      <c r="K130" s="236">
        <f>ROUND(P130*H130,2)</f>
        <v>0</v>
      </c>
      <c r="L130" s="237"/>
      <c r="M130" s="42"/>
      <c r="N130" s="238" t="s">
        <v>1</v>
      </c>
      <c r="O130" s="239" t="s">
        <v>40</v>
      </c>
      <c r="P130" s="240">
        <f>I130+J130</f>
        <v>0</v>
      </c>
      <c r="Q130" s="240">
        <f>ROUND(I130*H130,2)</f>
        <v>0</v>
      </c>
      <c r="R130" s="240">
        <f>ROUND(J130*H130,2)</f>
        <v>0</v>
      </c>
      <c r="S130" s="95"/>
      <c r="T130" s="241">
        <f>S130*H130</f>
        <v>0</v>
      </c>
      <c r="U130" s="241">
        <v>0</v>
      </c>
      <c r="V130" s="241">
        <f>U130*H130</f>
        <v>0</v>
      </c>
      <c r="W130" s="241">
        <v>0.16</v>
      </c>
      <c r="X130" s="242">
        <f>W130*H130</f>
        <v>287.19999999999999</v>
      </c>
      <c r="Y130" s="36"/>
      <c r="Z130" s="36"/>
      <c r="AA130" s="36"/>
      <c r="AB130" s="36"/>
      <c r="AC130" s="36"/>
      <c r="AD130" s="36"/>
      <c r="AE130" s="36"/>
      <c r="AR130" s="243" t="s">
        <v>148</v>
      </c>
      <c r="AT130" s="243" t="s">
        <v>144</v>
      </c>
      <c r="AU130" s="243" t="s">
        <v>149</v>
      </c>
      <c r="AY130" s="15" t="s">
        <v>141</v>
      </c>
      <c r="BE130" s="244">
        <f>IF(O130="základná",K130,0)</f>
        <v>0</v>
      </c>
      <c r="BF130" s="244">
        <f>IF(O130="znížená",K130,0)</f>
        <v>0</v>
      </c>
      <c r="BG130" s="244">
        <f>IF(O130="zákl. prenesená",K130,0)</f>
        <v>0</v>
      </c>
      <c r="BH130" s="244">
        <f>IF(O130="zníž. prenesená",K130,0)</f>
        <v>0</v>
      </c>
      <c r="BI130" s="244">
        <f>IF(O130="nulová",K130,0)</f>
        <v>0</v>
      </c>
      <c r="BJ130" s="15" t="s">
        <v>149</v>
      </c>
      <c r="BK130" s="244">
        <f>ROUND(P130*H130,2)</f>
        <v>0</v>
      </c>
      <c r="BL130" s="15" t="s">
        <v>148</v>
      </c>
      <c r="BM130" s="243" t="s">
        <v>162</v>
      </c>
    </row>
    <row r="131" s="2" customFormat="1">
      <c r="A131" s="36"/>
      <c r="B131" s="37"/>
      <c r="C131" s="38"/>
      <c r="D131" s="245" t="s">
        <v>151</v>
      </c>
      <c r="E131" s="38"/>
      <c r="F131" s="246" t="s">
        <v>163</v>
      </c>
      <c r="G131" s="38"/>
      <c r="H131" s="38"/>
      <c r="I131" s="247"/>
      <c r="J131" s="247"/>
      <c r="K131" s="38"/>
      <c r="L131" s="38"/>
      <c r="M131" s="42"/>
      <c r="N131" s="248"/>
      <c r="O131" s="249"/>
      <c r="P131" s="95"/>
      <c r="Q131" s="95"/>
      <c r="R131" s="95"/>
      <c r="S131" s="95"/>
      <c r="T131" s="95"/>
      <c r="U131" s="95"/>
      <c r="V131" s="95"/>
      <c r="W131" s="95"/>
      <c r="X131" s="96"/>
      <c r="Y131" s="36"/>
      <c r="Z131" s="36"/>
      <c r="AA131" s="36"/>
      <c r="AB131" s="36"/>
      <c r="AC131" s="36"/>
      <c r="AD131" s="36"/>
      <c r="AE131" s="36"/>
      <c r="AT131" s="15" t="s">
        <v>151</v>
      </c>
      <c r="AU131" s="15" t="s">
        <v>149</v>
      </c>
    </row>
    <row r="132" s="2" customFormat="1" ht="24.15" customHeight="1">
      <c r="A132" s="36"/>
      <c r="B132" s="37"/>
      <c r="C132" s="230" t="s">
        <v>164</v>
      </c>
      <c r="D132" s="230" t="s">
        <v>144</v>
      </c>
      <c r="E132" s="231" t="s">
        <v>165</v>
      </c>
      <c r="F132" s="232" t="s">
        <v>166</v>
      </c>
      <c r="G132" s="233" t="s">
        <v>167</v>
      </c>
      <c r="H132" s="234">
        <v>705</v>
      </c>
      <c r="I132" s="235"/>
      <c r="J132" s="235"/>
      <c r="K132" s="236">
        <f>ROUND(P132*H132,2)</f>
        <v>0</v>
      </c>
      <c r="L132" s="237"/>
      <c r="M132" s="42"/>
      <c r="N132" s="238" t="s">
        <v>1</v>
      </c>
      <c r="O132" s="239" t="s">
        <v>40</v>
      </c>
      <c r="P132" s="240">
        <f>I132+J132</f>
        <v>0</v>
      </c>
      <c r="Q132" s="240">
        <f>ROUND(I132*H132,2)</f>
        <v>0</v>
      </c>
      <c r="R132" s="240">
        <f>ROUND(J132*H132,2)</f>
        <v>0</v>
      </c>
      <c r="S132" s="95"/>
      <c r="T132" s="241">
        <f>S132*H132</f>
        <v>0</v>
      </c>
      <c r="U132" s="241">
        <v>0</v>
      </c>
      <c r="V132" s="241">
        <f>U132*H132</f>
        <v>0</v>
      </c>
      <c r="W132" s="241">
        <v>0.040000000000000001</v>
      </c>
      <c r="X132" s="242">
        <f>W132*H132</f>
        <v>28.199999999999999</v>
      </c>
      <c r="Y132" s="36"/>
      <c r="Z132" s="36"/>
      <c r="AA132" s="36"/>
      <c r="AB132" s="36"/>
      <c r="AC132" s="36"/>
      <c r="AD132" s="36"/>
      <c r="AE132" s="36"/>
      <c r="AR132" s="243" t="s">
        <v>148</v>
      </c>
      <c r="AT132" s="243" t="s">
        <v>144</v>
      </c>
      <c r="AU132" s="243" t="s">
        <v>149</v>
      </c>
      <c r="AY132" s="15" t="s">
        <v>141</v>
      </c>
      <c r="BE132" s="244">
        <f>IF(O132="základná",K132,0)</f>
        <v>0</v>
      </c>
      <c r="BF132" s="244">
        <f>IF(O132="znížená",K132,0)</f>
        <v>0</v>
      </c>
      <c r="BG132" s="244">
        <f>IF(O132="zákl. prenesená",K132,0)</f>
        <v>0</v>
      </c>
      <c r="BH132" s="244">
        <f>IF(O132="zníž. prenesená",K132,0)</f>
        <v>0</v>
      </c>
      <c r="BI132" s="244">
        <f>IF(O132="nulová",K132,0)</f>
        <v>0</v>
      </c>
      <c r="BJ132" s="15" t="s">
        <v>149</v>
      </c>
      <c r="BK132" s="244">
        <f>ROUND(P132*H132,2)</f>
        <v>0</v>
      </c>
      <c r="BL132" s="15" t="s">
        <v>148</v>
      </c>
      <c r="BM132" s="243" t="s">
        <v>168</v>
      </c>
    </row>
    <row r="133" s="2" customFormat="1">
      <c r="A133" s="36"/>
      <c r="B133" s="37"/>
      <c r="C133" s="38"/>
      <c r="D133" s="245" t="s">
        <v>151</v>
      </c>
      <c r="E133" s="38"/>
      <c r="F133" s="246" t="s">
        <v>169</v>
      </c>
      <c r="G133" s="38"/>
      <c r="H133" s="38"/>
      <c r="I133" s="247"/>
      <c r="J133" s="247"/>
      <c r="K133" s="38"/>
      <c r="L133" s="38"/>
      <c r="M133" s="42"/>
      <c r="N133" s="248"/>
      <c r="O133" s="249"/>
      <c r="P133" s="95"/>
      <c r="Q133" s="95"/>
      <c r="R133" s="95"/>
      <c r="S133" s="95"/>
      <c r="T133" s="95"/>
      <c r="U133" s="95"/>
      <c r="V133" s="95"/>
      <c r="W133" s="95"/>
      <c r="X133" s="96"/>
      <c r="Y133" s="36"/>
      <c r="Z133" s="36"/>
      <c r="AA133" s="36"/>
      <c r="AB133" s="36"/>
      <c r="AC133" s="36"/>
      <c r="AD133" s="36"/>
      <c r="AE133" s="36"/>
      <c r="AT133" s="15" t="s">
        <v>151</v>
      </c>
      <c r="AU133" s="15" t="s">
        <v>149</v>
      </c>
    </row>
    <row r="134" s="2" customFormat="1" ht="24.15" customHeight="1">
      <c r="A134" s="36"/>
      <c r="B134" s="37"/>
      <c r="C134" s="230" t="s">
        <v>170</v>
      </c>
      <c r="D134" s="230" t="s">
        <v>144</v>
      </c>
      <c r="E134" s="231" t="s">
        <v>171</v>
      </c>
      <c r="F134" s="232" t="s">
        <v>172</v>
      </c>
      <c r="G134" s="233" t="s">
        <v>173</v>
      </c>
      <c r="H134" s="234">
        <v>777.95000000000005</v>
      </c>
      <c r="I134" s="235"/>
      <c r="J134" s="235"/>
      <c r="K134" s="236">
        <f>ROUND(P134*H134,2)</f>
        <v>0</v>
      </c>
      <c r="L134" s="237"/>
      <c r="M134" s="42"/>
      <c r="N134" s="238" t="s">
        <v>1</v>
      </c>
      <c r="O134" s="239" t="s">
        <v>40</v>
      </c>
      <c r="P134" s="240">
        <f>I134+J134</f>
        <v>0</v>
      </c>
      <c r="Q134" s="240">
        <f>ROUND(I134*H134,2)</f>
        <v>0</v>
      </c>
      <c r="R134" s="240">
        <f>ROUND(J134*H134,2)</f>
        <v>0</v>
      </c>
      <c r="S134" s="95"/>
      <c r="T134" s="241">
        <f>S134*H134</f>
        <v>0</v>
      </c>
      <c r="U134" s="241">
        <v>0</v>
      </c>
      <c r="V134" s="241">
        <f>U134*H134</f>
        <v>0</v>
      </c>
      <c r="W134" s="241">
        <v>0</v>
      </c>
      <c r="X134" s="242">
        <f>W134*H134</f>
        <v>0</v>
      </c>
      <c r="Y134" s="36"/>
      <c r="Z134" s="36"/>
      <c r="AA134" s="36"/>
      <c r="AB134" s="36"/>
      <c r="AC134" s="36"/>
      <c r="AD134" s="36"/>
      <c r="AE134" s="36"/>
      <c r="AR134" s="243" t="s">
        <v>148</v>
      </c>
      <c r="AT134" s="243" t="s">
        <v>144</v>
      </c>
      <c r="AU134" s="243" t="s">
        <v>149</v>
      </c>
      <c r="AY134" s="15" t="s">
        <v>141</v>
      </c>
      <c r="BE134" s="244">
        <f>IF(O134="základná",K134,0)</f>
        <v>0</v>
      </c>
      <c r="BF134" s="244">
        <f>IF(O134="znížená",K134,0)</f>
        <v>0</v>
      </c>
      <c r="BG134" s="244">
        <f>IF(O134="zákl. prenesená",K134,0)</f>
        <v>0</v>
      </c>
      <c r="BH134" s="244">
        <f>IF(O134="zníž. prenesená",K134,0)</f>
        <v>0</v>
      </c>
      <c r="BI134" s="244">
        <f>IF(O134="nulová",K134,0)</f>
        <v>0</v>
      </c>
      <c r="BJ134" s="15" t="s">
        <v>149</v>
      </c>
      <c r="BK134" s="244">
        <f>ROUND(P134*H134,2)</f>
        <v>0</v>
      </c>
      <c r="BL134" s="15" t="s">
        <v>148</v>
      </c>
      <c r="BM134" s="243" t="s">
        <v>174</v>
      </c>
    </row>
    <row r="135" s="2" customFormat="1">
      <c r="A135" s="36"/>
      <c r="B135" s="37"/>
      <c r="C135" s="38"/>
      <c r="D135" s="245" t="s">
        <v>151</v>
      </c>
      <c r="E135" s="38"/>
      <c r="F135" s="246" t="s">
        <v>175</v>
      </c>
      <c r="G135" s="38"/>
      <c r="H135" s="38"/>
      <c r="I135" s="247"/>
      <c r="J135" s="247"/>
      <c r="K135" s="38"/>
      <c r="L135" s="38"/>
      <c r="M135" s="42"/>
      <c r="N135" s="248"/>
      <c r="O135" s="249"/>
      <c r="P135" s="95"/>
      <c r="Q135" s="95"/>
      <c r="R135" s="95"/>
      <c r="S135" s="95"/>
      <c r="T135" s="95"/>
      <c r="U135" s="95"/>
      <c r="V135" s="95"/>
      <c r="W135" s="95"/>
      <c r="X135" s="96"/>
      <c r="Y135" s="36"/>
      <c r="Z135" s="36"/>
      <c r="AA135" s="36"/>
      <c r="AB135" s="36"/>
      <c r="AC135" s="36"/>
      <c r="AD135" s="36"/>
      <c r="AE135" s="36"/>
      <c r="AT135" s="15" t="s">
        <v>151</v>
      </c>
      <c r="AU135" s="15" t="s">
        <v>149</v>
      </c>
    </row>
    <row r="136" s="2" customFormat="1" ht="24.15" customHeight="1">
      <c r="A136" s="36"/>
      <c r="B136" s="37"/>
      <c r="C136" s="230" t="s">
        <v>176</v>
      </c>
      <c r="D136" s="230" t="s">
        <v>144</v>
      </c>
      <c r="E136" s="231" t="s">
        <v>177</v>
      </c>
      <c r="F136" s="232" t="s">
        <v>178</v>
      </c>
      <c r="G136" s="233" t="s">
        <v>173</v>
      </c>
      <c r="H136" s="234">
        <v>705.25</v>
      </c>
      <c r="I136" s="235"/>
      <c r="J136" s="235"/>
      <c r="K136" s="236">
        <f>ROUND(P136*H136,2)</f>
        <v>0</v>
      </c>
      <c r="L136" s="237"/>
      <c r="M136" s="42"/>
      <c r="N136" s="238" t="s">
        <v>1</v>
      </c>
      <c r="O136" s="239" t="s">
        <v>40</v>
      </c>
      <c r="P136" s="240">
        <f>I136+J136</f>
        <v>0</v>
      </c>
      <c r="Q136" s="240">
        <f>ROUND(I136*H136,2)</f>
        <v>0</v>
      </c>
      <c r="R136" s="240">
        <f>ROUND(J136*H136,2)</f>
        <v>0</v>
      </c>
      <c r="S136" s="95"/>
      <c r="T136" s="241">
        <f>S136*H136</f>
        <v>0</v>
      </c>
      <c r="U136" s="241">
        <v>0</v>
      </c>
      <c r="V136" s="241">
        <f>U136*H136</f>
        <v>0</v>
      </c>
      <c r="W136" s="241">
        <v>0</v>
      </c>
      <c r="X136" s="242">
        <f>W136*H136</f>
        <v>0</v>
      </c>
      <c r="Y136" s="36"/>
      <c r="Z136" s="36"/>
      <c r="AA136" s="36"/>
      <c r="AB136" s="36"/>
      <c r="AC136" s="36"/>
      <c r="AD136" s="36"/>
      <c r="AE136" s="36"/>
      <c r="AR136" s="243" t="s">
        <v>148</v>
      </c>
      <c r="AT136" s="243" t="s">
        <v>144</v>
      </c>
      <c r="AU136" s="243" t="s">
        <v>149</v>
      </c>
      <c r="AY136" s="15" t="s">
        <v>141</v>
      </c>
      <c r="BE136" s="244">
        <f>IF(O136="základná",K136,0)</f>
        <v>0</v>
      </c>
      <c r="BF136" s="244">
        <f>IF(O136="znížená",K136,0)</f>
        <v>0</v>
      </c>
      <c r="BG136" s="244">
        <f>IF(O136="zákl. prenesená",K136,0)</f>
        <v>0</v>
      </c>
      <c r="BH136" s="244">
        <f>IF(O136="zníž. prenesená",K136,0)</f>
        <v>0</v>
      </c>
      <c r="BI136" s="244">
        <f>IF(O136="nulová",K136,0)</f>
        <v>0</v>
      </c>
      <c r="BJ136" s="15" t="s">
        <v>149</v>
      </c>
      <c r="BK136" s="244">
        <f>ROUND(P136*H136,2)</f>
        <v>0</v>
      </c>
      <c r="BL136" s="15" t="s">
        <v>148</v>
      </c>
      <c r="BM136" s="243" t="s">
        <v>179</v>
      </c>
    </row>
    <row r="137" s="2" customFormat="1">
      <c r="A137" s="36"/>
      <c r="B137" s="37"/>
      <c r="C137" s="38"/>
      <c r="D137" s="245" t="s">
        <v>151</v>
      </c>
      <c r="E137" s="38"/>
      <c r="F137" s="246" t="s">
        <v>180</v>
      </c>
      <c r="G137" s="38"/>
      <c r="H137" s="38"/>
      <c r="I137" s="247"/>
      <c r="J137" s="247"/>
      <c r="K137" s="38"/>
      <c r="L137" s="38"/>
      <c r="M137" s="42"/>
      <c r="N137" s="248"/>
      <c r="O137" s="249"/>
      <c r="P137" s="95"/>
      <c r="Q137" s="95"/>
      <c r="R137" s="95"/>
      <c r="S137" s="95"/>
      <c r="T137" s="95"/>
      <c r="U137" s="95"/>
      <c r="V137" s="95"/>
      <c r="W137" s="95"/>
      <c r="X137" s="96"/>
      <c r="Y137" s="36"/>
      <c r="Z137" s="36"/>
      <c r="AA137" s="36"/>
      <c r="AB137" s="36"/>
      <c r="AC137" s="36"/>
      <c r="AD137" s="36"/>
      <c r="AE137" s="36"/>
      <c r="AT137" s="15" t="s">
        <v>151</v>
      </c>
      <c r="AU137" s="15" t="s">
        <v>149</v>
      </c>
    </row>
    <row r="138" s="2" customFormat="1" ht="21.75" customHeight="1">
      <c r="A138" s="36"/>
      <c r="B138" s="37"/>
      <c r="C138" s="230" t="s">
        <v>181</v>
      </c>
      <c r="D138" s="230" t="s">
        <v>144</v>
      </c>
      <c r="E138" s="231" t="s">
        <v>182</v>
      </c>
      <c r="F138" s="232" t="s">
        <v>183</v>
      </c>
      <c r="G138" s="233" t="s">
        <v>173</v>
      </c>
      <c r="H138" s="234">
        <v>72.700000000000003</v>
      </c>
      <c r="I138" s="235"/>
      <c r="J138" s="235"/>
      <c r="K138" s="236">
        <f>ROUND(P138*H138,2)</f>
        <v>0</v>
      </c>
      <c r="L138" s="237"/>
      <c r="M138" s="42"/>
      <c r="N138" s="238" t="s">
        <v>1</v>
      </c>
      <c r="O138" s="239" t="s">
        <v>40</v>
      </c>
      <c r="P138" s="240">
        <f>I138+J138</f>
        <v>0</v>
      </c>
      <c r="Q138" s="240">
        <f>ROUND(I138*H138,2)</f>
        <v>0</v>
      </c>
      <c r="R138" s="240">
        <f>ROUND(J138*H138,2)</f>
        <v>0</v>
      </c>
      <c r="S138" s="95"/>
      <c r="T138" s="241">
        <f>S138*H138</f>
        <v>0</v>
      </c>
      <c r="U138" s="241">
        <v>0</v>
      </c>
      <c r="V138" s="241">
        <f>U138*H138</f>
        <v>0</v>
      </c>
      <c r="W138" s="241">
        <v>0</v>
      </c>
      <c r="X138" s="242">
        <f>W138*H138</f>
        <v>0</v>
      </c>
      <c r="Y138" s="36"/>
      <c r="Z138" s="36"/>
      <c r="AA138" s="36"/>
      <c r="AB138" s="36"/>
      <c r="AC138" s="36"/>
      <c r="AD138" s="36"/>
      <c r="AE138" s="36"/>
      <c r="AR138" s="243" t="s">
        <v>148</v>
      </c>
      <c r="AT138" s="243" t="s">
        <v>144</v>
      </c>
      <c r="AU138" s="243" t="s">
        <v>149</v>
      </c>
      <c r="AY138" s="15" t="s">
        <v>141</v>
      </c>
      <c r="BE138" s="244">
        <f>IF(O138="základná",K138,0)</f>
        <v>0</v>
      </c>
      <c r="BF138" s="244">
        <f>IF(O138="znížená",K138,0)</f>
        <v>0</v>
      </c>
      <c r="BG138" s="244">
        <f>IF(O138="zákl. prenesená",K138,0)</f>
        <v>0</v>
      </c>
      <c r="BH138" s="244">
        <f>IF(O138="zníž. prenesená",K138,0)</f>
        <v>0</v>
      </c>
      <c r="BI138" s="244">
        <f>IF(O138="nulová",K138,0)</f>
        <v>0</v>
      </c>
      <c r="BJ138" s="15" t="s">
        <v>149</v>
      </c>
      <c r="BK138" s="244">
        <f>ROUND(P138*H138,2)</f>
        <v>0</v>
      </c>
      <c r="BL138" s="15" t="s">
        <v>148</v>
      </c>
      <c r="BM138" s="243" t="s">
        <v>184</v>
      </c>
    </row>
    <row r="139" s="2" customFormat="1">
      <c r="A139" s="36"/>
      <c r="B139" s="37"/>
      <c r="C139" s="38"/>
      <c r="D139" s="245" t="s">
        <v>151</v>
      </c>
      <c r="E139" s="38"/>
      <c r="F139" s="246" t="s">
        <v>185</v>
      </c>
      <c r="G139" s="38"/>
      <c r="H139" s="38"/>
      <c r="I139" s="247"/>
      <c r="J139" s="247"/>
      <c r="K139" s="38"/>
      <c r="L139" s="38"/>
      <c r="M139" s="42"/>
      <c r="N139" s="248"/>
      <c r="O139" s="249"/>
      <c r="P139" s="95"/>
      <c r="Q139" s="95"/>
      <c r="R139" s="95"/>
      <c r="S139" s="95"/>
      <c r="T139" s="95"/>
      <c r="U139" s="95"/>
      <c r="V139" s="95"/>
      <c r="W139" s="95"/>
      <c r="X139" s="96"/>
      <c r="Y139" s="36"/>
      <c r="Z139" s="36"/>
      <c r="AA139" s="36"/>
      <c r="AB139" s="36"/>
      <c r="AC139" s="36"/>
      <c r="AD139" s="36"/>
      <c r="AE139" s="36"/>
      <c r="AT139" s="15" t="s">
        <v>151</v>
      </c>
      <c r="AU139" s="15" t="s">
        <v>149</v>
      </c>
    </row>
    <row r="140" s="2" customFormat="1" ht="37.8" customHeight="1">
      <c r="A140" s="36"/>
      <c r="B140" s="37"/>
      <c r="C140" s="230" t="s">
        <v>186</v>
      </c>
      <c r="D140" s="230" t="s">
        <v>144</v>
      </c>
      <c r="E140" s="231" t="s">
        <v>187</v>
      </c>
      <c r="F140" s="232" t="s">
        <v>188</v>
      </c>
      <c r="G140" s="233" t="s">
        <v>173</v>
      </c>
      <c r="H140" s="234">
        <v>777.95000000000005</v>
      </c>
      <c r="I140" s="235"/>
      <c r="J140" s="235"/>
      <c r="K140" s="236">
        <f>ROUND(P140*H140,2)</f>
        <v>0</v>
      </c>
      <c r="L140" s="237"/>
      <c r="M140" s="42"/>
      <c r="N140" s="238" t="s">
        <v>1</v>
      </c>
      <c r="O140" s="239" t="s">
        <v>40</v>
      </c>
      <c r="P140" s="240">
        <f>I140+J140</f>
        <v>0</v>
      </c>
      <c r="Q140" s="240">
        <f>ROUND(I140*H140,2)</f>
        <v>0</v>
      </c>
      <c r="R140" s="240">
        <f>ROUND(J140*H140,2)</f>
        <v>0</v>
      </c>
      <c r="S140" s="95"/>
      <c r="T140" s="241">
        <f>S140*H140</f>
        <v>0</v>
      </c>
      <c r="U140" s="241">
        <v>0</v>
      </c>
      <c r="V140" s="241">
        <f>U140*H140</f>
        <v>0</v>
      </c>
      <c r="W140" s="241">
        <v>0</v>
      </c>
      <c r="X140" s="242">
        <f>W140*H140</f>
        <v>0</v>
      </c>
      <c r="Y140" s="36"/>
      <c r="Z140" s="36"/>
      <c r="AA140" s="36"/>
      <c r="AB140" s="36"/>
      <c r="AC140" s="36"/>
      <c r="AD140" s="36"/>
      <c r="AE140" s="36"/>
      <c r="AR140" s="243" t="s">
        <v>148</v>
      </c>
      <c r="AT140" s="243" t="s">
        <v>144</v>
      </c>
      <c r="AU140" s="243" t="s">
        <v>149</v>
      </c>
      <c r="AY140" s="15" t="s">
        <v>141</v>
      </c>
      <c r="BE140" s="244">
        <f>IF(O140="základná",K140,0)</f>
        <v>0</v>
      </c>
      <c r="BF140" s="244">
        <f>IF(O140="znížená",K140,0)</f>
        <v>0</v>
      </c>
      <c r="BG140" s="244">
        <f>IF(O140="zákl. prenesená",K140,0)</f>
        <v>0</v>
      </c>
      <c r="BH140" s="244">
        <f>IF(O140="zníž. prenesená",K140,0)</f>
        <v>0</v>
      </c>
      <c r="BI140" s="244">
        <f>IF(O140="nulová",K140,0)</f>
        <v>0</v>
      </c>
      <c r="BJ140" s="15" t="s">
        <v>149</v>
      </c>
      <c r="BK140" s="244">
        <f>ROUND(P140*H140,2)</f>
        <v>0</v>
      </c>
      <c r="BL140" s="15" t="s">
        <v>148</v>
      </c>
      <c r="BM140" s="243" t="s">
        <v>189</v>
      </c>
    </row>
    <row r="141" s="2" customFormat="1">
      <c r="A141" s="36"/>
      <c r="B141" s="37"/>
      <c r="C141" s="38"/>
      <c r="D141" s="245" t="s">
        <v>151</v>
      </c>
      <c r="E141" s="38"/>
      <c r="F141" s="246" t="s">
        <v>190</v>
      </c>
      <c r="G141" s="38"/>
      <c r="H141" s="38"/>
      <c r="I141" s="247"/>
      <c r="J141" s="247"/>
      <c r="K141" s="38"/>
      <c r="L141" s="38"/>
      <c r="M141" s="42"/>
      <c r="N141" s="248"/>
      <c r="O141" s="249"/>
      <c r="P141" s="95"/>
      <c r="Q141" s="95"/>
      <c r="R141" s="95"/>
      <c r="S141" s="95"/>
      <c r="T141" s="95"/>
      <c r="U141" s="95"/>
      <c r="V141" s="95"/>
      <c r="W141" s="95"/>
      <c r="X141" s="96"/>
      <c r="Y141" s="36"/>
      <c r="Z141" s="36"/>
      <c r="AA141" s="36"/>
      <c r="AB141" s="36"/>
      <c r="AC141" s="36"/>
      <c r="AD141" s="36"/>
      <c r="AE141" s="36"/>
      <c r="AT141" s="15" t="s">
        <v>151</v>
      </c>
      <c r="AU141" s="15" t="s">
        <v>149</v>
      </c>
    </row>
    <row r="142" s="2" customFormat="1" ht="44.25" customHeight="1">
      <c r="A142" s="36"/>
      <c r="B142" s="37"/>
      <c r="C142" s="230" t="s">
        <v>191</v>
      </c>
      <c r="D142" s="230" t="s">
        <v>144</v>
      </c>
      <c r="E142" s="231" t="s">
        <v>192</v>
      </c>
      <c r="F142" s="232" t="s">
        <v>193</v>
      </c>
      <c r="G142" s="233" t="s">
        <v>173</v>
      </c>
      <c r="H142" s="234">
        <v>5445.6499999999996</v>
      </c>
      <c r="I142" s="235"/>
      <c r="J142" s="235"/>
      <c r="K142" s="236">
        <f>ROUND(P142*H142,2)</f>
        <v>0</v>
      </c>
      <c r="L142" s="237"/>
      <c r="M142" s="42"/>
      <c r="N142" s="238" t="s">
        <v>1</v>
      </c>
      <c r="O142" s="239" t="s">
        <v>40</v>
      </c>
      <c r="P142" s="240">
        <f>I142+J142</f>
        <v>0</v>
      </c>
      <c r="Q142" s="240">
        <f>ROUND(I142*H142,2)</f>
        <v>0</v>
      </c>
      <c r="R142" s="240">
        <f>ROUND(J142*H142,2)</f>
        <v>0</v>
      </c>
      <c r="S142" s="95"/>
      <c r="T142" s="241">
        <f>S142*H142</f>
        <v>0</v>
      </c>
      <c r="U142" s="241">
        <v>0</v>
      </c>
      <c r="V142" s="241">
        <f>U142*H142</f>
        <v>0</v>
      </c>
      <c r="W142" s="241">
        <v>0</v>
      </c>
      <c r="X142" s="242">
        <f>W142*H142</f>
        <v>0</v>
      </c>
      <c r="Y142" s="36"/>
      <c r="Z142" s="36"/>
      <c r="AA142" s="36"/>
      <c r="AB142" s="36"/>
      <c r="AC142" s="36"/>
      <c r="AD142" s="36"/>
      <c r="AE142" s="36"/>
      <c r="AR142" s="243" t="s">
        <v>148</v>
      </c>
      <c r="AT142" s="243" t="s">
        <v>144</v>
      </c>
      <c r="AU142" s="243" t="s">
        <v>149</v>
      </c>
      <c r="AY142" s="15" t="s">
        <v>141</v>
      </c>
      <c r="BE142" s="244">
        <f>IF(O142="základná",K142,0)</f>
        <v>0</v>
      </c>
      <c r="BF142" s="244">
        <f>IF(O142="znížená",K142,0)</f>
        <v>0</v>
      </c>
      <c r="BG142" s="244">
        <f>IF(O142="zákl. prenesená",K142,0)</f>
        <v>0</v>
      </c>
      <c r="BH142" s="244">
        <f>IF(O142="zníž. prenesená",K142,0)</f>
        <v>0</v>
      </c>
      <c r="BI142" s="244">
        <f>IF(O142="nulová",K142,0)</f>
        <v>0</v>
      </c>
      <c r="BJ142" s="15" t="s">
        <v>149</v>
      </c>
      <c r="BK142" s="244">
        <f>ROUND(P142*H142,2)</f>
        <v>0</v>
      </c>
      <c r="BL142" s="15" t="s">
        <v>148</v>
      </c>
      <c r="BM142" s="243" t="s">
        <v>194</v>
      </c>
    </row>
    <row r="143" s="2" customFormat="1">
      <c r="A143" s="36"/>
      <c r="B143" s="37"/>
      <c r="C143" s="38"/>
      <c r="D143" s="245" t="s">
        <v>151</v>
      </c>
      <c r="E143" s="38"/>
      <c r="F143" s="246" t="s">
        <v>195</v>
      </c>
      <c r="G143" s="38"/>
      <c r="H143" s="38"/>
      <c r="I143" s="247"/>
      <c r="J143" s="247"/>
      <c r="K143" s="38"/>
      <c r="L143" s="38"/>
      <c r="M143" s="42"/>
      <c r="N143" s="248"/>
      <c r="O143" s="249"/>
      <c r="P143" s="95"/>
      <c r="Q143" s="95"/>
      <c r="R143" s="95"/>
      <c r="S143" s="95"/>
      <c r="T143" s="95"/>
      <c r="U143" s="95"/>
      <c r="V143" s="95"/>
      <c r="W143" s="95"/>
      <c r="X143" s="96"/>
      <c r="Y143" s="36"/>
      <c r="Z143" s="36"/>
      <c r="AA143" s="36"/>
      <c r="AB143" s="36"/>
      <c r="AC143" s="36"/>
      <c r="AD143" s="36"/>
      <c r="AE143" s="36"/>
      <c r="AT143" s="15" t="s">
        <v>151</v>
      </c>
      <c r="AU143" s="15" t="s">
        <v>149</v>
      </c>
    </row>
    <row r="144" s="13" customFormat="1">
      <c r="A144" s="13"/>
      <c r="B144" s="250"/>
      <c r="C144" s="251"/>
      <c r="D144" s="245" t="s">
        <v>196</v>
      </c>
      <c r="E144" s="251"/>
      <c r="F144" s="252" t="s">
        <v>197</v>
      </c>
      <c r="G144" s="251"/>
      <c r="H144" s="253">
        <v>5445.6499999999996</v>
      </c>
      <c r="I144" s="254"/>
      <c r="J144" s="254"/>
      <c r="K144" s="251"/>
      <c r="L144" s="251"/>
      <c r="M144" s="255"/>
      <c r="N144" s="256"/>
      <c r="O144" s="257"/>
      <c r="P144" s="257"/>
      <c r="Q144" s="257"/>
      <c r="R144" s="257"/>
      <c r="S144" s="257"/>
      <c r="T144" s="257"/>
      <c r="U144" s="257"/>
      <c r="V144" s="257"/>
      <c r="W144" s="257"/>
      <c r="X144" s="258"/>
      <c r="Y144" s="13"/>
      <c r="Z144" s="13"/>
      <c r="AA144" s="13"/>
      <c r="AB144" s="13"/>
      <c r="AC144" s="13"/>
      <c r="AD144" s="13"/>
      <c r="AE144" s="13"/>
      <c r="AT144" s="259" t="s">
        <v>196</v>
      </c>
      <c r="AU144" s="259" t="s">
        <v>149</v>
      </c>
      <c r="AV144" s="13" t="s">
        <v>149</v>
      </c>
      <c r="AW144" s="13" t="s">
        <v>4</v>
      </c>
      <c r="AX144" s="13" t="s">
        <v>84</v>
      </c>
      <c r="AY144" s="259" t="s">
        <v>141</v>
      </c>
    </row>
    <row r="145" s="2" customFormat="1" ht="33" customHeight="1">
      <c r="A145" s="36"/>
      <c r="B145" s="37"/>
      <c r="C145" s="230" t="s">
        <v>198</v>
      </c>
      <c r="D145" s="230" t="s">
        <v>144</v>
      </c>
      <c r="E145" s="231" t="s">
        <v>199</v>
      </c>
      <c r="F145" s="232" t="s">
        <v>200</v>
      </c>
      <c r="G145" s="233" t="s">
        <v>173</v>
      </c>
      <c r="H145" s="234">
        <v>8.5999999999999996</v>
      </c>
      <c r="I145" s="235"/>
      <c r="J145" s="235"/>
      <c r="K145" s="236">
        <f>ROUND(P145*H145,2)</f>
        <v>0</v>
      </c>
      <c r="L145" s="237"/>
      <c r="M145" s="42"/>
      <c r="N145" s="238" t="s">
        <v>1</v>
      </c>
      <c r="O145" s="239" t="s">
        <v>40</v>
      </c>
      <c r="P145" s="240">
        <f>I145+J145</f>
        <v>0</v>
      </c>
      <c r="Q145" s="240">
        <f>ROUND(I145*H145,2)</f>
        <v>0</v>
      </c>
      <c r="R145" s="240">
        <f>ROUND(J145*H145,2)</f>
        <v>0</v>
      </c>
      <c r="S145" s="95"/>
      <c r="T145" s="241">
        <f>S145*H145</f>
        <v>0</v>
      </c>
      <c r="U145" s="241">
        <v>0</v>
      </c>
      <c r="V145" s="241">
        <f>U145*H145</f>
        <v>0</v>
      </c>
      <c r="W145" s="241">
        <v>0</v>
      </c>
      <c r="X145" s="242">
        <f>W145*H145</f>
        <v>0</v>
      </c>
      <c r="Y145" s="36"/>
      <c r="Z145" s="36"/>
      <c r="AA145" s="36"/>
      <c r="AB145" s="36"/>
      <c r="AC145" s="36"/>
      <c r="AD145" s="36"/>
      <c r="AE145" s="36"/>
      <c r="AR145" s="243" t="s">
        <v>148</v>
      </c>
      <c r="AT145" s="243" t="s">
        <v>144</v>
      </c>
      <c r="AU145" s="243" t="s">
        <v>149</v>
      </c>
      <c r="AY145" s="15" t="s">
        <v>141</v>
      </c>
      <c r="BE145" s="244">
        <f>IF(O145="základná",K145,0)</f>
        <v>0</v>
      </c>
      <c r="BF145" s="244">
        <f>IF(O145="znížená",K145,0)</f>
        <v>0</v>
      </c>
      <c r="BG145" s="244">
        <f>IF(O145="zákl. prenesená",K145,0)</f>
        <v>0</v>
      </c>
      <c r="BH145" s="244">
        <f>IF(O145="zníž. prenesená",K145,0)</f>
        <v>0</v>
      </c>
      <c r="BI145" s="244">
        <f>IF(O145="nulová",K145,0)</f>
        <v>0</v>
      </c>
      <c r="BJ145" s="15" t="s">
        <v>149</v>
      </c>
      <c r="BK145" s="244">
        <f>ROUND(P145*H145,2)</f>
        <v>0</v>
      </c>
      <c r="BL145" s="15" t="s">
        <v>148</v>
      </c>
      <c r="BM145" s="243" t="s">
        <v>201</v>
      </c>
    </row>
    <row r="146" s="2" customFormat="1">
      <c r="A146" s="36"/>
      <c r="B146" s="37"/>
      <c r="C146" s="38"/>
      <c r="D146" s="245" t="s">
        <v>151</v>
      </c>
      <c r="E146" s="38"/>
      <c r="F146" s="246" t="s">
        <v>200</v>
      </c>
      <c r="G146" s="38"/>
      <c r="H146" s="38"/>
      <c r="I146" s="247"/>
      <c r="J146" s="247"/>
      <c r="K146" s="38"/>
      <c r="L146" s="38"/>
      <c r="M146" s="42"/>
      <c r="N146" s="248"/>
      <c r="O146" s="249"/>
      <c r="P146" s="95"/>
      <c r="Q146" s="95"/>
      <c r="R146" s="95"/>
      <c r="S146" s="95"/>
      <c r="T146" s="95"/>
      <c r="U146" s="95"/>
      <c r="V146" s="95"/>
      <c r="W146" s="95"/>
      <c r="X146" s="96"/>
      <c r="Y146" s="36"/>
      <c r="Z146" s="36"/>
      <c r="AA146" s="36"/>
      <c r="AB146" s="36"/>
      <c r="AC146" s="36"/>
      <c r="AD146" s="36"/>
      <c r="AE146" s="36"/>
      <c r="AT146" s="15" t="s">
        <v>151</v>
      </c>
      <c r="AU146" s="15" t="s">
        <v>149</v>
      </c>
    </row>
    <row r="147" s="2" customFormat="1" ht="21.75" customHeight="1">
      <c r="A147" s="36"/>
      <c r="B147" s="37"/>
      <c r="C147" s="230" t="s">
        <v>202</v>
      </c>
      <c r="D147" s="230" t="s">
        <v>144</v>
      </c>
      <c r="E147" s="231" t="s">
        <v>203</v>
      </c>
      <c r="F147" s="232" t="s">
        <v>204</v>
      </c>
      <c r="G147" s="233" t="s">
        <v>173</v>
      </c>
      <c r="H147" s="234">
        <v>777.95000000000005</v>
      </c>
      <c r="I147" s="235"/>
      <c r="J147" s="235"/>
      <c r="K147" s="236">
        <f>ROUND(P147*H147,2)</f>
        <v>0</v>
      </c>
      <c r="L147" s="237"/>
      <c r="M147" s="42"/>
      <c r="N147" s="238" t="s">
        <v>1</v>
      </c>
      <c r="O147" s="239" t="s">
        <v>40</v>
      </c>
      <c r="P147" s="240">
        <f>I147+J147</f>
        <v>0</v>
      </c>
      <c r="Q147" s="240">
        <f>ROUND(I147*H147,2)</f>
        <v>0</v>
      </c>
      <c r="R147" s="240">
        <f>ROUND(J147*H147,2)</f>
        <v>0</v>
      </c>
      <c r="S147" s="95"/>
      <c r="T147" s="241">
        <f>S147*H147</f>
        <v>0</v>
      </c>
      <c r="U147" s="241">
        <v>0</v>
      </c>
      <c r="V147" s="241">
        <f>U147*H147</f>
        <v>0</v>
      </c>
      <c r="W147" s="241">
        <v>0</v>
      </c>
      <c r="X147" s="242">
        <f>W147*H147</f>
        <v>0</v>
      </c>
      <c r="Y147" s="36"/>
      <c r="Z147" s="36"/>
      <c r="AA147" s="36"/>
      <c r="AB147" s="36"/>
      <c r="AC147" s="36"/>
      <c r="AD147" s="36"/>
      <c r="AE147" s="36"/>
      <c r="AR147" s="243" t="s">
        <v>148</v>
      </c>
      <c r="AT147" s="243" t="s">
        <v>144</v>
      </c>
      <c r="AU147" s="243" t="s">
        <v>149</v>
      </c>
      <c r="AY147" s="15" t="s">
        <v>141</v>
      </c>
      <c r="BE147" s="244">
        <f>IF(O147="základná",K147,0)</f>
        <v>0</v>
      </c>
      <c r="BF147" s="244">
        <f>IF(O147="znížená",K147,0)</f>
        <v>0</v>
      </c>
      <c r="BG147" s="244">
        <f>IF(O147="zákl. prenesená",K147,0)</f>
        <v>0</v>
      </c>
      <c r="BH147" s="244">
        <f>IF(O147="zníž. prenesená",K147,0)</f>
        <v>0</v>
      </c>
      <c r="BI147" s="244">
        <f>IF(O147="nulová",K147,0)</f>
        <v>0</v>
      </c>
      <c r="BJ147" s="15" t="s">
        <v>149</v>
      </c>
      <c r="BK147" s="244">
        <f>ROUND(P147*H147,2)</f>
        <v>0</v>
      </c>
      <c r="BL147" s="15" t="s">
        <v>148</v>
      </c>
      <c r="BM147" s="243" t="s">
        <v>205</v>
      </c>
    </row>
    <row r="148" s="2" customFormat="1">
      <c r="A148" s="36"/>
      <c r="B148" s="37"/>
      <c r="C148" s="38"/>
      <c r="D148" s="245" t="s">
        <v>151</v>
      </c>
      <c r="E148" s="38"/>
      <c r="F148" s="246" t="s">
        <v>204</v>
      </c>
      <c r="G148" s="38"/>
      <c r="H148" s="38"/>
      <c r="I148" s="247"/>
      <c r="J148" s="247"/>
      <c r="K148" s="38"/>
      <c r="L148" s="38"/>
      <c r="M148" s="42"/>
      <c r="N148" s="248"/>
      <c r="O148" s="249"/>
      <c r="P148" s="95"/>
      <c r="Q148" s="95"/>
      <c r="R148" s="95"/>
      <c r="S148" s="95"/>
      <c r="T148" s="95"/>
      <c r="U148" s="95"/>
      <c r="V148" s="95"/>
      <c r="W148" s="95"/>
      <c r="X148" s="96"/>
      <c r="Y148" s="36"/>
      <c r="Z148" s="36"/>
      <c r="AA148" s="36"/>
      <c r="AB148" s="36"/>
      <c r="AC148" s="36"/>
      <c r="AD148" s="36"/>
      <c r="AE148" s="36"/>
      <c r="AT148" s="15" t="s">
        <v>151</v>
      </c>
      <c r="AU148" s="15" t="s">
        <v>149</v>
      </c>
    </row>
    <row r="149" s="2" customFormat="1" ht="24.15" customHeight="1">
      <c r="A149" s="36"/>
      <c r="B149" s="37"/>
      <c r="C149" s="230" t="s">
        <v>206</v>
      </c>
      <c r="D149" s="230" t="s">
        <v>144</v>
      </c>
      <c r="E149" s="231" t="s">
        <v>207</v>
      </c>
      <c r="F149" s="232" t="s">
        <v>208</v>
      </c>
      <c r="G149" s="233" t="s">
        <v>209</v>
      </c>
      <c r="H149" s="234">
        <v>287.19999999999999</v>
      </c>
      <c r="I149" s="235"/>
      <c r="J149" s="235"/>
      <c r="K149" s="236">
        <f>ROUND(P149*H149,2)</f>
        <v>0</v>
      </c>
      <c r="L149" s="237"/>
      <c r="M149" s="42"/>
      <c r="N149" s="238" t="s">
        <v>1</v>
      </c>
      <c r="O149" s="239" t="s">
        <v>40</v>
      </c>
      <c r="P149" s="240">
        <f>I149+J149</f>
        <v>0</v>
      </c>
      <c r="Q149" s="240">
        <f>ROUND(I149*H149,2)</f>
        <v>0</v>
      </c>
      <c r="R149" s="240">
        <f>ROUND(J149*H149,2)</f>
        <v>0</v>
      </c>
      <c r="S149" s="95"/>
      <c r="T149" s="241">
        <f>S149*H149</f>
        <v>0</v>
      </c>
      <c r="U149" s="241">
        <v>0</v>
      </c>
      <c r="V149" s="241">
        <f>U149*H149</f>
        <v>0</v>
      </c>
      <c r="W149" s="241">
        <v>0</v>
      </c>
      <c r="X149" s="242">
        <f>W149*H149</f>
        <v>0</v>
      </c>
      <c r="Y149" s="36"/>
      <c r="Z149" s="36"/>
      <c r="AA149" s="36"/>
      <c r="AB149" s="36"/>
      <c r="AC149" s="36"/>
      <c r="AD149" s="36"/>
      <c r="AE149" s="36"/>
      <c r="AR149" s="243" t="s">
        <v>148</v>
      </c>
      <c r="AT149" s="243" t="s">
        <v>144</v>
      </c>
      <c r="AU149" s="243" t="s">
        <v>149</v>
      </c>
      <c r="AY149" s="15" t="s">
        <v>141</v>
      </c>
      <c r="BE149" s="244">
        <f>IF(O149="základná",K149,0)</f>
        <v>0</v>
      </c>
      <c r="BF149" s="244">
        <f>IF(O149="znížená",K149,0)</f>
        <v>0</v>
      </c>
      <c r="BG149" s="244">
        <f>IF(O149="zákl. prenesená",K149,0)</f>
        <v>0</v>
      </c>
      <c r="BH149" s="244">
        <f>IF(O149="zníž. prenesená",K149,0)</f>
        <v>0</v>
      </c>
      <c r="BI149" s="244">
        <f>IF(O149="nulová",K149,0)</f>
        <v>0</v>
      </c>
      <c r="BJ149" s="15" t="s">
        <v>149</v>
      </c>
      <c r="BK149" s="244">
        <f>ROUND(P149*H149,2)</f>
        <v>0</v>
      </c>
      <c r="BL149" s="15" t="s">
        <v>148</v>
      </c>
      <c r="BM149" s="243" t="s">
        <v>210</v>
      </c>
    </row>
    <row r="150" s="2" customFormat="1">
      <c r="A150" s="36"/>
      <c r="B150" s="37"/>
      <c r="C150" s="38"/>
      <c r="D150" s="245" t="s">
        <v>151</v>
      </c>
      <c r="E150" s="38"/>
      <c r="F150" s="246" t="s">
        <v>211</v>
      </c>
      <c r="G150" s="38"/>
      <c r="H150" s="38"/>
      <c r="I150" s="247"/>
      <c r="J150" s="247"/>
      <c r="K150" s="38"/>
      <c r="L150" s="38"/>
      <c r="M150" s="42"/>
      <c r="N150" s="248"/>
      <c r="O150" s="249"/>
      <c r="P150" s="95"/>
      <c r="Q150" s="95"/>
      <c r="R150" s="95"/>
      <c r="S150" s="95"/>
      <c r="T150" s="95"/>
      <c r="U150" s="95"/>
      <c r="V150" s="95"/>
      <c r="W150" s="95"/>
      <c r="X150" s="96"/>
      <c r="Y150" s="36"/>
      <c r="Z150" s="36"/>
      <c r="AA150" s="36"/>
      <c r="AB150" s="36"/>
      <c r="AC150" s="36"/>
      <c r="AD150" s="36"/>
      <c r="AE150" s="36"/>
      <c r="AT150" s="15" t="s">
        <v>151</v>
      </c>
      <c r="AU150" s="15" t="s">
        <v>149</v>
      </c>
    </row>
    <row r="151" s="2" customFormat="1" ht="24.15" customHeight="1">
      <c r="A151" s="36"/>
      <c r="B151" s="37"/>
      <c r="C151" s="230" t="s">
        <v>212</v>
      </c>
      <c r="D151" s="230" t="s">
        <v>144</v>
      </c>
      <c r="E151" s="231" t="s">
        <v>213</v>
      </c>
      <c r="F151" s="232" t="s">
        <v>214</v>
      </c>
      <c r="G151" s="233" t="s">
        <v>173</v>
      </c>
      <c r="H151" s="234">
        <v>27.5</v>
      </c>
      <c r="I151" s="235"/>
      <c r="J151" s="235"/>
      <c r="K151" s="236">
        <f>ROUND(P151*H151,2)</f>
        <v>0</v>
      </c>
      <c r="L151" s="237"/>
      <c r="M151" s="42"/>
      <c r="N151" s="238" t="s">
        <v>1</v>
      </c>
      <c r="O151" s="239" t="s">
        <v>40</v>
      </c>
      <c r="P151" s="240">
        <f>I151+J151</f>
        <v>0</v>
      </c>
      <c r="Q151" s="240">
        <f>ROUND(I151*H151,2)</f>
        <v>0</v>
      </c>
      <c r="R151" s="240">
        <f>ROUND(J151*H151,2)</f>
        <v>0</v>
      </c>
      <c r="S151" s="95"/>
      <c r="T151" s="241">
        <f>S151*H151</f>
        <v>0</v>
      </c>
      <c r="U151" s="241">
        <v>0</v>
      </c>
      <c r="V151" s="241">
        <f>U151*H151</f>
        <v>0</v>
      </c>
      <c r="W151" s="241">
        <v>0</v>
      </c>
      <c r="X151" s="242">
        <f>W151*H151</f>
        <v>0</v>
      </c>
      <c r="Y151" s="36"/>
      <c r="Z151" s="36"/>
      <c r="AA151" s="36"/>
      <c r="AB151" s="36"/>
      <c r="AC151" s="36"/>
      <c r="AD151" s="36"/>
      <c r="AE151" s="36"/>
      <c r="AR151" s="243" t="s">
        <v>148</v>
      </c>
      <c r="AT151" s="243" t="s">
        <v>144</v>
      </c>
      <c r="AU151" s="243" t="s">
        <v>149</v>
      </c>
      <c r="AY151" s="15" t="s">
        <v>141</v>
      </c>
      <c r="BE151" s="244">
        <f>IF(O151="základná",K151,0)</f>
        <v>0</v>
      </c>
      <c r="BF151" s="244">
        <f>IF(O151="znížená",K151,0)</f>
        <v>0</v>
      </c>
      <c r="BG151" s="244">
        <f>IF(O151="zákl. prenesená",K151,0)</f>
        <v>0</v>
      </c>
      <c r="BH151" s="244">
        <f>IF(O151="zníž. prenesená",K151,0)</f>
        <v>0</v>
      </c>
      <c r="BI151" s="244">
        <f>IF(O151="nulová",K151,0)</f>
        <v>0</v>
      </c>
      <c r="BJ151" s="15" t="s">
        <v>149</v>
      </c>
      <c r="BK151" s="244">
        <f>ROUND(P151*H151,2)</f>
        <v>0</v>
      </c>
      <c r="BL151" s="15" t="s">
        <v>148</v>
      </c>
      <c r="BM151" s="243" t="s">
        <v>215</v>
      </c>
    </row>
    <row r="152" s="2" customFormat="1">
      <c r="A152" s="36"/>
      <c r="B152" s="37"/>
      <c r="C152" s="38"/>
      <c r="D152" s="245" t="s">
        <v>151</v>
      </c>
      <c r="E152" s="38"/>
      <c r="F152" s="246" t="s">
        <v>216</v>
      </c>
      <c r="G152" s="38"/>
      <c r="H152" s="38"/>
      <c r="I152" s="247"/>
      <c r="J152" s="247"/>
      <c r="K152" s="38"/>
      <c r="L152" s="38"/>
      <c r="M152" s="42"/>
      <c r="N152" s="248"/>
      <c r="O152" s="249"/>
      <c r="P152" s="95"/>
      <c r="Q152" s="95"/>
      <c r="R152" s="95"/>
      <c r="S152" s="95"/>
      <c r="T152" s="95"/>
      <c r="U152" s="95"/>
      <c r="V152" s="95"/>
      <c r="W152" s="95"/>
      <c r="X152" s="96"/>
      <c r="Y152" s="36"/>
      <c r="Z152" s="36"/>
      <c r="AA152" s="36"/>
      <c r="AB152" s="36"/>
      <c r="AC152" s="36"/>
      <c r="AD152" s="36"/>
      <c r="AE152" s="36"/>
      <c r="AT152" s="15" t="s">
        <v>151</v>
      </c>
      <c r="AU152" s="15" t="s">
        <v>149</v>
      </c>
    </row>
    <row r="153" s="2" customFormat="1" ht="21.75" customHeight="1">
      <c r="A153" s="36"/>
      <c r="B153" s="37"/>
      <c r="C153" s="230" t="s">
        <v>217</v>
      </c>
      <c r="D153" s="230" t="s">
        <v>144</v>
      </c>
      <c r="E153" s="231" t="s">
        <v>218</v>
      </c>
      <c r="F153" s="232" t="s">
        <v>219</v>
      </c>
      <c r="G153" s="233" t="s">
        <v>147</v>
      </c>
      <c r="H153" s="234">
        <v>2</v>
      </c>
      <c r="I153" s="235"/>
      <c r="J153" s="235"/>
      <c r="K153" s="236">
        <f>ROUND(P153*H153,2)</f>
        <v>0</v>
      </c>
      <c r="L153" s="237"/>
      <c r="M153" s="42"/>
      <c r="N153" s="238" t="s">
        <v>1</v>
      </c>
      <c r="O153" s="239" t="s">
        <v>40</v>
      </c>
      <c r="P153" s="240">
        <f>I153+J153</f>
        <v>0</v>
      </c>
      <c r="Q153" s="240">
        <f>ROUND(I153*H153,2)</f>
        <v>0</v>
      </c>
      <c r="R153" s="240">
        <f>ROUND(J153*H153,2)</f>
        <v>0</v>
      </c>
      <c r="S153" s="95"/>
      <c r="T153" s="241">
        <f>S153*H153</f>
        <v>0</v>
      </c>
      <c r="U153" s="241">
        <v>0</v>
      </c>
      <c r="V153" s="241">
        <f>U153*H153</f>
        <v>0</v>
      </c>
      <c r="W153" s="241">
        <v>0</v>
      </c>
      <c r="X153" s="242">
        <f>W153*H153</f>
        <v>0</v>
      </c>
      <c r="Y153" s="36"/>
      <c r="Z153" s="36"/>
      <c r="AA153" s="36"/>
      <c r="AB153" s="36"/>
      <c r="AC153" s="36"/>
      <c r="AD153" s="36"/>
      <c r="AE153" s="36"/>
      <c r="AR153" s="243" t="s">
        <v>148</v>
      </c>
      <c r="AT153" s="243" t="s">
        <v>144</v>
      </c>
      <c r="AU153" s="243" t="s">
        <v>149</v>
      </c>
      <c r="AY153" s="15" t="s">
        <v>141</v>
      </c>
      <c r="BE153" s="244">
        <f>IF(O153="základná",K153,0)</f>
        <v>0</v>
      </c>
      <c r="BF153" s="244">
        <f>IF(O153="znížená",K153,0)</f>
        <v>0</v>
      </c>
      <c r="BG153" s="244">
        <f>IF(O153="zákl. prenesená",K153,0)</f>
        <v>0</v>
      </c>
      <c r="BH153" s="244">
        <f>IF(O153="zníž. prenesená",K153,0)</f>
        <v>0</v>
      </c>
      <c r="BI153" s="244">
        <f>IF(O153="nulová",K153,0)</f>
        <v>0</v>
      </c>
      <c r="BJ153" s="15" t="s">
        <v>149</v>
      </c>
      <c r="BK153" s="244">
        <f>ROUND(P153*H153,2)</f>
        <v>0</v>
      </c>
      <c r="BL153" s="15" t="s">
        <v>148</v>
      </c>
      <c r="BM153" s="243" t="s">
        <v>220</v>
      </c>
    </row>
    <row r="154" s="2" customFormat="1">
      <c r="A154" s="36"/>
      <c r="B154" s="37"/>
      <c r="C154" s="38"/>
      <c r="D154" s="245" t="s">
        <v>151</v>
      </c>
      <c r="E154" s="38"/>
      <c r="F154" s="246" t="s">
        <v>221</v>
      </c>
      <c r="G154" s="38"/>
      <c r="H154" s="38"/>
      <c r="I154" s="247"/>
      <c r="J154" s="247"/>
      <c r="K154" s="38"/>
      <c r="L154" s="38"/>
      <c r="M154" s="42"/>
      <c r="N154" s="248"/>
      <c r="O154" s="249"/>
      <c r="P154" s="95"/>
      <c r="Q154" s="95"/>
      <c r="R154" s="95"/>
      <c r="S154" s="95"/>
      <c r="T154" s="95"/>
      <c r="U154" s="95"/>
      <c r="V154" s="95"/>
      <c r="W154" s="95"/>
      <c r="X154" s="96"/>
      <c r="Y154" s="36"/>
      <c r="Z154" s="36"/>
      <c r="AA154" s="36"/>
      <c r="AB154" s="36"/>
      <c r="AC154" s="36"/>
      <c r="AD154" s="36"/>
      <c r="AE154" s="36"/>
      <c r="AT154" s="15" t="s">
        <v>151</v>
      </c>
      <c r="AU154" s="15" t="s">
        <v>149</v>
      </c>
    </row>
    <row r="155" s="2" customFormat="1" ht="21.75" customHeight="1">
      <c r="A155" s="36"/>
      <c r="B155" s="37"/>
      <c r="C155" s="230" t="s">
        <v>222</v>
      </c>
      <c r="D155" s="230" t="s">
        <v>144</v>
      </c>
      <c r="E155" s="231" t="s">
        <v>223</v>
      </c>
      <c r="F155" s="232" t="s">
        <v>224</v>
      </c>
      <c r="G155" s="233" t="s">
        <v>161</v>
      </c>
      <c r="H155" s="234">
        <v>183.44999999999999</v>
      </c>
      <c r="I155" s="235"/>
      <c r="J155" s="235"/>
      <c r="K155" s="236">
        <f>ROUND(P155*H155,2)</f>
        <v>0</v>
      </c>
      <c r="L155" s="237"/>
      <c r="M155" s="42"/>
      <c r="N155" s="238" t="s">
        <v>1</v>
      </c>
      <c r="O155" s="239" t="s">
        <v>40</v>
      </c>
      <c r="P155" s="240">
        <f>I155+J155</f>
        <v>0</v>
      </c>
      <c r="Q155" s="240">
        <f>ROUND(I155*H155,2)</f>
        <v>0</v>
      </c>
      <c r="R155" s="240">
        <f>ROUND(J155*H155,2)</f>
        <v>0</v>
      </c>
      <c r="S155" s="95"/>
      <c r="T155" s="241">
        <f>S155*H155</f>
        <v>0</v>
      </c>
      <c r="U155" s="241">
        <v>0</v>
      </c>
      <c r="V155" s="241">
        <f>U155*H155</f>
        <v>0</v>
      </c>
      <c r="W155" s="241">
        <v>0</v>
      </c>
      <c r="X155" s="242">
        <f>W155*H155</f>
        <v>0</v>
      </c>
      <c r="Y155" s="36"/>
      <c r="Z155" s="36"/>
      <c r="AA155" s="36"/>
      <c r="AB155" s="36"/>
      <c r="AC155" s="36"/>
      <c r="AD155" s="36"/>
      <c r="AE155" s="36"/>
      <c r="AR155" s="243" t="s">
        <v>148</v>
      </c>
      <c r="AT155" s="243" t="s">
        <v>144</v>
      </c>
      <c r="AU155" s="243" t="s">
        <v>149</v>
      </c>
      <c r="AY155" s="15" t="s">
        <v>141</v>
      </c>
      <c r="BE155" s="244">
        <f>IF(O155="základná",K155,0)</f>
        <v>0</v>
      </c>
      <c r="BF155" s="244">
        <f>IF(O155="znížená",K155,0)</f>
        <v>0</v>
      </c>
      <c r="BG155" s="244">
        <f>IF(O155="zákl. prenesená",K155,0)</f>
        <v>0</v>
      </c>
      <c r="BH155" s="244">
        <f>IF(O155="zníž. prenesená",K155,0)</f>
        <v>0</v>
      </c>
      <c r="BI155" s="244">
        <f>IF(O155="nulová",K155,0)</f>
        <v>0</v>
      </c>
      <c r="BJ155" s="15" t="s">
        <v>149</v>
      </c>
      <c r="BK155" s="244">
        <f>ROUND(P155*H155,2)</f>
        <v>0</v>
      </c>
      <c r="BL155" s="15" t="s">
        <v>148</v>
      </c>
      <c r="BM155" s="243" t="s">
        <v>225</v>
      </c>
    </row>
    <row r="156" s="2" customFormat="1">
      <c r="A156" s="36"/>
      <c r="B156" s="37"/>
      <c r="C156" s="38"/>
      <c r="D156" s="245" t="s">
        <v>151</v>
      </c>
      <c r="E156" s="38"/>
      <c r="F156" s="246" t="s">
        <v>226</v>
      </c>
      <c r="G156" s="38"/>
      <c r="H156" s="38"/>
      <c r="I156" s="247"/>
      <c r="J156" s="247"/>
      <c r="K156" s="38"/>
      <c r="L156" s="38"/>
      <c r="M156" s="42"/>
      <c r="N156" s="248"/>
      <c r="O156" s="249"/>
      <c r="P156" s="95"/>
      <c r="Q156" s="95"/>
      <c r="R156" s="95"/>
      <c r="S156" s="95"/>
      <c r="T156" s="95"/>
      <c r="U156" s="95"/>
      <c r="V156" s="95"/>
      <c r="W156" s="95"/>
      <c r="X156" s="96"/>
      <c r="Y156" s="36"/>
      <c r="Z156" s="36"/>
      <c r="AA156" s="36"/>
      <c r="AB156" s="36"/>
      <c r="AC156" s="36"/>
      <c r="AD156" s="36"/>
      <c r="AE156" s="36"/>
      <c r="AT156" s="15" t="s">
        <v>151</v>
      </c>
      <c r="AU156" s="15" t="s">
        <v>149</v>
      </c>
    </row>
    <row r="157" s="2" customFormat="1" ht="16.5" customHeight="1">
      <c r="A157" s="36"/>
      <c r="B157" s="37"/>
      <c r="C157" s="260" t="s">
        <v>227</v>
      </c>
      <c r="D157" s="260" t="s">
        <v>228</v>
      </c>
      <c r="E157" s="261" t="s">
        <v>229</v>
      </c>
      <c r="F157" s="262" t="s">
        <v>230</v>
      </c>
      <c r="G157" s="263" t="s">
        <v>231</v>
      </c>
      <c r="H157" s="264">
        <v>5.6689999999999996</v>
      </c>
      <c r="I157" s="265"/>
      <c r="J157" s="266"/>
      <c r="K157" s="267">
        <f>ROUND(P157*H157,2)</f>
        <v>0</v>
      </c>
      <c r="L157" s="266"/>
      <c r="M157" s="268"/>
      <c r="N157" s="269" t="s">
        <v>1</v>
      </c>
      <c r="O157" s="239" t="s">
        <v>40</v>
      </c>
      <c r="P157" s="240">
        <f>I157+J157</f>
        <v>0</v>
      </c>
      <c r="Q157" s="240">
        <f>ROUND(I157*H157,2)</f>
        <v>0</v>
      </c>
      <c r="R157" s="240">
        <f>ROUND(J157*H157,2)</f>
        <v>0</v>
      </c>
      <c r="S157" s="95"/>
      <c r="T157" s="241">
        <f>S157*H157</f>
        <v>0</v>
      </c>
      <c r="U157" s="241">
        <v>0.001</v>
      </c>
      <c r="V157" s="241">
        <f>U157*H157</f>
        <v>0.0056689999999999996</v>
      </c>
      <c r="W157" s="241">
        <v>0</v>
      </c>
      <c r="X157" s="242">
        <f>W157*H157</f>
        <v>0</v>
      </c>
      <c r="Y157" s="36"/>
      <c r="Z157" s="36"/>
      <c r="AA157" s="36"/>
      <c r="AB157" s="36"/>
      <c r="AC157" s="36"/>
      <c r="AD157" s="36"/>
      <c r="AE157" s="36"/>
      <c r="AR157" s="243" t="s">
        <v>164</v>
      </c>
      <c r="AT157" s="243" t="s">
        <v>228</v>
      </c>
      <c r="AU157" s="243" t="s">
        <v>149</v>
      </c>
      <c r="AY157" s="15" t="s">
        <v>141</v>
      </c>
      <c r="BE157" s="244">
        <f>IF(O157="základná",K157,0)</f>
        <v>0</v>
      </c>
      <c r="BF157" s="244">
        <f>IF(O157="znížená",K157,0)</f>
        <v>0</v>
      </c>
      <c r="BG157" s="244">
        <f>IF(O157="zákl. prenesená",K157,0)</f>
        <v>0</v>
      </c>
      <c r="BH157" s="244">
        <f>IF(O157="zníž. prenesená",K157,0)</f>
        <v>0</v>
      </c>
      <c r="BI157" s="244">
        <f>IF(O157="nulová",K157,0)</f>
        <v>0</v>
      </c>
      <c r="BJ157" s="15" t="s">
        <v>149</v>
      </c>
      <c r="BK157" s="244">
        <f>ROUND(P157*H157,2)</f>
        <v>0</v>
      </c>
      <c r="BL157" s="15" t="s">
        <v>148</v>
      </c>
      <c r="BM157" s="243" t="s">
        <v>232</v>
      </c>
    </row>
    <row r="158" s="2" customFormat="1">
      <c r="A158" s="36"/>
      <c r="B158" s="37"/>
      <c r="C158" s="38"/>
      <c r="D158" s="245" t="s">
        <v>151</v>
      </c>
      <c r="E158" s="38"/>
      <c r="F158" s="246" t="s">
        <v>230</v>
      </c>
      <c r="G158" s="38"/>
      <c r="H158" s="38"/>
      <c r="I158" s="247"/>
      <c r="J158" s="247"/>
      <c r="K158" s="38"/>
      <c r="L158" s="38"/>
      <c r="M158" s="42"/>
      <c r="N158" s="248"/>
      <c r="O158" s="249"/>
      <c r="P158" s="95"/>
      <c r="Q158" s="95"/>
      <c r="R158" s="95"/>
      <c r="S158" s="95"/>
      <c r="T158" s="95"/>
      <c r="U158" s="95"/>
      <c r="V158" s="95"/>
      <c r="W158" s="95"/>
      <c r="X158" s="96"/>
      <c r="Y158" s="36"/>
      <c r="Z158" s="36"/>
      <c r="AA158" s="36"/>
      <c r="AB158" s="36"/>
      <c r="AC158" s="36"/>
      <c r="AD158" s="36"/>
      <c r="AE158" s="36"/>
      <c r="AT158" s="15" t="s">
        <v>151</v>
      </c>
      <c r="AU158" s="15" t="s">
        <v>149</v>
      </c>
    </row>
    <row r="159" s="13" customFormat="1">
      <c r="A159" s="13"/>
      <c r="B159" s="250"/>
      <c r="C159" s="251"/>
      <c r="D159" s="245" t="s">
        <v>196</v>
      </c>
      <c r="E159" s="251"/>
      <c r="F159" s="252" t="s">
        <v>233</v>
      </c>
      <c r="G159" s="251"/>
      <c r="H159" s="253">
        <v>5.6689999999999996</v>
      </c>
      <c r="I159" s="254"/>
      <c r="J159" s="254"/>
      <c r="K159" s="251"/>
      <c r="L159" s="251"/>
      <c r="M159" s="255"/>
      <c r="N159" s="256"/>
      <c r="O159" s="257"/>
      <c r="P159" s="257"/>
      <c r="Q159" s="257"/>
      <c r="R159" s="257"/>
      <c r="S159" s="257"/>
      <c r="T159" s="257"/>
      <c r="U159" s="257"/>
      <c r="V159" s="257"/>
      <c r="W159" s="257"/>
      <c r="X159" s="258"/>
      <c r="Y159" s="13"/>
      <c r="Z159" s="13"/>
      <c r="AA159" s="13"/>
      <c r="AB159" s="13"/>
      <c r="AC159" s="13"/>
      <c r="AD159" s="13"/>
      <c r="AE159" s="13"/>
      <c r="AT159" s="259" t="s">
        <v>196</v>
      </c>
      <c r="AU159" s="259" t="s">
        <v>149</v>
      </c>
      <c r="AV159" s="13" t="s">
        <v>149</v>
      </c>
      <c r="AW159" s="13" t="s">
        <v>4</v>
      </c>
      <c r="AX159" s="13" t="s">
        <v>84</v>
      </c>
      <c r="AY159" s="259" t="s">
        <v>141</v>
      </c>
    </row>
    <row r="160" s="12" customFormat="1" ht="22.8" customHeight="1">
      <c r="A160" s="12"/>
      <c r="B160" s="213"/>
      <c r="C160" s="214"/>
      <c r="D160" s="215" t="s">
        <v>75</v>
      </c>
      <c r="E160" s="228" t="s">
        <v>149</v>
      </c>
      <c r="F160" s="228" t="s">
        <v>234</v>
      </c>
      <c r="G160" s="214"/>
      <c r="H160" s="214"/>
      <c r="I160" s="217"/>
      <c r="J160" s="217"/>
      <c r="K160" s="229">
        <f>BK160</f>
        <v>0</v>
      </c>
      <c r="L160" s="214"/>
      <c r="M160" s="219"/>
      <c r="N160" s="220"/>
      <c r="O160" s="221"/>
      <c r="P160" s="221"/>
      <c r="Q160" s="222">
        <f>SUM(Q161:Q177)</f>
        <v>0</v>
      </c>
      <c r="R160" s="222">
        <f>SUM(R161:R177)</f>
        <v>0</v>
      </c>
      <c r="S160" s="221"/>
      <c r="T160" s="223">
        <f>SUM(T161:T177)</f>
        <v>0</v>
      </c>
      <c r="U160" s="221"/>
      <c r="V160" s="223">
        <f>SUM(V161:V177)</f>
        <v>140.92600025000002</v>
      </c>
      <c r="W160" s="221"/>
      <c r="X160" s="224">
        <f>SUM(X161:X177)</f>
        <v>0</v>
      </c>
      <c r="Y160" s="12"/>
      <c r="Z160" s="12"/>
      <c r="AA160" s="12"/>
      <c r="AB160" s="12"/>
      <c r="AC160" s="12"/>
      <c r="AD160" s="12"/>
      <c r="AE160" s="12"/>
      <c r="AR160" s="225" t="s">
        <v>84</v>
      </c>
      <c r="AT160" s="226" t="s">
        <v>75</v>
      </c>
      <c r="AU160" s="226" t="s">
        <v>84</v>
      </c>
      <c r="AY160" s="225" t="s">
        <v>141</v>
      </c>
      <c r="BK160" s="227">
        <f>SUM(BK161:BK177)</f>
        <v>0</v>
      </c>
    </row>
    <row r="161" s="2" customFormat="1" ht="33" customHeight="1">
      <c r="A161" s="36"/>
      <c r="B161" s="37"/>
      <c r="C161" s="230" t="s">
        <v>235</v>
      </c>
      <c r="D161" s="230" t="s">
        <v>144</v>
      </c>
      <c r="E161" s="231" t="s">
        <v>236</v>
      </c>
      <c r="F161" s="232" t="s">
        <v>237</v>
      </c>
      <c r="G161" s="233" t="s">
        <v>173</v>
      </c>
      <c r="H161" s="234">
        <v>72.700000000000003</v>
      </c>
      <c r="I161" s="235"/>
      <c r="J161" s="235"/>
      <c r="K161" s="236">
        <f>ROUND(P161*H161,2)</f>
        <v>0</v>
      </c>
      <c r="L161" s="237"/>
      <c r="M161" s="42"/>
      <c r="N161" s="238" t="s">
        <v>1</v>
      </c>
      <c r="O161" s="239" t="s">
        <v>40</v>
      </c>
      <c r="P161" s="240">
        <f>I161+J161</f>
        <v>0</v>
      </c>
      <c r="Q161" s="240">
        <f>ROUND(I161*H161,2)</f>
        <v>0</v>
      </c>
      <c r="R161" s="240">
        <f>ROUND(J161*H161,2)</f>
        <v>0</v>
      </c>
      <c r="S161" s="95"/>
      <c r="T161" s="241">
        <f>S161*H161</f>
        <v>0</v>
      </c>
      <c r="U161" s="241">
        <v>1.9205000000000001</v>
      </c>
      <c r="V161" s="241">
        <f>U161*H161</f>
        <v>139.62035</v>
      </c>
      <c r="W161" s="241">
        <v>0</v>
      </c>
      <c r="X161" s="242">
        <f>W161*H161</f>
        <v>0</v>
      </c>
      <c r="Y161" s="36"/>
      <c r="Z161" s="36"/>
      <c r="AA161" s="36"/>
      <c r="AB161" s="36"/>
      <c r="AC161" s="36"/>
      <c r="AD161" s="36"/>
      <c r="AE161" s="36"/>
      <c r="AR161" s="243" t="s">
        <v>148</v>
      </c>
      <c r="AT161" s="243" t="s">
        <v>144</v>
      </c>
      <c r="AU161" s="243" t="s">
        <v>149</v>
      </c>
      <c r="AY161" s="15" t="s">
        <v>141</v>
      </c>
      <c r="BE161" s="244">
        <f>IF(O161="základná",K161,0)</f>
        <v>0</v>
      </c>
      <c r="BF161" s="244">
        <f>IF(O161="znížená",K161,0)</f>
        <v>0</v>
      </c>
      <c r="BG161" s="244">
        <f>IF(O161="zákl. prenesená",K161,0)</f>
        <v>0</v>
      </c>
      <c r="BH161" s="244">
        <f>IF(O161="zníž. prenesená",K161,0)</f>
        <v>0</v>
      </c>
      <c r="BI161" s="244">
        <f>IF(O161="nulová",K161,0)</f>
        <v>0</v>
      </c>
      <c r="BJ161" s="15" t="s">
        <v>149</v>
      </c>
      <c r="BK161" s="244">
        <f>ROUND(P161*H161,2)</f>
        <v>0</v>
      </c>
      <c r="BL161" s="15" t="s">
        <v>148</v>
      </c>
      <c r="BM161" s="243" t="s">
        <v>238</v>
      </c>
    </row>
    <row r="162" s="2" customFormat="1">
      <c r="A162" s="36"/>
      <c r="B162" s="37"/>
      <c r="C162" s="38"/>
      <c r="D162" s="245" t="s">
        <v>151</v>
      </c>
      <c r="E162" s="38"/>
      <c r="F162" s="246" t="s">
        <v>239</v>
      </c>
      <c r="G162" s="38"/>
      <c r="H162" s="38"/>
      <c r="I162" s="247"/>
      <c r="J162" s="247"/>
      <c r="K162" s="38"/>
      <c r="L162" s="38"/>
      <c r="M162" s="42"/>
      <c r="N162" s="248"/>
      <c r="O162" s="249"/>
      <c r="P162" s="95"/>
      <c r="Q162" s="95"/>
      <c r="R162" s="95"/>
      <c r="S162" s="95"/>
      <c r="T162" s="95"/>
      <c r="U162" s="95"/>
      <c r="V162" s="95"/>
      <c r="W162" s="95"/>
      <c r="X162" s="96"/>
      <c r="Y162" s="36"/>
      <c r="Z162" s="36"/>
      <c r="AA162" s="36"/>
      <c r="AB162" s="36"/>
      <c r="AC162" s="36"/>
      <c r="AD162" s="36"/>
      <c r="AE162" s="36"/>
      <c r="AT162" s="15" t="s">
        <v>151</v>
      </c>
      <c r="AU162" s="15" t="s">
        <v>149</v>
      </c>
    </row>
    <row r="163" s="2" customFormat="1" ht="33" customHeight="1">
      <c r="A163" s="36"/>
      <c r="B163" s="37"/>
      <c r="C163" s="230" t="s">
        <v>240</v>
      </c>
      <c r="D163" s="230" t="s">
        <v>144</v>
      </c>
      <c r="E163" s="231" t="s">
        <v>241</v>
      </c>
      <c r="F163" s="232" t="s">
        <v>242</v>
      </c>
      <c r="G163" s="233" t="s">
        <v>161</v>
      </c>
      <c r="H163" s="234">
        <v>843.32000000000005</v>
      </c>
      <c r="I163" s="235"/>
      <c r="J163" s="235"/>
      <c r="K163" s="236">
        <f>ROUND(P163*H163,2)</f>
        <v>0</v>
      </c>
      <c r="L163" s="237"/>
      <c r="M163" s="42"/>
      <c r="N163" s="238" t="s">
        <v>1</v>
      </c>
      <c r="O163" s="239" t="s">
        <v>40</v>
      </c>
      <c r="P163" s="240">
        <f>I163+J163</f>
        <v>0</v>
      </c>
      <c r="Q163" s="240">
        <f>ROUND(I163*H163,2)</f>
        <v>0</v>
      </c>
      <c r="R163" s="240">
        <f>ROUND(J163*H163,2)</f>
        <v>0</v>
      </c>
      <c r="S163" s="95"/>
      <c r="T163" s="241">
        <f>S163*H163</f>
        <v>0</v>
      </c>
      <c r="U163" s="241">
        <v>0.00035</v>
      </c>
      <c r="V163" s="241">
        <f>U163*H163</f>
        <v>0.29516200000000004</v>
      </c>
      <c r="W163" s="241">
        <v>0</v>
      </c>
      <c r="X163" s="242">
        <f>W163*H163</f>
        <v>0</v>
      </c>
      <c r="Y163" s="36"/>
      <c r="Z163" s="36"/>
      <c r="AA163" s="36"/>
      <c r="AB163" s="36"/>
      <c r="AC163" s="36"/>
      <c r="AD163" s="36"/>
      <c r="AE163" s="36"/>
      <c r="AR163" s="243" t="s">
        <v>148</v>
      </c>
      <c r="AT163" s="243" t="s">
        <v>144</v>
      </c>
      <c r="AU163" s="243" t="s">
        <v>149</v>
      </c>
      <c r="AY163" s="15" t="s">
        <v>141</v>
      </c>
      <c r="BE163" s="244">
        <f>IF(O163="základná",K163,0)</f>
        <v>0</v>
      </c>
      <c r="BF163" s="244">
        <f>IF(O163="znížená",K163,0)</f>
        <v>0</v>
      </c>
      <c r="BG163" s="244">
        <f>IF(O163="zákl. prenesená",K163,0)</f>
        <v>0</v>
      </c>
      <c r="BH163" s="244">
        <f>IF(O163="zníž. prenesená",K163,0)</f>
        <v>0</v>
      </c>
      <c r="BI163" s="244">
        <f>IF(O163="nulová",K163,0)</f>
        <v>0</v>
      </c>
      <c r="BJ163" s="15" t="s">
        <v>149</v>
      </c>
      <c r="BK163" s="244">
        <f>ROUND(P163*H163,2)</f>
        <v>0</v>
      </c>
      <c r="BL163" s="15" t="s">
        <v>148</v>
      </c>
      <c r="BM163" s="243" t="s">
        <v>243</v>
      </c>
    </row>
    <row r="164" s="2" customFormat="1">
      <c r="A164" s="36"/>
      <c r="B164" s="37"/>
      <c r="C164" s="38"/>
      <c r="D164" s="245" t="s">
        <v>151</v>
      </c>
      <c r="E164" s="38"/>
      <c r="F164" s="246" t="s">
        <v>244</v>
      </c>
      <c r="G164" s="38"/>
      <c r="H164" s="38"/>
      <c r="I164" s="247"/>
      <c r="J164" s="247"/>
      <c r="K164" s="38"/>
      <c r="L164" s="38"/>
      <c r="M164" s="42"/>
      <c r="N164" s="248"/>
      <c r="O164" s="249"/>
      <c r="P164" s="95"/>
      <c r="Q164" s="95"/>
      <c r="R164" s="95"/>
      <c r="S164" s="95"/>
      <c r="T164" s="95"/>
      <c r="U164" s="95"/>
      <c r="V164" s="95"/>
      <c r="W164" s="95"/>
      <c r="X164" s="96"/>
      <c r="Y164" s="36"/>
      <c r="Z164" s="36"/>
      <c r="AA164" s="36"/>
      <c r="AB164" s="36"/>
      <c r="AC164" s="36"/>
      <c r="AD164" s="36"/>
      <c r="AE164" s="36"/>
      <c r="AT164" s="15" t="s">
        <v>151</v>
      </c>
      <c r="AU164" s="15" t="s">
        <v>149</v>
      </c>
    </row>
    <row r="165" s="2" customFormat="1" ht="16.5" customHeight="1">
      <c r="A165" s="36"/>
      <c r="B165" s="37"/>
      <c r="C165" s="260" t="s">
        <v>245</v>
      </c>
      <c r="D165" s="260" t="s">
        <v>228</v>
      </c>
      <c r="E165" s="261" t="s">
        <v>246</v>
      </c>
      <c r="F165" s="262" t="s">
        <v>247</v>
      </c>
      <c r="G165" s="263" t="s">
        <v>161</v>
      </c>
      <c r="H165" s="264">
        <v>893.02999999999997</v>
      </c>
      <c r="I165" s="265"/>
      <c r="J165" s="266"/>
      <c r="K165" s="267">
        <f>ROUND(P165*H165,2)</f>
        <v>0</v>
      </c>
      <c r="L165" s="266"/>
      <c r="M165" s="268"/>
      <c r="N165" s="269" t="s">
        <v>1</v>
      </c>
      <c r="O165" s="239" t="s">
        <v>40</v>
      </c>
      <c r="P165" s="240">
        <f>I165+J165</f>
        <v>0</v>
      </c>
      <c r="Q165" s="240">
        <f>ROUND(I165*H165,2)</f>
        <v>0</v>
      </c>
      <c r="R165" s="240">
        <f>ROUND(J165*H165,2)</f>
        <v>0</v>
      </c>
      <c r="S165" s="95"/>
      <c r="T165" s="241">
        <f>S165*H165</f>
        <v>0</v>
      </c>
      <c r="U165" s="241">
        <v>0.00020000000000000001</v>
      </c>
      <c r="V165" s="241">
        <f>U165*H165</f>
        <v>0.17860600000000002</v>
      </c>
      <c r="W165" s="241">
        <v>0</v>
      </c>
      <c r="X165" s="242">
        <f>W165*H165</f>
        <v>0</v>
      </c>
      <c r="Y165" s="36"/>
      <c r="Z165" s="36"/>
      <c r="AA165" s="36"/>
      <c r="AB165" s="36"/>
      <c r="AC165" s="36"/>
      <c r="AD165" s="36"/>
      <c r="AE165" s="36"/>
      <c r="AR165" s="243" t="s">
        <v>164</v>
      </c>
      <c r="AT165" s="243" t="s">
        <v>228</v>
      </c>
      <c r="AU165" s="243" t="s">
        <v>149</v>
      </c>
      <c r="AY165" s="15" t="s">
        <v>141</v>
      </c>
      <c r="BE165" s="244">
        <f>IF(O165="základná",K165,0)</f>
        <v>0</v>
      </c>
      <c r="BF165" s="244">
        <f>IF(O165="znížená",K165,0)</f>
        <v>0</v>
      </c>
      <c r="BG165" s="244">
        <f>IF(O165="zákl. prenesená",K165,0)</f>
        <v>0</v>
      </c>
      <c r="BH165" s="244">
        <f>IF(O165="zníž. prenesená",K165,0)</f>
        <v>0</v>
      </c>
      <c r="BI165" s="244">
        <f>IF(O165="nulová",K165,0)</f>
        <v>0</v>
      </c>
      <c r="BJ165" s="15" t="s">
        <v>149</v>
      </c>
      <c r="BK165" s="244">
        <f>ROUND(P165*H165,2)</f>
        <v>0</v>
      </c>
      <c r="BL165" s="15" t="s">
        <v>148</v>
      </c>
      <c r="BM165" s="243" t="s">
        <v>248</v>
      </c>
    </row>
    <row r="166" s="2" customFormat="1">
      <c r="A166" s="36"/>
      <c r="B166" s="37"/>
      <c r="C166" s="38"/>
      <c r="D166" s="245" t="s">
        <v>151</v>
      </c>
      <c r="E166" s="38"/>
      <c r="F166" s="246" t="s">
        <v>247</v>
      </c>
      <c r="G166" s="38"/>
      <c r="H166" s="38"/>
      <c r="I166" s="247"/>
      <c r="J166" s="247"/>
      <c r="K166" s="38"/>
      <c r="L166" s="38"/>
      <c r="M166" s="42"/>
      <c r="N166" s="248"/>
      <c r="O166" s="249"/>
      <c r="P166" s="95"/>
      <c r="Q166" s="95"/>
      <c r="R166" s="95"/>
      <c r="S166" s="95"/>
      <c r="T166" s="95"/>
      <c r="U166" s="95"/>
      <c r="V166" s="95"/>
      <c r="W166" s="95"/>
      <c r="X166" s="96"/>
      <c r="Y166" s="36"/>
      <c r="Z166" s="36"/>
      <c r="AA166" s="36"/>
      <c r="AB166" s="36"/>
      <c r="AC166" s="36"/>
      <c r="AD166" s="36"/>
      <c r="AE166" s="36"/>
      <c r="AT166" s="15" t="s">
        <v>151</v>
      </c>
      <c r="AU166" s="15" t="s">
        <v>149</v>
      </c>
    </row>
    <row r="167" s="13" customFormat="1">
      <c r="A167" s="13"/>
      <c r="B167" s="250"/>
      <c r="C167" s="251"/>
      <c r="D167" s="245" t="s">
        <v>196</v>
      </c>
      <c r="E167" s="251"/>
      <c r="F167" s="252" t="s">
        <v>249</v>
      </c>
      <c r="G167" s="251"/>
      <c r="H167" s="253">
        <v>893.02999999999997</v>
      </c>
      <c r="I167" s="254"/>
      <c r="J167" s="254"/>
      <c r="K167" s="251"/>
      <c r="L167" s="251"/>
      <c r="M167" s="255"/>
      <c r="N167" s="256"/>
      <c r="O167" s="257"/>
      <c r="P167" s="257"/>
      <c r="Q167" s="257"/>
      <c r="R167" s="257"/>
      <c r="S167" s="257"/>
      <c r="T167" s="257"/>
      <c r="U167" s="257"/>
      <c r="V167" s="257"/>
      <c r="W167" s="257"/>
      <c r="X167" s="258"/>
      <c r="Y167" s="13"/>
      <c r="Z167" s="13"/>
      <c r="AA167" s="13"/>
      <c r="AB167" s="13"/>
      <c r="AC167" s="13"/>
      <c r="AD167" s="13"/>
      <c r="AE167" s="13"/>
      <c r="AT167" s="259" t="s">
        <v>196</v>
      </c>
      <c r="AU167" s="259" t="s">
        <v>149</v>
      </c>
      <c r="AV167" s="13" t="s">
        <v>149</v>
      </c>
      <c r="AW167" s="13" t="s">
        <v>4</v>
      </c>
      <c r="AX167" s="13" t="s">
        <v>84</v>
      </c>
      <c r="AY167" s="259" t="s">
        <v>141</v>
      </c>
    </row>
    <row r="168" s="2" customFormat="1" ht="33" customHeight="1">
      <c r="A168" s="36"/>
      <c r="B168" s="37"/>
      <c r="C168" s="230" t="s">
        <v>250</v>
      </c>
      <c r="D168" s="230" t="s">
        <v>144</v>
      </c>
      <c r="E168" s="231" t="s">
        <v>251</v>
      </c>
      <c r="F168" s="232" t="s">
        <v>252</v>
      </c>
      <c r="G168" s="233" t="s">
        <v>161</v>
      </c>
      <c r="H168" s="234">
        <v>1893</v>
      </c>
      <c r="I168" s="235"/>
      <c r="J168" s="235"/>
      <c r="K168" s="236">
        <f>ROUND(P168*H168,2)</f>
        <v>0</v>
      </c>
      <c r="L168" s="237"/>
      <c r="M168" s="42"/>
      <c r="N168" s="238" t="s">
        <v>1</v>
      </c>
      <c r="O168" s="239" t="s">
        <v>40</v>
      </c>
      <c r="P168" s="240">
        <f>I168+J168</f>
        <v>0</v>
      </c>
      <c r="Q168" s="240">
        <f>ROUND(I168*H168,2)</f>
        <v>0</v>
      </c>
      <c r="R168" s="240">
        <f>ROUND(J168*H168,2)</f>
        <v>0</v>
      </c>
      <c r="S168" s="95"/>
      <c r="T168" s="241">
        <f>S168*H168</f>
        <v>0</v>
      </c>
      <c r="U168" s="241">
        <v>0</v>
      </c>
      <c r="V168" s="241">
        <f>U168*H168</f>
        <v>0</v>
      </c>
      <c r="W168" s="241">
        <v>0</v>
      </c>
      <c r="X168" s="242">
        <f>W168*H168</f>
        <v>0</v>
      </c>
      <c r="Y168" s="36"/>
      <c r="Z168" s="36"/>
      <c r="AA168" s="36"/>
      <c r="AB168" s="36"/>
      <c r="AC168" s="36"/>
      <c r="AD168" s="36"/>
      <c r="AE168" s="36"/>
      <c r="AR168" s="243" t="s">
        <v>148</v>
      </c>
      <c r="AT168" s="243" t="s">
        <v>144</v>
      </c>
      <c r="AU168" s="243" t="s">
        <v>149</v>
      </c>
      <c r="AY168" s="15" t="s">
        <v>141</v>
      </c>
      <c r="BE168" s="244">
        <f>IF(O168="základná",K168,0)</f>
        <v>0</v>
      </c>
      <c r="BF168" s="244">
        <f>IF(O168="znížená",K168,0)</f>
        <v>0</v>
      </c>
      <c r="BG168" s="244">
        <f>IF(O168="zákl. prenesená",K168,0)</f>
        <v>0</v>
      </c>
      <c r="BH168" s="244">
        <f>IF(O168="zníž. prenesená",K168,0)</f>
        <v>0</v>
      </c>
      <c r="BI168" s="244">
        <f>IF(O168="nulová",K168,0)</f>
        <v>0</v>
      </c>
      <c r="BJ168" s="15" t="s">
        <v>149</v>
      </c>
      <c r="BK168" s="244">
        <f>ROUND(P168*H168,2)</f>
        <v>0</v>
      </c>
      <c r="BL168" s="15" t="s">
        <v>148</v>
      </c>
      <c r="BM168" s="243" t="s">
        <v>253</v>
      </c>
    </row>
    <row r="169" s="2" customFormat="1">
      <c r="A169" s="36"/>
      <c r="B169" s="37"/>
      <c r="C169" s="38"/>
      <c r="D169" s="245" t="s">
        <v>151</v>
      </c>
      <c r="E169" s="38"/>
      <c r="F169" s="246" t="s">
        <v>254</v>
      </c>
      <c r="G169" s="38"/>
      <c r="H169" s="38"/>
      <c r="I169" s="247"/>
      <c r="J169" s="247"/>
      <c r="K169" s="38"/>
      <c r="L169" s="38"/>
      <c r="M169" s="42"/>
      <c r="N169" s="248"/>
      <c r="O169" s="249"/>
      <c r="P169" s="95"/>
      <c r="Q169" s="95"/>
      <c r="R169" s="95"/>
      <c r="S169" s="95"/>
      <c r="T169" s="95"/>
      <c r="U169" s="95"/>
      <c r="V169" s="95"/>
      <c r="W169" s="95"/>
      <c r="X169" s="96"/>
      <c r="Y169" s="36"/>
      <c r="Z169" s="36"/>
      <c r="AA169" s="36"/>
      <c r="AB169" s="36"/>
      <c r="AC169" s="36"/>
      <c r="AD169" s="36"/>
      <c r="AE169" s="36"/>
      <c r="AT169" s="15" t="s">
        <v>151</v>
      </c>
      <c r="AU169" s="15" t="s">
        <v>149</v>
      </c>
    </row>
    <row r="170" s="2" customFormat="1" ht="16.5" customHeight="1">
      <c r="A170" s="36"/>
      <c r="B170" s="37"/>
      <c r="C170" s="230" t="s">
        <v>255</v>
      </c>
      <c r="D170" s="230" t="s">
        <v>144</v>
      </c>
      <c r="E170" s="231" t="s">
        <v>256</v>
      </c>
      <c r="F170" s="232" t="s">
        <v>257</v>
      </c>
      <c r="G170" s="233" t="s">
        <v>173</v>
      </c>
      <c r="H170" s="234">
        <v>0.375</v>
      </c>
      <c r="I170" s="235"/>
      <c r="J170" s="235"/>
      <c r="K170" s="236">
        <f>ROUND(P170*H170,2)</f>
        <v>0</v>
      </c>
      <c r="L170" s="237"/>
      <c r="M170" s="42"/>
      <c r="N170" s="238" t="s">
        <v>1</v>
      </c>
      <c r="O170" s="239" t="s">
        <v>40</v>
      </c>
      <c r="P170" s="240">
        <f>I170+J170</f>
        <v>0</v>
      </c>
      <c r="Q170" s="240">
        <f>ROUND(I170*H170,2)</f>
        <v>0</v>
      </c>
      <c r="R170" s="240">
        <f>ROUND(J170*H170,2)</f>
        <v>0</v>
      </c>
      <c r="S170" s="95"/>
      <c r="T170" s="241">
        <f>S170*H170</f>
        <v>0</v>
      </c>
      <c r="U170" s="241">
        <v>2.19407</v>
      </c>
      <c r="V170" s="241">
        <f>U170*H170</f>
        <v>0.82277624999999999</v>
      </c>
      <c r="W170" s="241">
        <v>0</v>
      </c>
      <c r="X170" s="242">
        <f>W170*H170</f>
        <v>0</v>
      </c>
      <c r="Y170" s="36"/>
      <c r="Z170" s="36"/>
      <c r="AA170" s="36"/>
      <c r="AB170" s="36"/>
      <c r="AC170" s="36"/>
      <c r="AD170" s="36"/>
      <c r="AE170" s="36"/>
      <c r="AR170" s="243" t="s">
        <v>148</v>
      </c>
      <c r="AT170" s="243" t="s">
        <v>144</v>
      </c>
      <c r="AU170" s="243" t="s">
        <v>149</v>
      </c>
      <c r="AY170" s="15" t="s">
        <v>141</v>
      </c>
      <c r="BE170" s="244">
        <f>IF(O170="základná",K170,0)</f>
        <v>0</v>
      </c>
      <c r="BF170" s="244">
        <f>IF(O170="znížená",K170,0)</f>
        <v>0</v>
      </c>
      <c r="BG170" s="244">
        <f>IF(O170="zákl. prenesená",K170,0)</f>
        <v>0</v>
      </c>
      <c r="BH170" s="244">
        <f>IF(O170="zníž. prenesená",K170,0)</f>
        <v>0</v>
      </c>
      <c r="BI170" s="244">
        <f>IF(O170="nulová",K170,0)</f>
        <v>0</v>
      </c>
      <c r="BJ170" s="15" t="s">
        <v>149</v>
      </c>
      <c r="BK170" s="244">
        <f>ROUND(P170*H170,2)</f>
        <v>0</v>
      </c>
      <c r="BL170" s="15" t="s">
        <v>148</v>
      </c>
      <c r="BM170" s="243" t="s">
        <v>258</v>
      </c>
    </row>
    <row r="171" s="2" customFormat="1">
      <c r="A171" s="36"/>
      <c r="B171" s="37"/>
      <c r="C171" s="38"/>
      <c r="D171" s="245" t="s">
        <v>151</v>
      </c>
      <c r="E171" s="38"/>
      <c r="F171" s="246" t="s">
        <v>259</v>
      </c>
      <c r="G171" s="38"/>
      <c r="H171" s="38"/>
      <c r="I171" s="247"/>
      <c r="J171" s="247"/>
      <c r="K171" s="38"/>
      <c r="L171" s="38"/>
      <c r="M171" s="42"/>
      <c r="N171" s="248"/>
      <c r="O171" s="249"/>
      <c r="P171" s="95"/>
      <c r="Q171" s="95"/>
      <c r="R171" s="95"/>
      <c r="S171" s="95"/>
      <c r="T171" s="95"/>
      <c r="U171" s="95"/>
      <c r="V171" s="95"/>
      <c r="W171" s="95"/>
      <c r="X171" s="96"/>
      <c r="Y171" s="36"/>
      <c r="Z171" s="36"/>
      <c r="AA171" s="36"/>
      <c r="AB171" s="36"/>
      <c r="AC171" s="36"/>
      <c r="AD171" s="36"/>
      <c r="AE171" s="36"/>
      <c r="AT171" s="15" t="s">
        <v>151</v>
      </c>
      <c r="AU171" s="15" t="s">
        <v>149</v>
      </c>
    </row>
    <row r="172" s="2" customFormat="1" ht="21.75" customHeight="1">
      <c r="A172" s="36"/>
      <c r="B172" s="37"/>
      <c r="C172" s="230" t="s">
        <v>260</v>
      </c>
      <c r="D172" s="230" t="s">
        <v>144</v>
      </c>
      <c r="E172" s="231" t="s">
        <v>261</v>
      </c>
      <c r="F172" s="232" t="s">
        <v>262</v>
      </c>
      <c r="G172" s="233" t="s">
        <v>161</v>
      </c>
      <c r="H172" s="234">
        <v>2</v>
      </c>
      <c r="I172" s="235"/>
      <c r="J172" s="235"/>
      <c r="K172" s="236">
        <f>ROUND(P172*H172,2)</f>
        <v>0</v>
      </c>
      <c r="L172" s="237"/>
      <c r="M172" s="42"/>
      <c r="N172" s="238" t="s">
        <v>1</v>
      </c>
      <c r="O172" s="239" t="s">
        <v>40</v>
      </c>
      <c r="P172" s="240">
        <f>I172+J172</f>
        <v>0</v>
      </c>
      <c r="Q172" s="240">
        <f>ROUND(I172*H172,2)</f>
        <v>0</v>
      </c>
      <c r="R172" s="240">
        <f>ROUND(J172*H172,2)</f>
        <v>0</v>
      </c>
      <c r="S172" s="95"/>
      <c r="T172" s="241">
        <f>S172*H172</f>
        <v>0</v>
      </c>
      <c r="U172" s="241">
        <v>0.0040699999999999998</v>
      </c>
      <c r="V172" s="241">
        <f>U172*H172</f>
        <v>0.0081399999999999997</v>
      </c>
      <c r="W172" s="241">
        <v>0</v>
      </c>
      <c r="X172" s="242">
        <f>W172*H172</f>
        <v>0</v>
      </c>
      <c r="Y172" s="36"/>
      <c r="Z172" s="36"/>
      <c r="AA172" s="36"/>
      <c r="AB172" s="36"/>
      <c r="AC172" s="36"/>
      <c r="AD172" s="36"/>
      <c r="AE172" s="36"/>
      <c r="AR172" s="243" t="s">
        <v>148</v>
      </c>
      <c r="AT172" s="243" t="s">
        <v>144</v>
      </c>
      <c r="AU172" s="243" t="s">
        <v>149</v>
      </c>
      <c r="AY172" s="15" t="s">
        <v>141</v>
      </c>
      <c r="BE172" s="244">
        <f>IF(O172="základná",K172,0)</f>
        <v>0</v>
      </c>
      <c r="BF172" s="244">
        <f>IF(O172="znížená",K172,0)</f>
        <v>0</v>
      </c>
      <c r="BG172" s="244">
        <f>IF(O172="zákl. prenesená",K172,0)</f>
        <v>0</v>
      </c>
      <c r="BH172" s="244">
        <f>IF(O172="zníž. prenesená",K172,0)</f>
        <v>0</v>
      </c>
      <c r="BI172" s="244">
        <f>IF(O172="nulová",K172,0)</f>
        <v>0</v>
      </c>
      <c r="BJ172" s="15" t="s">
        <v>149</v>
      </c>
      <c r="BK172" s="244">
        <f>ROUND(P172*H172,2)</f>
        <v>0</v>
      </c>
      <c r="BL172" s="15" t="s">
        <v>148</v>
      </c>
      <c r="BM172" s="243" t="s">
        <v>263</v>
      </c>
    </row>
    <row r="173" s="2" customFormat="1">
      <c r="A173" s="36"/>
      <c r="B173" s="37"/>
      <c r="C173" s="38"/>
      <c r="D173" s="245" t="s">
        <v>151</v>
      </c>
      <c r="E173" s="38"/>
      <c r="F173" s="246" t="s">
        <v>264</v>
      </c>
      <c r="G173" s="38"/>
      <c r="H173" s="38"/>
      <c r="I173" s="247"/>
      <c r="J173" s="247"/>
      <c r="K173" s="38"/>
      <c r="L173" s="38"/>
      <c r="M173" s="42"/>
      <c r="N173" s="248"/>
      <c r="O173" s="249"/>
      <c r="P173" s="95"/>
      <c r="Q173" s="95"/>
      <c r="R173" s="95"/>
      <c r="S173" s="95"/>
      <c r="T173" s="95"/>
      <c r="U173" s="95"/>
      <c r="V173" s="95"/>
      <c r="W173" s="95"/>
      <c r="X173" s="96"/>
      <c r="Y173" s="36"/>
      <c r="Z173" s="36"/>
      <c r="AA173" s="36"/>
      <c r="AB173" s="36"/>
      <c r="AC173" s="36"/>
      <c r="AD173" s="36"/>
      <c r="AE173" s="36"/>
      <c r="AT173" s="15" t="s">
        <v>151</v>
      </c>
      <c r="AU173" s="15" t="s">
        <v>149</v>
      </c>
    </row>
    <row r="174" s="2" customFormat="1" ht="24.15" customHeight="1">
      <c r="A174" s="36"/>
      <c r="B174" s="37"/>
      <c r="C174" s="230" t="s">
        <v>265</v>
      </c>
      <c r="D174" s="230" t="s">
        <v>144</v>
      </c>
      <c r="E174" s="231" t="s">
        <v>266</v>
      </c>
      <c r="F174" s="232" t="s">
        <v>267</v>
      </c>
      <c r="G174" s="233" t="s">
        <v>161</v>
      </c>
      <c r="H174" s="234">
        <v>2</v>
      </c>
      <c r="I174" s="235"/>
      <c r="J174" s="235"/>
      <c r="K174" s="236">
        <f>ROUND(P174*H174,2)</f>
        <v>0</v>
      </c>
      <c r="L174" s="237"/>
      <c r="M174" s="42"/>
      <c r="N174" s="238" t="s">
        <v>1</v>
      </c>
      <c r="O174" s="239" t="s">
        <v>40</v>
      </c>
      <c r="P174" s="240">
        <f>I174+J174</f>
        <v>0</v>
      </c>
      <c r="Q174" s="240">
        <f>ROUND(I174*H174,2)</f>
        <v>0</v>
      </c>
      <c r="R174" s="240">
        <f>ROUND(J174*H174,2)</f>
        <v>0</v>
      </c>
      <c r="S174" s="95"/>
      <c r="T174" s="241">
        <f>S174*H174</f>
        <v>0</v>
      </c>
      <c r="U174" s="241">
        <v>0</v>
      </c>
      <c r="V174" s="241">
        <f>U174*H174</f>
        <v>0</v>
      </c>
      <c r="W174" s="241">
        <v>0</v>
      </c>
      <c r="X174" s="242">
        <f>W174*H174</f>
        <v>0</v>
      </c>
      <c r="Y174" s="36"/>
      <c r="Z174" s="36"/>
      <c r="AA174" s="36"/>
      <c r="AB174" s="36"/>
      <c r="AC174" s="36"/>
      <c r="AD174" s="36"/>
      <c r="AE174" s="36"/>
      <c r="AR174" s="243" t="s">
        <v>148</v>
      </c>
      <c r="AT174" s="243" t="s">
        <v>144</v>
      </c>
      <c r="AU174" s="243" t="s">
        <v>149</v>
      </c>
      <c r="AY174" s="15" t="s">
        <v>141</v>
      </c>
      <c r="BE174" s="244">
        <f>IF(O174="základná",K174,0)</f>
        <v>0</v>
      </c>
      <c r="BF174" s="244">
        <f>IF(O174="znížená",K174,0)</f>
        <v>0</v>
      </c>
      <c r="BG174" s="244">
        <f>IF(O174="zákl. prenesená",K174,0)</f>
        <v>0</v>
      </c>
      <c r="BH174" s="244">
        <f>IF(O174="zníž. prenesená",K174,0)</f>
        <v>0</v>
      </c>
      <c r="BI174" s="244">
        <f>IF(O174="nulová",K174,0)</f>
        <v>0</v>
      </c>
      <c r="BJ174" s="15" t="s">
        <v>149</v>
      </c>
      <c r="BK174" s="244">
        <f>ROUND(P174*H174,2)</f>
        <v>0</v>
      </c>
      <c r="BL174" s="15" t="s">
        <v>148</v>
      </c>
      <c r="BM174" s="243" t="s">
        <v>268</v>
      </c>
    </row>
    <row r="175" s="2" customFormat="1">
      <c r="A175" s="36"/>
      <c r="B175" s="37"/>
      <c r="C175" s="38"/>
      <c r="D175" s="245" t="s">
        <v>151</v>
      </c>
      <c r="E175" s="38"/>
      <c r="F175" s="246" t="s">
        <v>269</v>
      </c>
      <c r="G175" s="38"/>
      <c r="H175" s="38"/>
      <c r="I175" s="247"/>
      <c r="J175" s="247"/>
      <c r="K175" s="38"/>
      <c r="L175" s="38"/>
      <c r="M175" s="42"/>
      <c r="N175" s="248"/>
      <c r="O175" s="249"/>
      <c r="P175" s="95"/>
      <c r="Q175" s="95"/>
      <c r="R175" s="95"/>
      <c r="S175" s="95"/>
      <c r="T175" s="95"/>
      <c r="U175" s="95"/>
      <c r="V175" s="95"/>
      <c r="W175" s="95"/>
      <c r="X175" s="96"/>
      <c r="Y175" s="36"/>
      <c r="Z175" s="36"/>
      <c r="AA175" s="36"/>
      <c r="AB175" s="36"/>
      <c r="AC175" s="36"/>
      <c r="AD175" s="36"/>
      <c r="AE175" s="36"/>
      <c r="AT175" s="15" t="s">
        <v>151</v>
      </c>
      <c r="AU175" s="15" t="s">
        <v>149</v>
      </c>
    </row>
    <row r="176" s="2" customFormat="1" ht="24.15" customHeight="1">
      <c r="A176" s="36"/>
      <c r="B176" s="37"/>
      <c r="C176" s="230" t="s">
        <v>270</v>
      </c>
      <c r="D176" s="230" t="s">
        <v>144</v>
      </c>
      <c r="E176" s="231" t="s">
        <v>271</v>
      </c>
      <c r="F176" s="232" t="s">
        <v>272</v>
      </c>
      <c r="G176" s="233" t="s">
        <v>161</v>
      </c>
      <c r="H176" s="234">
        <v>32.200000000000003</v>
      </c>
      <c r="I176" s="235"/>
      <c r="J176" s="235"/>
      <c r="K176" s="236">
        <f>ROUND(P176*H176,2)</f>
        <v>0</v>
      </c>
      <c r="L176" s="237"/>
      <c r="M176" s="42"/>
      <c r="N176" s="238" t="s">
        <v>1</v>
      </c>
      <c r="O176" s="239" t="s">
        <v>40</v>
      </c>
      <c r="P176" s="240">
        <f>I176+J176</f>
        <v>0</v>
      </c>
      <c r="Q176" s="240">
        <f>ROUND(I176*H176,2)</f>
        <v>0</v>
      </c>
      <c r="R176" s="240">
        <f>ROUND(J176*H176,2)</f>
        <v>0</v>
      </c>
      <c r="S176" s="95"/>
      <c r="T176" s="241">
        <f>S176*H176</f>
        <v>0</v>
      </c>
      <c r="U176" s="241">
        <v>3.0000000000000001E-05</v>
      </c>
      <c r="V176" s="241">
        <f>U176*H176</f>
        <v>0.00096600000000000006</v>
      </c>
      <c r="W176" s="241">
        <v>0</v>
      </c>
      <c r="X176" s="242">
        <f>W176*H176</f>
        <v>0</v>
      </c>
      <c r="Y176" s="36"/>
      <c r="Z176" s="36"/>
      <c r="AA176" s="36"/>
      <c r="AB176" s="36"/>
      <c r="AC176" s="36"/>
      <c r="AD176" s="36"/>
      <c r="AE176" s="36"/>
      <c r="AR176" s="243" t="s">
        <v>148</v>
      </c>
      <c r="AT176" s="243" t="s">
        <v>144</v>
      </c>
      <c r="AU176" s="243" t="s">
        <v>149</v>
      </c>
      <c r="AY176" s="15" t="s">
        <v>141</v>
      </c>
      <c r="BE176" s="244">
        <f>IF(O176="základná",K176,0)</f>
        <v>0</v>
      </c>
      <c r="BF176" s="244">
        <f>IF(O176="znížená",K176,0)</f>
        <v>0</v>
      </c>
      <c r="BG176" s="244">
        <f>IF(O176="zákl. prenesená",K176,0)</f>
        <v>0</v>
      </c>
      <c r="BH176" s="244">
        <f>IF(O176="zníž. prenesená",K176,0)</f>
        <v>0</v>
      </c>
      <c r="BI176" s="244">
        <f>IF(O176="nulová",K176,0)</f>
        <v>0</v>
      </c>
      <c r="BJ176" s="15" t="s">
        <v>149</v>
      </c>
      <c r="BK176" s="244">
        <f>ROUND(P176*H176,2)</f>
        <v>0</v>
      </c>
      <c r="BL176" s="15" t="s">
        <v>148</v>
      </c>
      <c r="BM176" s="243" t="s">
        <v>273</v>
      </c>
    </row>
    <row r="177" s="2" customFormat="1">
      <c r="A177" s="36"/>
      <c r="B177" s="37"/>
      <c r="C177" s="38"/>
      <c r="D177" s="245" t="s">
        <v>151</v>
      </c>
      <c r="E177" s="38"/>
      <c r="F177" s="246" t="s">
        <v>274</v>
      </c>
      <c r="G177" s="38"/>
      <c r="H177" s="38"/>
      <c r="I177" s="247"/>
      <c r="J177" s="247"/>
      <c r="K177" s="38"/>
      <c r="L177" s="38"/>
      <c r="M177" s="42"/>
      <c r="N177" s="248"/>
      <c r="O177" s="249"/>
      <c r="P177" s="95"/>
      <c r="Q177" s="95"/>
      <c r="R177" s="95"/>
      <c r="S177" s="95"/>
      <c r="T177" s="95"/>
      <c r="U177" s="95"/>
      <c r="V177" s="95"/>
      <c r="W177" s="95"/>
      <c r="X177" s="96"/>
      <c r="Y177" s="36"/>
      <c r="Z177" s="36"/>
      <c r="AA177" s="36"/>
      <c r="AB177" s="36"/>
      <c r="AC177" s="36"/>
      <c r="AD177" s="36"/>
      <c r="AE177" s="36"/>
      <c r="AT177" s="15" t="s">
        <v>151</v>
      </c>
      <c r="AU177" s="15" t="s">
        <v>149</v>
      </c>
    </row>
    <row r="178" s="12" customFormat="1" ht="22.8" customHeight="1">
      <c r="A178" s="12"/>
      <c r="B178" s="213"/>
      <c r="C178" s="214"/>
      <c r="D178" s="215" t="s">
        <v>75</v>
      </c>
      <c r="E178" s="228" t="s">
        <v>275</v>
      </c>
      <c r="F178" s="228" t="s">
        <v>276</v>
      </c>
      <c r="G178" s="214"/>
      <c r="H178" s="214"/>
      <c r="I178" s="217"/>
      <c r="J178" s="217"/>
      <c r="K178" s="229">
        <f>BK178</f>
        <v>0</v>
      </c>
      <c r="L178" s="214"/>
      <c r="M178" s="219"/>
      <c r="N178" s="220"/>
      <c r="O178" s="221"/>
      <c r="P178" s="221"/>
      <c r="Q178" s="222">
        <f>SUM(Q179:Q200)</f>
        <v>0</v>
      </c>
      <c r="R178" s="222">
        <f>SUM(R179:R200)</f>
        <v>0</v>
      </c>
      <c r="S178" s="221"/>
      <c r="T178" s="223">
        <f>SUM(T179:T200)</f>
        <v>0</v>
      </c>
      <c r="U178" s="221"/>
      <c r="V178" s="223">
        <f>SUM(V179:V200)</f>
        <v>1298.366166</v>
      </c>
      <c r="W178" s="221"/>
      <c r="X178" s="224">
        <f>SUM(X179:X200)</f>
        <v>0</v>
      </c>
      <c r="Y178" s="12"/>
      <c r="Z178" s="12"/>
      <c r="AA178" s="12"/>
      <c r="AB178" s="12"/>
      <c r="AC178" s="12"/>
      <c r="AD178" s="12"/>
      <c r="AE178" s="12"/>
      <c r="AR178" s="225" t="s">
        <v>84</v>
      </c>
      <c r="AT178" s="226" t="s">
        <v>75</v>
      </c>
      <c r="AU178" s="226" t="s">
        <v>84</v>
      </c>
      <c r="AY178" s="225" t="s">
        <v>141</v>
      </c>
      <c r="BK178" s="227">
        <f>SUM(BK179:BK200)</f>
        <v>0</v>
      </c>
    </row>
    <row r="179" s="2" customFormat="1" ht="44.25" customHeight="1">
      <c r="A179" s="36"/>
      <c r="B179" s="37"/>
      <c r="C179" s="230" t="s">
        <v>277</v>
      </c>
      <c r="D179" s="230" t="s">
        <v>144</v>
      </c>
      <c r="E179" s="231" t="s">
        <v>278</v>
      </c>
      <c r="F179" s="232" t="s">
        <v>279</v>
      </c>
      <c r="G179" s="233" t="s">
        <v>161</v>
      </c>
      <c r="H179" s="234">
        <v>1550</v>
      </c>
      <c r="I179" s="235"/>
      <c r="J179" s="235"/>
      <c r="K179" s="236">
        <f>ROUND(P179*H179,2)</f>
        <v>0</v>
      </c>
      <c r="L179" s="237"/>
      <c r="M179" s="42"/>
      <c r="N179" s="238" t="s">
        <v>1</v>
      </c>
      <c r="O179" s="239" t="s">
        <v>40</v>
      </c>
      <c r="P179" s="240">
        <f>I179+J179</f>
        <v>0</v>
      </c>
      <c r="Q179" s="240">
        <f>ROUND(I179*H179,2)</f>
        <v>0</v>
      </c>
      <c r="R179" s="240">
        <f>ROUND(J179*H179,2)</f>
        <v>0</v>
      </c>
      <c r="S179" s="95"/>
      <c r="T179" s="241">
        <f>S179*H179</f>
        <v>0</v>
      </c>
      <c r="U179" s="241">
        <v>0.0224</v>
      </c>
      <c r="V179" s="241">
        <f>U179*H179</f>
        <v>34.719999999999999</v>
      </c>
      <c r="W179" s="241">
        <v>0</v>
      </c>
      <c r="X179" s="242">
        <f>W179*H179</f>
        <v>0</v>
      </c>
      <c r="Y179" s="36"/>
      <c r="Z179" s="36"/>
      <c r="AA179" s="36"/>
      <c r="AB179" s="36"/>
      <c r="AC179" s="36"/>
      <c r="AD179" s="36"/>
      <c r="AE179" s="36"/>
      <c r="AR179" s="243" t="s">
        <v>148</v>
      </c>
      <c r="AT179" s="243" t="s">
        <v>144</v>
      </c>
      <c r="AU179" s="243" t="s">
        <v>149</v>
      </c>
      <c r="AY179" s="15" t="s">
        <v>141</v>
      </c>
      <c r="BE179" s="244">
        <f>IF(O179="základná",K179,0)</f>
        <v>0</v>
      </c>
      <c r="BF179" s="244">
        <f>IF(O179="znížená",K179,0)</f>
        <v>0</v>
      </c>
      <c r="BG179" s="244">
        <f>IF(O179="zákl. prenesená",K179,0)</f>
        <v>0</v>
      </c>
      <c r="BH179" s="244">
        <f>IF(O179="zníž. prenesená",K179,0)</f>
        <v>0</v>
      </c>
      <c r="BI179" s="244">
        <f>IF(O179="nulová",K179,0)</f>
        <v>0</v>
      </c>
      <c r="BJ179" s="15" t="s">
        <v>149</v>
      </c>
      <c r="BK179" s="244">
        <f>ROUND(P179*H179,2)</f>
        <v>0</v>
      </c>
      <c r="BL179" s="15" t="s">
        <v>148</v>
      </c>
      <c r="BM179" s="243" t="s">
        <v>280</v>
      </c>
    </row>
    <row r="180" s="2" customFormat="1">
      <c r="A180" s="36"/>
      <c r="B180" s="37"/>
      <c r="C180" s="38"/>
      <c r="D180" s="245" t="s">
        <v>151</v>
      </c>
      <c r="E180" s="38"/>
      <c r="F180" s="246" t="s">
        <v>281</v>
      </c>
      <c r="G180" s="38"/>
      <c r="H180" s="38"/>
      <c r="I180" s="247"/>
      <c r="J180" s="247"/>
      <c r="K180" s="38"/>
      <c r="L180" s="38"/>
      <c r="M180" s="42"/>
      <c r="N180" s="248"/>
      <c r="O180" s="249"/>
      <c r="P180" s="95"/>
      <c r="Q180" s="95"/>
      <c r="R180" s="95"/>
      <c r="S180" s="95"/>
      <c r="T180" s="95"/>
      <c r="U180" s="95"/>
      <c r="V180" s="95"/>
      <c r="W180" s="95"/>
      <c r="X180" s="96"/>
      <c r="Y180" s="36"/>
      <c r="Z180" s="36"/>
      <c r="AA180" s="36"/>
      <c r="AB180" s="36"/>
      <c r="AC180" s="36"/>
      <c r="AD180" s="36"/>
      <c r="AE180" s="36"/>
      <c r="AT180" s="15" t="s">
        <v>151</v>
      </c>
      <c r="AU180" s="15" t="s">
        <v>149</v>
      </c>
    </row>
    <row r="181" s="2" customFormat="1" ht="24.15" customHeight="1">
      <c r="A181" s="36"/>
      <c r="B181" s="37"/>
      <c r="C181" s="230" t="s">
        <v>8</v>
      </c>
      <c r="D181" s="230" t="s">
        <v>144</v>
      </c>
      <c r="E181" s="231" t="s">
        <v>282</v>
      </c>
      <c r="F181" s="232" t="s">
        <v>283</v>
      </c>
      <c r="G181" s="233" t="s">
        <v>161</v>
      </c>
      <c r="H181" s="234">
        <v>297</v>
      </c>
      <c r="I181" s="235"/>
      <c r="J181" s="235"/>
      <c r="K181" s="236">
        <f>ROUND(P181*H181,2)</f>
        <v>0</v>
      </c>
      <c r="L181" s="237"/>
      <c r="M181" s="42"/>
      <c r="N181" s="238" t="s">
        <v>1</v>
      </c>
      <c r="O181" s="239" t="s">
        <v>40</v>
      </c>
      <c r="P181" s="240">
        <f>I181+J181</f>
        <v>0</v>
      </c>
      <c r="Q181" s="240">
        <f>ROUND(I181*H181,2)</f>
        <v>0</v>
      </c>
      <c r="R181" s="240">
        <f>ROUND(J181*H181,2)</f>
        <v>0</v>
      </c>
      <c r="S181" s="95"/>
      <c r="T181" s="241">
        <f>S181*H181</f>
        <v>0</v>
      </c>
      <c r="U181" s="241">
        <v>0</v>
      </c>
      <c r="V181" s="241">
        <f>U181*H181</f>
        <v>0</v>
      </c>
      <c r="W181" s="241">
        <v>0</v>
      </c>
      <c r="X181" s="242">
        <f>W181*H181</f>
        <v>0</v>
      </c>
      <c r="Y181" s="36"/>
      <c r="Z181" s="36"/>
      <c r="AA181" s="36"/>
      <c r="AB181" s="36"/>
      <c r="AC181" s="36"/>
      <c r="AD181" s="36"/>
      <c r="AE181" s="36"/>
      <c r="AR181" s="243" t="s">
        <v>148</v>
      </c>
      <c r="AT181" s="243" t="s">
        <v>144</v>
      </c>
      <c r="AU181" s="243" t="s">
        <v>149</v>
      </c>
      <c r="AY181" s="15" t="s">
        <v>141</v>
      </c>
      <c r="BE181" s="244">
        <f>IF(O181="základná",K181,0)</f>
        <v>0</v>
      </c>
      <c r="BF181" s="244">
        <f>IF(O181="znížená",K181,0)</f>
        <v>0</v>
      </c>
      <c r="BG181" s="244">
        <f>IF(O181="zákl. prenesená",K181,0)</f>
        <v>0</v>
      </c>
      <c r="BH181" s="244">
        <f>IF(O181="zníž. prenesená",K181,0)</f>
        <v>0</v>
      </c>
      <c r="BI181" s="244">
        <f>IF(O181="nulová",K181,0)</f>
        <v>0</v>
      </c>
      <c r="BJ181" s="15" t="s">
        <v>149</v>
      </c>
      <c r="BK181" s="244">
        <f>ROUND(P181*H181,2)</f>
        <v>0</v>
      </c>
      <c r="BL181" s="15" t="s">
        <v>148</v>
      </c>
      <c r="BM181" s="243" t="s">
        <v>284</v>
      </c>
    </row>
    <row r="182" s="2" customFormat="1">
      <c r="A182" s="36"/>
      <c r="B182" s="37"/>
      <c r="C182" s="38"/>
      <c r="D182" s="245" t="s">
        <v>151</v>
      </c>
      <c r="E182" s="38"/>
      <c r="F182" s="246" t="s">
        <v>285</v>
      </c>
      <c r="G182" s="38"/>
      <c r="H182" s="38"/>
      <c r="I182" s="247"/>
      <c r="J182" s="247"/>
      <c r="K182" s="38"/>
      <c r="L182" s="38"/>
      <c r="M182" s="42"/>
      <c r="N182" s="248"/>
      <c r="O182" s="249"/>
      <c r="P182" s="95"/>
      <c r="Q182" s="95"/>
      <c r="R182" s="95"/>
      <c r="S182" s="95"/>
      <c r="T182" s="95"/>
      <c r="U182" s="95"/>
      <c r="V182" s="95"/>
      <c r="W182" s="95"/>
      <c r="X182" s="96"/>
      <c r="Y182" s="36"/>
      <c r="Z182" s="36"/>
      <c r="AA182" s="36"/>
      <c r="AB182" s="36"/>
      <c r="AC182" s="36"/>
      <c r="AD182" s="36"/>
      <c r="AE182" s="36"/>
      <c r="AT182" s="15" t="s">
        <v>151</v>
      </c>
      <c r="AU182" s="15" t="s">
        <v>149</v>
      </c>
    </row>
    <row r="183" s="2" customFormat="1" ht="33" customHeight="1">
      <c r="A183" s="36"/>
      <c r="B183" s="37"/>
      <c r="C183" s="230" t="s">
        <v>286</v>
      </c>
      <c r="D183" s="230" t="s">
        <v>144</v>
      </c>
      <c r="E183" s="231" t="s">
        <v>287</v>
      </c>
      <c r="F183" s="232" t="s">
        <v>288</v>
      </c>
      <c r="G183" s="233" t="s">
        <v>161</v>
      </c>
      <c r="H183" s="234">
        <v>1550</v>
      </c>
      <c r="I183" s="235"/>
      <c r="J183" s="235"/>
      <c r="K183" s="236">
        <f>ROUND(P183*H183,2)</f>
        <v>0</v>
      </c>
      <c r="L183" s="237"/>
      <c r="M183" s="42"/>
      <c r="N183" s="238" t="s">
        <v>1</v>
      </c>
      <c r="O183" s="239" t="s">
        <v>40</v>
      </c>
      <c r="P183" s="240">
        <f>I183+J183</f>
        <v>0</v>
      </c>
      <c r="Q183" s="240">
        <f>ROUND(I183*H183,2)</f>
        <v>0</v>
      </c>
      <c r="R183" s="240">
        <f>ROUND(J183*H183,2)</f>
        <v>0</v>
      </c>
      <c r="S183" s="95"/>
      <c r="T183" s="241">
        <f>S183*H183</f>
        <v>0</v>
      </c>
      <c r="U183" s="241">
        <v>0.106</v>
      </c>
      <c r="V183" s="241">
        <f>U183*H183</f>
        <v>164.29999999999998</v>
      </c>
      <c r="W183" s="241">
        <v>0</v>
      </c>
      <c r="X183" s="242">
        <f>W183*H183</f>
        <v>0</v>
      </c>
      <c r="Y183" s="36"/>
      <c r="Z183" s="36"/>
      <c r="AA183" s="36"/>
      <c r="AB183" s="36"/>
      <c r="AC183" s="36"/>
      <c r="AD183" s="36"/>
      <c r="AE183" s="36"/>
      <c r="AR183" s="243" t="s">
        <v>148</v>
      </c>
      <c r="AT183" s="243" t="s">
        <v>144</v>
      </c>
      <c r="AU183" s="243" t="s">
        <v>149</v>
      </c>
      <c r="AY183" s="15" t="s">
        <v>141</v>
      </c>
      <c r="BE183" s="244">
        <f>IF(O183="základná",K183,0)</f>
        <v>0</v>
      </c>
      <c r="BF183" s="244">
        <f>IF(O183="znížená",K183,0)</f>
        <v>0</v>
      </c>
      <c r="BG183" s="244">
        <f>IF(O183="zákl. prenesená",K183,0)</f>
        <v>0</v>
      </c>
      <c r="BH183" s="244">
        <f>IF(O183="zníž. prenesená",K183,0)</f>
        <v>0</v>
      </c>
      <c r="BI183" s="244">
        <f>IF(O183="nulová",K183,0)</f>
        <v>0</v>
      </c>
      <c r="BJ183" s="15" t="s">
        <v>149</v>
      </c>
      <c r="BK183" s="244">
        <f>ROUND(P183*H183,2)</f>
        <v>0</v>
      </c>
      <c r="BL183" s="15" t="s">
        <v>148</v>
      </c>
      <c r="BM183" s="243" t="s">
        <v>289</v>
      </c>
    </row>
    <row r="184" s="2" customFormat="1">
      <c r="A184" s="36"/>
      <c r="B184" s="37"/>
      <c r="C184" s="38"/>
      <c r="D184" s="245" t="s">
        <v>151</v>
      </c>
      <c r="E184" s="38"/>
      <c r="F184" s="246" t="s">
        <v>290</v>
      </c>
      <c r="G184" s="38"/>
      <c r="H184" s="38"/>
      <c r="I184" s="247"/>
      <c r="J184" s="247"/>
      <c r="K184" s="38"/>
      <c r="L184" s="38"/>
      <c r="M184" s="42"/>
      <c r="N184" s="248"/>
      <c r="O184" s="249"/>
      <c r="P184" s="95"/>
      <c r="Q184" s="95"/>
      <c r="R184" s="95"/>
      <c r="S184" s="95"/>
      <c r="T184" s="95"/>
      <c r="U184" s="95"/>
      <c r="V184" s="95"/>
      <c r="W184" s="95"/>
      <c r="X184" s="96"/>
      <c r="Y184" s="36"/>
      <c r="Z184" s="36"/>
      <c r="AA184" s="36"/>
      <c r="AB184" s="36"/>
      <c r="AC184" s="36"/>
      <c r="AD184" s="36"/>
      <c r="AE184" s="36"/>
      <c r="AT184" s="15" t="s">
        <v>151</v>
      </c>
      <c r="AU184" s="15" t="s">
        <v>149</v>
      </c>
    </row>
    <row r="185" s="2" customFormat="1" ht="33" customHeight="1">
      <c r="A185" s="36"/>
      <c r="B185" s="37"/>
      <c r="C185" s="230" t="s">
        <v>291</v>
      </c>
      <c r="D185" s="230" t="s">
        <v>144</v>
      </c>
      <c r="E185" s="231" t="s">
        <v>292</v>
      </c>
      <c r="F185" s="232" t="s">
        <v>293</v>
      </c>
      <c r="G185" s="233" t="s">
        <v>161</v>
      </c>
      <c r="H185" s="234">
        <v>1850</v>
      </c>
      <c r="I185" s="235"/>
      <c r="J185" s="235"/>
      <c r="K185" s="236">
        <f>ROUND(P185*H185,2)</f>
        <v>0</v>
      </c>
      <c r="L185" s="237"/>
      <c r="M185" s="42"/>
      <c r="N185" s="238" t="s">
        <v>1</v>
      </c>
      <c r="O185" s="239" t="s">
        <v>40</v>
      </c>
      <c r="P185" s="240">
        <f>I185+J185</f>
        <v>0</v>
      </c>
      <c r="Q185" s="240">
        <f>ROUND(I185*H185,2)</f>
        <v>0</v>
      </c>
      <c r="R185" s="240">
        <f>ROUND(J185*H185,2)</f>
        <v>0</v>
      </c>
      <c r="S185" s="95"/>
      <c r="T185" s="241">
        <f>S185*H185</f>
        <v>0</v>
      </c>
      <c r="U185" s="241">
        <v>0.17726</v>
      </c>
      <c r="V185" s="241">
        <f>U185*H185</f>
        <v>327.93099999999998</v>
      </c>
      <c r="W185" s="241">
        <v>0</v>
      </c>
      <c r="X185" s="242">
        <f>W185*H185</f>
        <v>0</v>
      </c>
      <c r="Y185" s="36"/>
      <c r="Z185" s="36"/>
      <c r="AA185" s="36"/>
      <c r="AB185" s="36"/>
      <c r="AC185" s="36"/>
      <c r="AD185" s="36"/>
      <c r="AE185" s="36"/>
      <c r="AR185" s="243" t="s">
        <v>148</v>
      </c>
      <c r="AT185" s="243" t="s">
        <v>144</v>
      </c>
      <c r="AU185" s="243" t="s">
        <v>149</v>
      </c>
      <c r="AY185" s="15" t="s">
        <v>141</v>
      </c>
      <c r="BE185" s="244">
        <f>IF(O185="základná",K185,0)</f>
        <v>0</v>
      </c>
      <c r="BF185" s="244">
        <f>IF(O185="znížená",K185,0)</f>
        <v>0</v>
      </c>
      <c r="BG185" s="244">
        <f>IF(O185="zákl. prenesená",K185,0)</f>
        <v>0</v>
      </c>
      <c r="BH185" s="244">
        <f>IF(O185="zníž. prenesená",K185,0)</f>
        <v>0</v>
      </c>
      <c r="BI185" s="244">
        <f>IF(O185="nulová",K185,0)</f>
        <v>0</v>
      </c>
      <c r="BJ185" s="15" t="s">
        <v>149</v>
      </c>
      <c r="BK185" s="244">
        <f>ROUND(P185*H185,2)</f>
        <v>0</v>
      </c>
      <c r="BL185" s="15" t="s">
        <v>148</v>
      </c>
      <c r="BM185" s="243" t="s">
        <v>294</v>
      </c>
    </row>
    <row r="186" s="2" customFormat="1">
      <c r="A186" s="36"/>
      <c r="B186" s="37"/>
      <c r="C186" s="38"/>
      <c r="D186" s="245" t="s">
        <v>151</v>
      </c>
      <c r="E186" s="38"/>
      <c r="F186" s="246" t="s">
        <v>295</v>
      </c>
      <c r="G186" s="38"/>
      <c r="H186" s="38"/>
      <c r="I186" s="247"/>
      <c r="J186" s="247"/>
      <c r="K186" s="38"/>
      <c r="L186" s="38"/>
      <c r="M186" s="42"/>
      <c r="N186" s="248"/>
      <c r="O186" s="249"/>
      <c r="P186" s="95"/>
      <c r="Q186" s="95"/>
      <c r="R186" s="95"/>
      <c r="S186" s="95"/>
      <c r="T186" s="95"/>
      <c r="U186" s="95"/>
      <c r="V186" s="95"/>
      <c r="W186" s="95"/>
      <c r="X186" s="96"/>
      <c r="Y186" s="36"/>
      <c r="Z186" s="36"/>
      <c r="AA186" s="36"/>
      <c r="AB186" s="36"/>
      <c r="AC186" s="36"/>
      <c r="AD186" s="36"/>
      <c r="AE186" s="36"/>
      <c r="AT186" s="15" t="s">
        <v>151</v>
      </c>
      <c r="AU186" s="15" t="s">
        <v>149</v>
      </c>
    </row>
    <row r="187" s="2" customFormat="1" ht="33" customHeight="1">
      <c r="A187" s="36"/>
      <c r="B187" s="37"/>
      <c r="C187" s="230" t="s">
        <v>296</v>
      </c>
      <c r="D187" s="230" t="s">
        <v>144</v>
      </c>
      <c r="E187" s="231" t="s">
        <v>297</v>
      </c>
      <c r="F187" s="232" t="s">
        <v>298</v>
      </c>
      <c r="G187" s="233" t="s">
        <v>161</v>
      </c>
      <c r="H187" s="234">
        <v>1916</v>
      </c>
      <c r="I187" s="235"/>
      <c r="J187" s="235"/>
      <c r="K187" s="236">
        <f>ROUND(P187*H187,2)</f>
        <v>0</v>
      </c>
      <c r="L187" s="237"/>
      <c r="M187" s="42"/>
      <c r="N187" s="238" t="s">
        <v>1</v>
      </c>
      <c r="O187" s="239" t="s">
        <v>40</v>
      </c>
      <c r="P187" s="240">
        <f>I187+J187</f>
        <v>0</v>
      </c>
      <c r="Q187" s="240">
        <f>ROUND(I187*H187,2)</f>
        <v>0</v>
      </c>
      <c r="R187" s="240">
        <f>ROUND(J187*H187,2)</f>
        <v>0</v>
      </c>
      <c r="S187" s="95"/>
      <c r="T187" s="241">
        <f>S187*H187</f>
        <v>0</v>
      </c>
      <c r="U187" s="241">
        <v>0.21587999999999999</v>
      </c>
      <c r="V187" s="241">
        <f>U187*H187</f>
        <v>413.62608</v>
      </c>
      <c r="W187" s="241">
        <v>0</v>
      </c>
      <c r="X187" s="242">
        <f>W187*H187</f>
        <v>0</v>
      </c>
      <c r="Y187" s="36"/>
      <c r="Z187" s="36"/>
      <c r="AA187" s="36"/>
      <c r="AB187" s="36"/>
      <c r="AC187" s="36"/>
      <c r="AD187" s="36"/>
      <c r="AE187" s="36"/>
      <c r="AR187" s="243" t="s">
        <v>148</v>
      </c>
      <c r="AT187" s="243" t="s">
        <v>144</v>
      </c>
      <c r="AU187" s="243" t="s">
        <v>149</v>
      </c>
      <c r="AY187" s="15" t="s">
        <v>141</v>
      </c>
      <c r="BE187" s="244">
        <f>IF(O187="základná",K187,0)</f>
        <v>0</v>
      </c>
      <c r="BF187" s="244">
        <f>IF(O187="znížená",K187,0)</f>
        <v>0</v>
      </c>
      <c r="BG187" s="244">
        <f>IF(O187="zákl. prenesená",K187,0)</f>
        <v>0</v>
      </c>
      <c r="BH187" s="244">
        <f>IF(O187="zníž. prenesená",K187,0)</f>
        <v>0</v>
      </c>
      <c r="BI187" s="244">
        <f>IF(O187="nulová",K187,0)</f>
        <v>0</v>
      </c>
      <c r="BJ187" s="15" t="s">
        <v>149</v>
      </c>
      <c r="BK187" s="244">
        <f>ROUND(P187*H187,2)</f>
        <v>0</v>
      </c>
      <c r="BL187" s="15" t="s">
        <v>148</v>
      </c>
      <c r="BM187" s="243" t="s">
        <v>299</v>
      </c>
    </row>
    <row r="188" s="2" customFormat="1">
      <c r="A188" s="36"/>
      <c r="B188" s="37"/>
      <c r="C188" s="38"/>
      <c r="D188" s="245" t="s">
        <v>151</v>
      </c>
      <c r="E188" s="38"/>
      <c r="F188" s="246" t="s">
        <v>300</v>
      </c>
      <c r="G188" s="38"/>
      <c r="H188" s="38"/>
      <c r="I188" s="247"/>
      <c r="J188" s="247"/>
      <c r="K188" s="38"/>
      <c r="L188" s="38"/>
      <c r="M188" s="42"/>
      <c r="N188" s="248"/>
      <c r="O188" s="249"/>
      <c r="P188" s="95"/>
      <c r="Q188" s="95"/>
      <c r="R188" s="95"/>
      <c r="S188" s="95"/>
      <c r="T188" s="95"/>
      <c r="U188" s="95"/>
      <c r="V188" s="95"/>
      <c r="W188" s="95"/>
      <c r="X188" s="96"/>
      <c r="Y188" s="36"/>
      <c r="Z188" s="36"/>
      <c r="AA188" s="36"/>
      <c r="AB188" s="36"/>
      <c r="AC188" s="36"/>
      <c r="AD188" s="36"/>
      <c r="AE188" s="36"/>
      <c r="AT188" s="15" t="s">
        <v>151</v>
      </c>
      <c r="AU188" s="15" t="s">
        <v>149</v>
      </c>
    </row>
    <row r="189" s="2" customFormat="1" ht="24.15" customHeight="1">
      <c r="A189" s="36"/>
      <c r="B189" s="37"/>
      <c r="C189" s="260" t="s">
        <v>301</v>
      </c>
      <c r="D189" s="260" t="s">
        <v>228</v>
      </c>
      <c r="E189" s="261" t="s">
        <v>302</v>
      </c>
      <c r="F189" s="262" t="s">
        <v>303</v>
      </c>
      <c r="G189" s="263" t="s">
        <v>147</v>
      </c>
      <c r="H189" s="264">
        <v>266</v>
      </c>
      <c r="I189" s="265"/>
      <c r="J189" s="266"/>
      <c r="K189" s="267">
        <f>ROUND(P189*H189,2)</f>
        <v>0</v>
      </c>
      <c r="L189" s="266"/>
      <c r="M189" s="268"/>
      <c r="N189" s="269" t="s">
        <v>1</v>
      </c>
      <c r="O189" s="239" t="s">
        <v>40</v>
      </c>
      <c r="P189" s="240">
        <f>I189+J189</f>
        <v>0</v>
      </c>
      <c r="Q189" s="240">
        <f>ROUND(I189*H189,2)</f>
        <v>0</v>
      </c>
      <c r="R189" s="240">
        <f>ROUND(J189*H189,2)</f>
        <v>0</v>
      </c>
      <c r="S189" s="95"/>
      <c r="T189" s="241">
        <f>S189*H189</f>
        <v>0</v>
      </c>
      <c r="U189" s="241">
        <v>0.00080000000000000004</v>
      </c>
      <c r="V189" s="241">
        <f>U189*H189</f>
        <v>0.21280000000000002</v>
      </c>
      <c r="W189" s="241">
        <v>0</v>
      </c>
      <c r="X189" s="242">
        <f>W189*H189</f>
        <v>0</v>
      </c>
      <c r="Y189" s="36"/>
      <c r="Z189" s="36"/>
      <c r="AA189" s="36"/>
      <c r="AB189" s="36"/>
      <c r="AC189" s="36"/>
      <c r="AD189" s="36"/>
      <c r="AE189" s="36"/>
      <c r="AR189" s="243" t="s">
        <v>164</v>
      </c>
      <c r="AT189" s="243" t="s">
        <v>228</v>
      </c>
      <c r="AU189" s="243" t="s">
        <v>149</v>
      </c>
      <c r="AY189" s="15" t="s">
        <v>141</v>
      </c>
      <c r="BE189" s="244">
        <f>IF(O189="základná",K189,0)</f>
        <v>0</v>
      </c>
      <c r="BF189" s="244">
        <f>IF(O189="znížená",K189,0)</f>
        <v>0</v>
      </c>
      <c r="BG189" s="244">
        <f>IF(O189="zákl. prenesená",K189,0)</f>
        <v>0</v>
      </c>
      <c r="BH189" s="244">
        <f>IF(O189="zníž. prenesená",K189,0)</f>
        <v>0</v>
      </c>
      <c r="BI189" s="244">
        <f>IF(O189="nulová",K189,0)</f>
        <v>0</v>
      </c>
      <c r="BJ189" s="15" t="s">
        <v>149</v>
      </c>
      <c r="BK189" s="244">
        <f>ROUND(P189*H189,2)</f>
        <v>0</v>
      </c>
      <c r="BL189" s="15" t="s">
        <v>148</v>
      </c>
      <c r="BM189" s="243" t="s">
        <v>304</v>
      </c>
    </row>
    <row r="190" s="2" customFormat="1">
      <c r="A190" s="36"/>
      <c r="B190" s="37"/>
      <c r="C190" s="38"/>
      <c r="D190" s="245" t="s">
        <v>151</v>
      </c>
      <c r="E190" s="38"/>
      <c r="F190" s="246" t="s">
        <v>303</v>
      </c>
      <c r="G190" s="38"/>
      <c r="H190" s="38"/>
      <c r="I190" s="247"/>
      <c r="J190" s="247"/>
      <c r="K190" s="38"/>
      <c r="L190" s="38"/>
      <c r="M190" s="42"/>
      <c r="N190" s="248"/>
      <c r="O190" s="249"/>
      <c r="P190" s="95"/>
      <c r="Q190" s="95"/>
      <c r="R190" s="95"/>
      <c r="S190" s="95"/>
      <c r="T190" s="95"/>
      <c r="U190" s="95"/>
      <c r="V190" s="95"/>
      <c r="W190" s="95"/>
      <c r="X190" s="96"/>
      <c r="Y190" s="36"/>
      <c r="Z190" s="36"/>
      <c r="AA190" s="36"/>
      <c r="AB190" s="36"/>
      <c r="AC190" s="36"/>
      <c r="AD190" s="36"/>
      <c r="AE190" s="36"/>
      <c r="AT190" s="15" t="s">
        <v>151</v>
      </c>
      <c r="AU190" s="15" t="s">
        <v>149</v>
      </c>
    </row>
    <row r="191" s="2" customFormat="1" ht="16.5" customHeight="1">
      <c r="A191" s="36"/>
      <c r="B191" s="37"/>
      <c r="C191" s="260" t="s">
        <v>305</v>
      </c>
      <c r="D191" s="260" t="s">
        <v>228</v>
      </c>
      <c r="E191" s="261" t="s">
        <v>306</v>
      </c>
      <c r="F191" s="262" t="s">
        <v>307</v>
      </c>
      <c r="G191" s="263" t="s">
        <v>308</v>
      </c>
      <c r="H191" s="264">
        <v>29700</v>
      </c>
      <c r="I191" s="265"/>
      <c r="J191" s="266"/>
      <c r="K191" s="267">
        <f>ROUND(P191*H191,2)</f>
        <v>0</v>
      </c>
      <c r="L191" s="266"/>
      <c r="M191" s="268"/>
      <c r="N191" s="269" t="s">
        <v>1</v>
      </c>
      <c r="O191" s="239" t="s">
        <v>40</v>
      </c>
      <c r="P191" s="240">
        <f>I191+J191</f>
        <v>0</v>
      </c>
      <c r="Q191" s="240">
        <f>ROUND(I191*H191,2)</f>
        <v>0</v>
      </c>
      <c r="R191" s="240">
        <f>ROUND(J191*H191,2)</f>
        <v>0</v>
      </c>
      <c r="S191" s="95"/>
      <c r="T191" s="241">
        <f>S191*H191</f>
        <v>0</v>
      </c>
      <c r="U191" s="241">
        <v>0.00029999999999999997</v>
      </c>
      <c r="V191" s="241">
        <f>U191*H191</f>
        <v>8.9099999999999984</v>
      </c>
      <c r="W191" s="241">
        <v>0</v>
      </c>
      <c r="X191" s="242">
        <f>W191*H191</f>
        <v>0</v>
      </c>
      <c r="Y191" s="36"/>
      <c r="Z191" s="36"/>
      <c r="AA191" s="36"/>
      <c r="AB191" s="36"/>
      <c r="AC191" s="36"/>
      <c r="AD191" s="36"/>
      <c r="AE191" s="36"/>
      <c r="AR191" s="243" t="s">
        <v>164</v>
      </c>
      <c r="AT191" s="243" t="s">
        <v>228</v>
      </c>
      <c r="AU191" s="243" t="s">
        <v>149</v>
      </c>
      <c r="AY191" s="15" t="s">
        <v>141</v>
      </c>
      <c r="BE191" s="244">
        <f>IF(O191="základná",K191,0)</f>
        <v>0</v>
      </c>
      <c r="BF191" s="244">
        <f>IF(O191="znížená",K191,0)</f>
        <v>0</v>
      </c>
      <c r="BG191" s="244">
        <f>IF(O191="zákl. prenesená",K191,0)</f>
        <v>0</v>
      </c>
      <c r="BH191" s="244">
        <f>IF(O191="zníž. prenesená",K191,0)</f>
        <v>0</v>
      </c>
      <c r="BI191" s="244">
        <f>IF(O191="nulová",K191,0)</f>
        <v>0</v>
      </c>
      <c r="BJ191" s="15" t="s">
        <v>149</v>
      </c>
      <c r="BK191" s="244">
        <f>ROUND(P191*H191,2)</f>
        <v>0</v>
      </c>
      <c r="BL191" s="15" t="s">
        <v>148</v>
      </c>
      <c r="BM191" s="243" t="s">
        <v>309</v>
      </c>
    </row>
    <row r="192" s="2" customFormat="1">
      <c r="A192" s="36"/>
      <c r="B192" s="37"/>
      <c r="C192" s="38"/>
      <c r="D192" s="245" t="s">
        <v>151</v>
      </c>
      <c r="E192" s="38"/>
      <c r="F192" s="246" t="s">
        <v>307</v>
      </c>
      <c r="G192" s="38"/>
      <c r="H192" s="38"/>
      <c r="I192" s="247"/>
      <c r="J192" s="247"/>
      <c r="K192" s="38"/>
      <c r="L192" s="38"/>
      <c r="M192" s="42"/>
      <c r="N192" s="248"/>
      <c r="O192" s="249"/>
      <c r="P192" s="95"/>
      <c r="Q192" s="95"/>
      <c r="R192" s="95"/>
      <c r="S192" s="95"/>
      <c r="T192" s="95"/>
      <c r="U192" s="95"/>
      <c r="V192" s="95"/>
      <c r="W192" s="95"/>
      <c r="X192" s="96"/>
      <c r="Y192" s="36"/>
      <c r="Z192" s="36"/>
      <c r="AA192" s="36"/>
      <c r="AB192" s="36"/>
      <c r="AC192" s="36"/>
      <c r="AD192" s="36"/>
      <c r="AE192" s="36"/>
      <c r="AT192" s="15" t="s">
        <v>151</v>
      </c>
      <c r="AU192" s="15" t="s">
        <v>149</v>
      </c>
    </row>
    <row r="193" s="2" customFormat="1" ht="37.8" customHeight="1">
      <c r="A193" s="36"/>
      <c r="B193" s="37"/>
      <c r="C193" s="230" t="s">
        <v>310</v>
      </c>
      <c r="D193" s="230" t="s">
        <v>144</v>
      </c>
      <c r="E193" s="231" t="s">
        <v>311</v>
      </c>
      <c r="F193" s="232" t="s">
        <v>312</v>
      </c>
      <c r="G193" s="233" t="s">
        <v>161</v>
      </c>
      <c r="H193" s="234">
        <v>98.299999999999997</v>
      </c>
      <c r="I193" s="235"/>
      <c r="J193" s="235"/>
      <c r="K193" s="236">
        <f>ROUND(P193*H193,2)</f>
        <v>0</v>
      </c>
      <c r="L193" s="237"/>
      <c r="M193" s="42"/>
      <c r="N193" s="238" t="s">
        <v>1</v>
      </c>
      <c r="O193" s="239" t="s">
        <v>40</v>
      </c>
      <c r="P193" s="240">
        <f>I193+J193</f>
        <v>0</v>
      </c>
      <c r="Q193" s="240">
        <f>ROUND(I193*H193,2)</f>
        <v>0</v>
      </c>
      <c r="R193" s="240">
        <f>ROUND(J193*H193,2)</f>
        <v>0</v>
      </c>
      <c r="S193" s="95"/>
      <c r="T193" s="241">
        <f>S193*H193</f>
        <v>0</v>
      </c>
      <c r="U193" s="241">
        <v>0.22542000000000001</v>
      </c>
      <c r="V193" s="241">
        <f>U193*H193</f>
        <v>22.158785999999999</v>
      </c>
      <c r="W193" s="241">
        <v>0</v>
      </c>
      <c r="X193" s="242">
        <f>W193*H193</f>
        <v>0</v>
      </c>
      <c r="Y193" s="36"/>
      <c r="Z193" s="36"/>
      <c r="AA193" s="36"/>
      <c r="AB193" s="36"/>
      <c r="AC193" s="36"/>
      <c r="AD193" s="36"/>
      <c r="AE193" s="36"/>
      <c r="AR193" s="243" t="s">
        <v>148</v>
      </c>
      <c r="AT193" s="243" t="s">
        <v>144</v>
      </c>
      <c r="AU193" s="243" t="s">
        <v>149</v>
      </c>
      <c r="AY193" s="15" t="s">
        <v>141</v>
      </c>
      <c r="BE193" s="244">
        <f>IF(O193="základná",K193,0)</f>
        <v>0</v>
      </c>
      <c r="BF193" s="244">
        <f>IF(O193="znížená",K193,0)</f>
        <v>0</v>
      </c>
      <c r="BG193" s="244">
        <f>IF(O193="zákl. prenesená",K193,0)</f>
        <v>0</v>
      </c>
      <c r="BH193" s="244">
        <f>IF(O193="zníž. prenesená",K193,0)</f>
        <v>0</v>
      </c>
      <c r="BI193" s="244">
        <f>IF(O193="nulová",K193,0)</f>
        <v>0</v>
      </c>
      <c r="BJ193" s="15" t="s">
        <v>149</v>
      </c>
      <c r="BK193" s="244">
        <f>ROUND(P193*H193,2)</f>
        <v>0</v>
      </c>
      <c r="BL193" s="15" t="s">
        <v>148</v>
      </c>
      <c r="BM193" s="243" t="s">
        <v>313</v>
      </c>
    </row>
    <row r="194" s="2" customFormat="1">
      <c r="A194" s="36"/>
      <c r="B194" s="37"/>
      <c r="C194" s="38"/>
      <c r="D194" s="245" t="s">
        <v>151</v>
      </c>
      <c r="E194" s="38"/>
      <c r="F194" s="246" t="s">
        <v>312</v>
      </c>
      <c r="G194" s="38"/>
      <c r="H194" s="38"/>
      <c r="I194" s="247"/>
      <c r="J194" s="247"/>
      <c r="K194" s="38"/>
      <c r="L194" s="38"/>
      <c r="M194" s="42"/>
      <c r="N194" s="248"/>
      <c r="O194" s="249"/>
      <c r="P194" s="95"/>
      <c r="Q194" s="95"/>
      <c r="R194" s="95"/>
      <c r="S194" s="95"/>
      <c r="T194" s="95"/>
      <c r="U194" s="95"/>
      <c r="V194" s="95"/>
      <c r="W194" s="95"/>
      <c r="X194" s="96"/>
      <c r="Y194" s="36"/>
      <c r="Z194" s="36"/>
      <c r="AA194" s="36"/>
      <c r="AB194" s="36"/>
      <c r="AC194" s="36"/>
      <c r="AD194" s="36"/>
      <c r="AE194" s="36"/>
      <c r="AT194" s="15" t="s">
        <v>151</v>
      </c>
      <c r="AU194" s="15" t="s">
        <v>149</v>
      </c>
    </row>
    <row r="195" s="2" customFormat="1" ht="24.15" customHeight="1">
      <c r="A195" s="36"/>
      <c r="B195" s="37"/>
      <c r="C195" s="230" t="s">
        <v>314</v>
      </c>
      <c r="D195" s="230" t="s">
        <v>144</v>
      </c>
      <c r="E195" s="231" t="s">
        <v>315</v>
      </c>
      <c r="F195" s="232" t="s">
        <v>316</v>
      </c>
      <c r="G195" s="233" t="s">
        <v>161</v>
      </c>
      <c r="H195" s="234">
        <v>1550</v>
      </c>
      <c r="I195" s="235"/>
      <c r="J195" s="235"/>
      <c r="K195" s="236">
        <f>ROUND(P195*H195,2)</f>
        <v>0</v>
      </c>
      <c r="L195" s="237"/>
      <c r="M195" s="42"/>
      <c r="N195" s="238" t="s">
        <v>1</v>
      </c>
      <c r="O195" s="239" t="s">
        <v>40</v>
      </c>
      <c r="P195" s="240">
        <f>I195+J195</f>
        <v>0</v>
      </c>
      <c r="Q195" s="240">
        <f>ROUND(I195*H195,2)</f>
        <v>0</v>
      </c>
      <c r="R195" s="240">
        <f>ROUND(J195*H195,2)</f>
        <v>0</v>
      </c>
      <c r="S195" s="95"/>
      <c r="T195" s="241">
        <f>S195*H195</f>
        <v>0</v>
      </c>
      <c r="U195" s="241">
        <v>0.092799999999999994</v>
      </c>
      <c r="V195" s="241">
        <f>U195*H195</f>
        <v>143.84</v>
      </c>
      <c r="W195" s="241">
        <v>0</v>
      </c>
      <c r="X195" s="242">
        <f>W195*H195</f>
        <v>0</v>
      </c>
      <c r="Y195" s="36"/>
      <c r="Z195" s="36"/>
      <c r="AA195" s="36"/>
      <c r="AB195" s="36"/>
      <c r="AC195" s="36"/>
      <c r="AD195" s="36"/>
      <c r="AE195" s="36"/>
      <c r="AR195" s="243" t="s">
        <v>148</v>
      </c>
      <c r="AT195" s="243" t="s">
        <v>144</v>
      </c>
      <c r="AU195" s="243" t="s">
        <v>149</v>
      </c>
      <c r="AY195" s="15" t="s">
        <v>141</v>
      </c>
      <c r="BE195" s="244">
        <f>IF(O195="základná",K195,0)</f>
        <v>0</v>
      </c>
      <c r="BF195" s="244">
        <f>IF(O195="znížená",K195,0)</f>
        <v>0</v>
      </c>
      <c r="BG195" s="244">
        <f>IF(O195="zákl. prenesená",K195,0)</f>
        <v>0</v>
      </c>
      <c r="BH195" s="244">
        <f>IF(O195="zníž. prenesená",K195,0)</f>
        <v>0</v>
      </c>
      <c r="BI195" s="244">
        <f>IF(O195="nulová",K195,0)</f>
        <v>0</v>
      </c>
      <c r="BJ195" s="15" t="s">
        <v>149</v>
      </c>
      <c r="BK195" s="244">
        <f>ROUND(P195*H195,2)</f>
        <v>0</v>
      </c>
      <c r="BL195" s="15" t="s">
        <v>148</v>
      </c>
      <c r="BM195" s="243" t="s">
        <v>317</v>
      </c>
    </row>
    <row r="196" s="2" customFormat="1">
      <c r="A196" s="36"/>
      <c r="B196" s="37"/>
      <c r="C196" s="38"/>
      <c r="D196" s="245" t="s">
        <v>151</v>
      </c>
      <c r="E196" s="38"/>
      <c r="F196" s="246" t="s">
        <v>318</v>
      </c>
      <c r="G196" s="38"/>
      <c r="H196" s="38"/>
      <c r="I196" s="247"/>
      <c r="J196" s="247"/>
      <c r="K196" s="38"/>
      <c r="L196" s="38"/>
      <c r="M196" s="42"/>
      <c r="N196" s="248"/>
      <c r="O196" s="249"/>
      <c r="P196" s="95"/>
      <c r="Q196" s="95"/>
      <c r="R196" s="95"/>
      <c r="S196" s="95"/>
      <c r="T196" s="95"/>
      <c r="U196" s="95"/>
      <c r="V196" s="95"/>
      <c r="W196" s="95"/>
      <c r="X196" s="96"/>
      <c r="Y196" s="36"/>
      <c r="Z196" s="36"/>
      <c r="AA196" s="36"/>
      <c r="AB196" s="36"/>
      <c r="AC196" s="36"/>
      <c r="AD196" s="36"/>
      <c r="AE196" s="36"/>
      <c r="AT196" s="15" t="s">
        <v>151</v>
      </c>
      <c r="AU196" s="15" t="s">
        <v>149</v>
      </c>
    </row>
    <row r="197" s="2" customFormat="1" ht="24.15" customHeight="1">
      <c r="A197" s="36"/>
      <c r="B197" s="37"/>
      <c r="C197" s="230" t="s">
        <v>148</v>
      </c>
      <c r="D197" s="230" t="s">
        <v>144</v>
      </c>
      <c r="E197" s="231" t="s">
        <v>319</v>
      </c>
      <c r="F197" s="232" t="s">
        <v>320</v>
      </c>
      <c r="G197" s="233" t="s">
        <v>161</v>
      </c>
      <c r="H197" s="234">
        <v>1550</v>
      </c>
      <c r="I197" s="235"/>
      <c r="J197" s="235"/>
      <c r="K197" s="236">
        <f>ROUND(P197*H197,2)</f>
        <v>0</v>
      </c>
      <c r="L197" s="237"/>
      <c r="M197" s="42"/>
      <c r="N197" s="238" t="s">
        <v>1</v>
      </c>
      <c r="O197" s="239" t="s">
        <v>40</v>
      </c>
      <c r="P197" s="240">
        <f>I197+J197</f>
        <v>0</v>
      </c>
      <c r="Q197" s="240">
        <f>ROUND(I197*H197,2)</f>
        <v>0</v>
      </c>
      <c r="R197" s="240">
        <f>ROUND(J197*H197,2)</f>
        <v>0</v>
      </c>
      <c r="S197" s="95"/>
      <c r="T197" s="241">
        <f>S197*H197</f>
        <v>0</v>
      </c>
      <c r="U197" s="241">
        <v>0.11600000000000001</v>
      </c>
      <c r="V197" s="241">
        <f>U197*H197</f>
        <v>179.80000000000001</v>
      </c>
      <c r="W197" s="241">
        <v>0</v>
      </c>
      <c r="X197" s="242">
        <f>W197*H197</f>
        <v>0</v>
      </c>
      <c r="Y197" s="36"/>
      <c r="Z197" s="36"/>
      <c r="AA197" s="36"/>
      <c r="AB197" s="36"/>
      <c r="AC197" s="36"/>
      <c r="AD197" s="36"/>
      <c r="AE197" s="36"/>
      <c r="AR197" s="243" t="s">
        <v>148</v>
      </c>
      <c r="AT197" s="243" t="s">
        <v>144</v>
      </c>
      <c r="AU197" s="243" t="s">
        <v>149</v>
      </c>
      <c r="AY197" s="15" t="s">
        <v>141</v>
      </c>
      <c r="BE197" s="244">
        <f>IF(O197="základná",K197,0)</f>
        <v>0</v>
      </c>
      <c r="BF197" s="244">
        <f>IF(O197="znížená",K197,0)</f>
        <v>0</v>
      </c>
      <c r="BG197" s="244">
        <f>IF(O197="zákl. prenesená",K197,0)</f>
        <v>0</v>
      </c>
      <c r="BH197" s="244">
        <f>IF(O197="zníž. prenesená",K197,0)</f>
        <v>0</v>
      </c>
      <c r="BI197" s="244">
        <f>IF(O197="nulová",K197,0)</f>
        <v>0</v>
      </c>
      <c r="BJ197" s="15" t="s">
        <v>149</v>
      </c>
      <c r="BK197" s="244">
        <f>ROUND(P197*H197,2)</f>
        <v>0</v>
      </c>
      <c r="BL197" s="15" t="s">
        <v>148</v>
      </c>
      <c r="BM197" s="243" t="s">
        <v>321</v>
      </c>
    </row>
    <row r="198" s="2" customFormat="1">
      <c r="A198" s="36"/>
      <c r="B198" s="37"/>
      <c r="C198" s="38"/>
      <c r="D198" s="245" t="s">
        <v>151</v>
      </c>
      <c r="E198" s="38"/>
      <c r="F198" s="246" t="s">
        <v>322</v>
      </c>
      <c r="G198" s="38"/>
      <c r="H198" s="38"/>
      <c r="I198" s="247"/>
      <c r="J198" s="247"/>
      <c r="K198" s="38"/>
      <c r="L198" s="38"/>
      <c r="M198" s="42"/>
      <c r="N198" s="248"/>
      <c r="O198" s="249"/>
      <c r="P198" s="95"/>
      <c r="Q198" s="95"/>
      <c r="R198" s="95"/>
      <c r="S198" s="95"/>
      <c r="T198" s="95"/>
      <c r="U198" s="95"/>
      <c r="V198" s="95"/>
      <c r="W198" s="95"/>
      <c r="X198" s="96"/>
      <c r="Y198" s="36"/>
      <c r="Z198" s="36"/>
      <c r="AA198" s="36"/>
      <c r="AB198" s="36"/>
      <c r="AC198" s="36"/>
      <c r="AD198" s="36"/>
      <c r="AE198" s="36"/>
      <c r="AT198" s="15" t="s">
        <v>151</v>
      </c>
      <c r="AU198" s="15" t="s">
        <v>149</v>
      </c>
    </row>
    <row r="199" s="2" customFormat="1" ht="21.75" customHeight="1">
      <c r="A199" s="36"/>
      <c r="B199" s="37"/>
      <c r="C199" s="230" t="s">
        <v>149</v>
      </c>
      <c r="D199" s="230" t="s">
        <v>144</v>
      </c>
      <c r="E199" s="231" t="s">
        <v>323</v>
      </c>
      <c r="F199" s="232" t="s">
        <v>324</v>
      </c>
      <c r="G199" s="233" t="s">
        <v>161</v>
      </c>
      <c r="H199" s="234">
        <v>1550</v>
      </c>
      <c r="I199" s="235"/>
      <c r="J199" s="235"/>
      <c r="K199" s="236">
        <f>ROUND(P199*H199,2)</f>
        <v>0</v>
      </c>
      <c r="L199" s="237"/>
      <c r="M199" s="42"/>
      <c r="N199" s="238" t="s">
        <v>1</v>
      </c>
      <c r="O199" s="239" t="s">
        <v>40</v>
      </c>
      <c r="P199" s="240">
        <f>I199+J199</f>
        <v>0</v>
      </c>
      <c r="Q199" s="240">
        <f>ROUND(I199*H199,2)</f>
        <v>0</v>
      </c>
      <c r="R199" s="240">
        <f>ROUND(J199*H199,2)</f>
        <v>0</v>
      </c>
      <c r="S199" s="95"/>
      <c r="T199" s="241">
        <f>S199*H199</f>
        <v>0</v>
      </c>
      <c r="U199" s="241">
        <v>0.0018500000000000001</v>
      </c>
      <c r="V199" s="241">
        <f>U199*H199</f>
        <v>2.8675000000000002</v>
      </c>
      <c r="W199" s="241">
        <v>0</v>
      </c>
      <c r="X199" s="242">
        <f>W199*H199</f>
        <v>0</v>
      </c>
      <c r="Y199" s="36"/>
      <c r="Z199" s="36"/>
      <c r="AA199" s="36"/>
      <c r="AB199" s="36"/>
      <c r="AC199" s="36"/>
      <c r="AD199" s="36"/>
      <c r="AE199" s="36"/>
      <c r="AR199" s="243" t="s">
        <v>148</v>
      </c>
      <c r="AT199" s="243" t="s">
        <v>144</v>
      </c>
      <c r="AU199" s="243" t="s">
        <v>149</v>
      </c>
      <c r="AY199" s="15" t="s">
        <v>141</v>
      </c>
      <c r="BE199" s="244">
        <f>IF(O199="základná",K199,0)</f>
        <v>0</v>
      </c>
      <c r="BF199" s="244">
        <f>IF(O199="znížená",K199,0)</f>
        <v>0</v>
      </c>
      <c r="BG199" s="244">
        <f>IF(O199="zákl. prenesená",K199,0)</f>
        <v>0</v>
      </c>
      <c r="BH199" s="244">
        <f>IF(O199="zníž. prenesená",K199,0)</f>
        <v>0</v>
      </c>
      <c r="BI199" s="244">
        <f>IF(O199="nulová",K199,0)</f>
        <v>0</v>
      </c>
      <c r="BJ199" s="15" t="s">
        <v>149</v>
      </c>
      <c r="BK199" s="244">
        <f>ROUND(P199*H199,2)</f>
        <v>0</v>
      </c>
      <c r="BL199" s="15" t="s">
        <v>148</v>
      </c>
      <c r="BM199" s="243" t="s">
        <v>325</v>
      </c>
    </row>
    <row r="200" s="2" customFormat="1">
      <c r="A200" s="36"/>
      <c r="B200" s="37"/>
      <c r="C200" s="38"/>
      <c r="D200" s="245" t="s">
        <v>151</v>
      </c>
      <c r="E200" s="38"/>
      <c r="F200" s="246" t="s">
        <v>326</v>
      </c>
      <c r="G200" s="38"/>
      <c r="H200" s="38"/>
      <c r="I200" s="247"/>
      <c r="J200" s="247"/>
      <c r="K200" s="38"/>
      <c r="L200" s="38"/>
      <c r="M200" s="42"/>
      <c r="N200" s="248"/>
      <c r="O200" s="249"/>
      <c r="P200" s="95"/>
      <c r="Q200" s="95"/>
      <c r="R200" s="95"/>
      <c r="S200" s="95"/>
      <c r="T200" s="95"/>
      <c r="U200" s="95"/>
      <c r="V200" s="95"/>
      <c r="W200" s="95"/>
      <c r="X200" s="96"/>
      <c r="Y200" s="36"/>
      <c r="Z200" s="36"/>
      <c r="AA200" s="36"/>
      <c r="AB200" s="36"/>
      <c r="AC200" s="36"/>
      <c r="AD200" s="36"/>
      <c r="AE200" s="36"/>
      <c r="AT200" s="15" t="s">
        <v>151</v>
      </c>
      <c r="AU200" s="15" t="s">
        <v>149</v>
      </c>
    </row>
    <row r="201" s="12" customFormat="1" ht="22.8" customHeight="1">
      <c r="A201" s="12"/>
      <c r="B201" s="213"/>
      <c r="C201" s="214"/>
      <c r="D201" s="215" t="s">
        <v>75</v>
      </c>
      <c r="E201" s="228" t="s">
        <v>158</v>
      </c>
      <c r="F201" s="228" t="s">
        <v>327</v>
      </c>
      <c r="G201" s="214"/>
      <c r="H201" s="214"/>
      <c r="I201" s="217"/>
      <c r="J201" s="217"/>
      <c r="K201" s="229">
        <f>BK201</f>
        <v>0</v>
      </c>
      <c r="L201" s="214"/>
      <c r="M201" s="219"/>
      <c r="N201" s="220"/>
      <c r="O201" s="221"/>
      <c r="P201" s="221"/>
      <c r="Q201" s="222">
        <f>SUM(Q202:Q226)</f>
        <v>0</v>
      </c>
      <c r="R201" s="222">
        <f>SUM(R202:R226)</f>
        <v>0</v>
      </c>
      <c r="S201" s="221"/>
      <c r="T201" s="223">
        <f>SUM(T202:T226)</f>
        <v>0</v>
      </c>
      <c r="U201" s="221"/>
      <c r="V201" s="223">
        <f>SUM(V202:V226)</f>
        <v>90.017460000000014</v>
      </c>
      <c r="W201" s="221"/>
      <c r="X201" s="224">
        <f>SUM(X202:X226)</f>
        <v>0</v>
      </c>
      <c r="Y201" s="12"/>
      <c r="Z201" s="12"/>
      <c r="AA201" s="12"/>
      <c r="AB201" s="12"/>
      <c r="AC201" s="12"/>
      <c r="AD201" s="12"/>
      <c r="AE201" s="12"/>
      <c r="AR201" s="225" t="s">
        <v>84</v>
      </c>
      <c r="AT201" s="226" t="s">
        <v>75</v>
      </c>
      <c r="AU201" s="226" t="s">
        <v>84</v>
      </c>
      <c r="AY201" s="225" t="s">
        <v>141</v>
      </c>
      <c r="BK201" s="227">
        <f>SUM(BK202:BK226)</f>
        <v>0</v>
      </c>
    </row>
    <row r="202" s="2" customFormat="1" ht="24.15" customHeight="1">
      <c r="A202" s="36"/>
      <c r="B202" s="37"/>
      <c r="C202" s="230" t="s">
        <v>328</v>
      </c>
      <c r="D202" s="230" t="s">
        <v>144</v>
      </c>
      <c r="E202" s="231" t="s">
        <v>329</v>
      </c>
      <c r="F202" s="232" t="s">
        <v>330</v>
      </c>
      <c r="G202" s="233" t="s">
        <v>161</v>
      </c>
      <c r="H202" s="234">
        <v>100</v>
      </c>
      <c r="I202" s="235"/>
      <c r="J202" s="235"/>
      <c r="K202" s="236">
        <f>ROUND(P202*H202,2)</f>
        <v>0</v>
      </c>
      <c r="L202" s="237"/>
      <c r="M202" s="42"/>
      <c r="N202" s="238" t="s">
        <v>1</v>
      </c>
      <c r="O202" s="239" t="s">
        <v>40</v>
      </c>
      <c r="P202" s="240">
        <f>I202+J202</f>
        <v>0</v>
      </c>
      <c r="Q202" s="240">
        <f>ROUND(I202*H202,2)</f>
        <v>0</v>
      </c>
      <c r="R202" s="240">
        <f>ROUND(J202*H202,2)</f>
        <v>0</v>
      </c>
      <c r="S202" s="95"/>
      <c r="T202" s="241">
        <f>S202*H202</f>
        <v>0</v>
      </c>
      <c r="U202" s="241">
        <v>0.00013999999999999999</v>
      </c>
      <c r="V202" s="241">
        <f>U202*H202</f>
        <v>0.013999999999999999</v>
      </c>
      <c r="W202" s="241">
        <v>0</v>
      </c>
      <c r="X202" s="242">
        <f>W202*H202</f>
        <v>0</v>
      </c>
      <c r="Y202" s="36"/>
      <c r="Z202" s="36"/>
      <c r="AA202" s="36"/>
      <c r="AB202" s="36"/>
      <c r="AC202" s="36"/>
      <c r="AD202" s="36"/>
      <c r="AE202" s="36"/>
      <c r="AR202" s="243" t="s">
        <v>148</v>
      </c>
      <c r="AT202" s="243" t="s">
        <v>144</v>
      </c>
      <c r="AU202" s="243" t="s">
        <v>149</v>
      </c>
      <c r="AY202" s="15" t="s">
        <v>141</v>
      </c>
      <c r="BE202" s="244">
        <f>IF(O202="základná",K202,0)</f>
        <v>0</v>
      </c>
      <c r="BF202" s="244">
        <f>IF(O202="znížená",K202,0)</f>
        <v>0</v>
      </c>
      <c r="BG202" s="244">
        <f>IF(O202="zákl. prenesená",K202,0)</f>
        <v>0</v>
      </c>
      <c r="BH202" s="244">
        <f>IF(O202="zníž. prenesená",K202,0)</f>
        <v>0</v>
      </c>
      <c r="BI202" s="244">
        <f>IF(O202="nulová",K202,0)</f>
        <v>0</v>
      </c>
      <c r="BJ202" s="15" t="s">
        <v>149</v>
      </c>
      <c r="BK202" s="244">
        <f>ROUND(P202*H202,2)</f>
        <v>0</v>
      </c>
      <c r="BL202" s="15" t="s">
        <v>148</v>
      </c>
      <c r="BM202" s="243" t="s">
        <v>331</v>
      </c>
    </row>
    <row r="203" s="2" customFormat="1">
      <c r="A203" s="36"/>
      <c r="B203" s="37"/>
      <c r="C203" s="38"/>
      <c r="D203" s="245" t="s">
        <v>151</v>
      </c>
      <c r="E203" s="38"/>
      <c r="F203" s="246" t="s">
        <v>332</v>
      </c>
      <c r="G203" s="38"/>
      <c r="H203" s="38"/>
      <c r="I203" s="247"/>
      <c r="J203" s="247"/>
      <c r="K203" s="38"/>
      <c r="L203" s="38"/>
      <c r="M203" s="42"/>
      <c r="N203" s="248"/>
      <c r="O203" s="249"/>
      <c r="P203" s="95"/>
      <c r="Q203" s="95"/>
      <c r="R203" s="95"/>
      <c r="S203" s="95"/>
      <c r="T203" s="95"/>
      <c r="U203" s="95"/>
      <c r="V203" s="95"/>
      <c r="W203" s="95"/>
      <c r="X203" s="96"/>
      <c r="Y203" s="36"/>
      <c r="Z203" s="36"/>
      <c r="AA203" s="36"/>
      <c r="AB203" s="36"/>
      <c r="AC203" s="36"/>
      <c r="AD203" s="36"/>
      <c r="AE203" s="36"/>
      <c r="AT203" s="15" t="s">
        <v>151</v>
      </c>
      <c r="AU203" s="15" t="s">
        <v>149</v>
      </c>
    </row>
    <row r="204" s="2" customFormat="1" ht="24.15" customHeight="1">
      <c r="A204" s="36"/>
      <c r="B204" s="37"/>
      <c r="C204" s="260" t="s">
        <v>333</v>
      </c>
      <c r="D204" s="260" t="s">
        <v>228</v>
      </c>
      <c r="E204" s="261" t="s">
        <v>334</v>
      </c>
      <c r="F204" s="262" t="s">
        <v>335</v>
      </c>
      <c r="G204" s="263" t="s">
        <v>231</v>
      </c>
      <c r="H204" s="264">
        <v>20</v>
      </c>
      <c r="I204" s="265"/>
      <c r="J204" s="266"/>
      <c r="K204" s="267">
        <f>ROUND(P204*H204,2)</f>
        <v>0</v>
      </c>
      <c r="L204" s="266"/>
      <c r="M204" s="268"/>
      <c r="N204" s="269" t="s">
        <v>1</v>
      </c>
      <c r="O204" s="239" t="s">
        <v>40</v>
      </c>
      <c r="P204" s="240">
        <f>I204+J204</f>
        <v>0</v>
      </c>
      <c r="Q204" s="240">
        <f>ROUND(I204*H204,2)</f>
        <v>0</v>
      </c>
      <c r="R204" s="240">
        <f>ROUND(J204*H204,2)</f>
        <v>0</v>
      </c>
      <c r="S204" s="95"/>
      <c r="T204" s="241">
        <f>S204*H204</f>
        <v>0</v>
      </c>
      <c r="U204" s="241">
        <v>0.001</v>
      </c>
      <c r="V204" s="241">
        <f>U204*H204</f>
        <v>0.02</v>
      </c>
      <c r="W204" s="241">
        <v>0</v>
      </c>
      <c r="X204" s="242">
        <f>W204*H204</f>
        <v>0</v>
      </c>
      <c r="Y204" s="36"/>
      <c r="Z204" s="36"/>
      <c r="AA204" s="36"/>
      <c r="AB204" s="36"/>
      <c r="AC204" s="36"/>
      <c r="AD204" s="36"/>
      <c r="AE204" s="36"/>
      <c r="AR204" s="243" t="s">
        <v>164</v>
      </c>
      <c r="AT204" s="243" t="s">
        <v>228</v>
      </c>
      <c r="AU204" s="243" t="s">
        <v>149</v>
      </c>
      <c r="AY204" s="15" t="s">
        <v>141</v>
      </c>
      <c r="BE204" s="244">
        <f>IF(O204="základná",K204,0)</f>
        <v>0</v>
      </c>
      <c r="BF204" s="244">
        <f>IF(O204="znížená",K204,0)</f>
        <v>0</v>
      </c>
      <c r="BG204" s="244">
        <f>IF(O204="zákl. prenesená",K204,0)</f>
        <v>0</v>
      </c>
      <c r="BH204" s="244">
        <f>IF(O204="zníž. prenesená",K204,0)</f>
        <v>0</v>
      </c>
      <c r="BI204" s="244">
        <f>IF(O204="nulová",K204,0)</f>
        <v>0</v>
      </c>
      <c r="BJ204" s="15" t="s">
        <v>149</v>
      </c>
      <c r="BK204" s="244">
        <f>ROUND(P204*H204,2)</f>
        <v>0</v>
      </c>
      <c r="BL204" s="15" t="s">
        <v>148</v>
      </c>
      <c r="BM204" s="243" t="s">
        <v>336</v>
      </c>
    </row>
    <row r="205" s="2" customFormat="1">
      <c r="A205" s="36"/>
      <c r="B205" s="37"/>
      <c r="C205" s="38"/>
      <c r="D205" s="245" t="s">
        <v>151</v>
      </c>
      <c r="E205" s="38"/>
      <c r="F205" s="246" t="s">
        <v>335</v>
      </c>
      <c r="G205" s="38"/>
      <c r="H205" s="38"/>
      <c r="I205" s="247"/>
      <c r="J205" s="247"/>
      <c r="K205" s="38"/>
      <c r="L205" s="38"/>
      <c r="M205" s="42"/>
      <c r="N205" s="248"/>
      <c r="O205" s="249"/>
      <c r="P205" s="95"/>
      <c r="Q205" s="95"/>
      <c r="R205" s="95"/>
      <c r="S205" s="95"/>
      <c r="T205" s="95"/>
      <c r="U205" s="95"/>
      <c r="V205" s="95"/>
      <c r="W205" s="95"/>
      <c r="X205" s="96"/>
      <c r="Y205" s="36"/>
      <c r="Z205" s="36"/>
      <c r="AA205" s="36"/>
      <c r="AB205" s="36"/>
      <c r="AC205" s="36"/>
      <c r="AD205" s="36"/>
      <c r="AE205" s="36"/>
      <c r="AT205" s="15" t="s">
        <v>151</v>
      </c>
      <c r="AU205" s="15" t="s">
        <v>149</v>
      </c>
    </row>
    <row r="206" s="2" customFormat="1" ht="37.8" customHeight="1">
      <c r="A206" s="36"/>
      <c r="B206" s="37"/>
      <c r="C206" s="230" t="s">
        <v>337</v>
      </c>
      <c r="D206" s="230" t="s">
        <v>144</v>
      </c>
      <c r="E206" s="231" t="s">
        <v>338</v>
      </c>
      <c r="F206" s="232" t="s">
        <v>339</v>
      </c>
      <c r="G206" s="233" t="s">
        <v>167</v>
      </c>
      <c r="H206" s="234">
        <v>636</v>
      </c>
      <c r="I206" s="235"/>
      <c r="J206" s="235"/>
      <c r="K206" s="236">
        <f>ROUND(P206*H206,2)</f>
        <v>0</v>
      </c>
      <c r="L206" s="237"/>
      <c r="M206" s="42"/>
      <c r="N206" s="238" t="s">
        <v>1</v>
      </c>
      <c r="O206" s="239" t="s">
        <v>40</v>
      </c>
      <c r="P206" s="240">
        <f>I206+J206</f>
        <v>0</v>
      </c>
      <c r="Q206" s="240">
        <f>ROUND(I206*H206,2)</f>
        <v>0</v>
      </c>
      <c r="R206" s="240">
        <f>ROUND(J206*H206,2)</f>
        <v>0</v>
      </c>
      <c r="S206" s="95"/>
      <c r="T206" s="241">
        <f>S206*H206</f>
        <v>0</v>
      </c>
      <c r="U206" s="241">
        <v>0.097930000000000003</v>
      </c>
      <c r="V206" s="241">
        <f>U206*H206</f>
        <v>62.283480000000004</v>
      </c>
      <c r="W206" s="241">
        <v>0</v>
      </c>
      <c r="X206" s="242">
        <f>W206*H206</f>
        <v>0</v>
      </c>
      <c r="Y206" s="36"/>
      <c r="Z206" s="36"/>
      <c r="AA206" s="36"/>
      <c r="AB206" s="36"/>
      <c r="AC206" s="36"/>
      <c r="AD206" s="36"/>
      <c r="AE206" s="36"/>
      <c r="AR206" s="243" t="s">
        <v>148</v>
      </c>
      <c r="AT206" s="243" t="s">
        <v>144</v>
      </c>
      <c r="AU206" s="243" t="s">
        <v>149</v>
      </c>
      <c r="AY206" s="15" t="s">
        <v>141</v>
      </c>
      <c r="BE206" s="244">
        <f>IF(O206="základná",K206,0)</f>
        <v>0</v>
      </c>
      <c r="BF206" s="244">
        <f>IF(O206="znížená",K206,0)</f>
        <v>0</v>
      </c>
      <c r="BG206" s="244">
        <f>IF(O206="zákl. prenesená",K206,0)</f>
        <v>0</v>
      </c>
      <c r="BH206" s="244">
        <f>IF(O206="zníž. prenesená",K206,0)</f>
        <v>0</v>
      </c>
      <c r="BI206" s="244">
        <f>IF(O206="nulová",K206,0)</f>
        <v>0</v>
      </c>
      <c r="BJ206" s="15" t="s">
        <v>149</v>
      </c>
      <c r="BK206" s="244">
        <f>ROUND(P206*H206,2)</f>
        <v>0</v>
      </c>
      <c r="BL206" s="15" t="s">
        <v>148</v>
      </c>
      <c r="BM206" s="243" t="s">
        <v>340</v>
      </c>
    </row>
    <row r="207" s="2" customFormat="1">
      <c r="A207" s="36"/>
      <c r="B207" s="37"/>
      <c r="C207" s="38"/>
      <c r="D207" s="245" t="s">
        <v>151</v>
      </c>
      <c r="E207" s="38"/>
      <c r="F207" s="246" t="s">
        <v>341</v>
      </c>
      <c r="G207" s="38"/>
      <c r="H207" s="38"/>
      <c r="I207" s="247"/>
      <c r="J207" s="247"/>
      <c r="K207" s="38"/>
      <c r="L207" s="38"/>
      <c r="M207" s="42"/>
      <c r="N207" s="248"/>
      <c r="O207" s="249"/>
      <c r="P207" s="95"/>
      <c r="Q207" s="95"/>
      <c r="R207" s="95"/>
      <c r="S207" s="95"/>
      <c r="T207" s="95"/>
      <c r="U207" s="95"/>
      <c r="V207" s="95"/>
      <c r="W207" s="95"/>
      <c r="X207" s="96"/>
      <c r="Y207" s="36"/>
      <c r="Z207" s="36"/>
      <c r="AA207" s="36"/>
      <c r="AB207" s="36"/>
      <c r="AC207" s="36"/>
      <c r="AD207" s="36"/>
      <c r="AE207" s="36"/>
      <c r="AT207" s="15" t="s">
        <v>151</v>
      </c>
      <c r="AU207" s="15" t="s">
        <v>149</v>
      </c>
    </row>
    <row r="208" s="2" customFormat="1" ht="21.75" customHeight="1">
      <c r="A208" s="36"/>
      <c r="B208" s="37"/>
      <c r="C208" s="260" t="s">
        <v>342</v>
      </c>
      <c r="D208" s="260" t="s">
        <v>228</v>
      </c>
      <c r="E208" s="261" t="s">
        <v>343</v>
      </c>
      <c r="F208" s="262" t="s">
        <v>344</v>
      </c>
      <c r="G208" s="263" t="s">
        <v>147</v>
      </c>
      <c r="H208" s="264">
        <v>642.36000000000001</v>
      </c>
      <c r="I208" s="265"/>
      <c r="J208" s="266"/>
      <c r="K208" s="267">
        <f>ROUND(P208*H208,2)</f>
        <v>0</v>
      </c>
      <c r="L208" s="266"/>
      <c r="M208" s="268"/>
      <c r="N208" s="269" t="s">
        <v>1</v>
      </c>
      <c r="O208" s="239" t="s">
        <v>40</v>
      </c>
      <c r="P208" s="240">
        <f>I208+J208</f>
        <v>0</v>
      </c>
      <c r="Q208" s="240">
        <f>ROUND(I208*H208,2)</f>
        <v>0</v>
      </c>
      <c r="R208" s="240">
        <f>ROUND(J208*H208,2)</f>
        <v>0</v>
      </c>
      <c r="S208" s="95"/>
      <c r="T208" s="241">
        <f>S208*H208</f>
        <v>0</v>
      </c>
      <c r="U208" s="241">
        <v>0.023</v>
      </c>
      <c r="V208" s="241">
        <f>U208*H208</f>
        <v>14.774279999999999</v>
      </c>
      <c r="W208" s="241">
        <v>0</v>
      </c>
      <c r="X208" s="242">
        <f>W208*H208</f>
        <v>0</v>
      </c>
      <c r="Y208" s="36"/>
      <c r="Z208" s="36"/>
      <c r="AA208" s="36"/>
      <c r="AB208" s="36"/>
      <c r="AC208" s="36"/>
      <c r="AD208" s="36"/>
      <c r="AE208" s="36"/>
      <c r="AR208" s="243" t="s">
        <v>164</v>
      </c>
      <c r="AT208" s="243" t="s">
        <v>228</v>
      </c>
      <c r="AU208" s="243" t="s">
        <v>149</v>
      </c>
      <c r="AY208" s="15" t="s">
        <v>141</v>
      </c>
      <c r="BE208" s="244">
        <f>IF(O208="základná",K208,0)</f>
        <v>0</v>
      </c>
      <c r="BF208" s="244">
        <f>IF(O208="znížená",K208,0)</f>
        <v>0</v>
      </c>
      <c r="BG208" s="244">
        <f>IF(O208="zákl. prenesená",K208,0)</f>
        <v>0</v>
      </c>
      <c r="BH208" s="244">
        <f>IF(O208="zníž. prenesená",K208,0)</f>
        <v>0</v>
      </c>
      <c r="BI208" s="244">
        <f>IF(O208="nulová",K208,0)</f>
        <v>0</v>
      </c>
      <c r="BJ208" s="15" t="s">
        <v>149</v>
      </c>
      <c r="BK208" s="244">
        <f>ROUND(P208*H208,2)</f>
        <v>0</v>
      </c>
      <c r="BL208" s="15" t="s">
        <v>148</v>
      </c>
      <c r="BM208" s="243" t="s">
        <v>345</v>
      </c>
    </row>
    <row r="209" s="2" customFormat="1">
      <c r="A209" s="36"/>
      <c r="B209" s="37"/>
      <c r="C209" s="38"/>
      <c r="D209" s="245" t="s">
        <v>151</v>
      </c>
      <c r="E209" s="38"/>
      <c r="F209" s="246" t="s">
        <v>344</v>
      </c>
      <c r="G209" s="38"/>
      <c r="H209" s="38"/>
      <c r="I209" s="247"/>
      <c r="J209" s="247"/>
      <c r="K209" s="38"/>
      <c r="L209" s="38"/>
      <c r="M209" s="42"/>
      <c r="N209" s="248"/>
      <c r="O209" s="249"/>
      <c r="P209" s="95"/>
      <c r="Q209" s="95"/>
      <c r="R209" s="95"/>
      <c r="S209" s="95"/>
      <c r="T209" s="95"/>
      <c r="U209" s="95"/>
      <c r="V209" s="95"/>
      <c r="W209" s="95"/>
      <c r="X209" s="96"/>
      <c r="Y209" s="36"/>
      <c r="Z209" s="36"/>
      <c r="AA209" s="36"/>
      <c r="AB209" s="36"/>
      <c r="AC209" s="36"/>
      <c r="AD209" s="36"/>
      <c r="AE209" s="36"/>
      <c r="AT209" s="15" t="s">
        <v>151</v>
      </c>
      <c r="AU209" s="15" t="s">
        <v>149</v>
      </c>
    </row>
    <row r="210" s="13" customFormat="1">
      <c r="A210" s="13"/>
      <c r="B210" s="250"/>
      <c r="C210" s="251"/>
      <c r="D210" s="245" t="s">
        <v>196</v>
      </c>
      <c r="E210" s="251"/>
      <c r="F210" s="252" t="s">
        <v>346</v>
      </c>
      <c r="G210" s="251"/>
      <c r="H210" s="253">
        <v>642.36000000000001</v>
      </c>
      <c r="I210" s="254"/>
      <c r="J210" s="254"/>
      <c r="K210" s="251"/>
      <c r="L210" s="251"/>
      <c r="M210" s="255"/>
      <c r="N210" s="256"/>
      <c r="O210" s="257"/>
      <c r="P210" s="257"/>
      <c r="Q210" s="257"/>
      <c r="R210" s="257"/>
      <c r="S210" s="257"/>
      <c r="T210" s="257"/>
      <c r="U210" s="257"/>
      <c r="V210" s="257"/>
      <c r="W210" s="257"/>
      <c r="X210" s="258"/>
      <c r="Y210" s="13"/>
      <c r="Z210" s="13"/>
      <c r="AA210" s="13"/>
      <c r="AB210" s="13"/>
      <c r="AC210" s="13"/>
      <c r="AD210" s="13"/>
      <c r="AE210" s="13"/>
      <c r="AT210" s="259" t="s">
        <v>196</v>
      </c>
      <c r="AU210" s="259" t="s">
        <v>149</v>
      </c>
      <c r="AV210" s="13" t="s">
        <v>149</v>
      </c>
      <c r="AW210" s="13" t="s">
        <v>4</v>
      </c>
      <c r="AX210" s="13" t="s">
        <v>84</v>
      </c>
      <c r="AY210" s="259" t="s">
        <v>141</v>
      </c>
    </row>
    <row r="211" s="2" customFormat="1" ht="37.8" customHeight="1">
      <c r="A211" s="36"/>
      <c r="B211" s="37"/>
      <c r="C211" s="230" t="s">
        <v>347</v>
      </c>
      <c r="D211" s="230" t="s">
        <v>144</v>
      </c>
      <c r="E211" s="231" t="s">
        <v>348</v>
      </c>
      <c r="F211" s="232" t="s">
        <v>349</v>
      </c>
      <c r="G211" s="233" t="s">
        <v>147</v>
      </c>
      <c r="H211" s="234">
        <v>1</v>
      </c>
      <c r="I211" s="235"/>
      <c r="J211" s="235"/>
      <c r="K211" s="236">
        <f>ROUND(P211*H211,2)</f>
        <v>0</v>
      </c>
      <c r="L211" s="237"/>
      <c r="M211" s="42"/>
      <c r="N211" s="238" t="s">
        <v>1</v>
      </c>
      <c r="O211" s="239" t="s">
        <v>40</v>
      </c>
      <c r="P211" s="240">
        <f>I211+J211</f>
        <v>0</v>
      </c>
      <c r="Q211" s="240">
        <f>ROUND(I211*H211,2)</f>
        <v>0</v>
      </c>
      <c r="R211" s="240">
        <f>ROUND(J211*H211,2)</f>
        <v>0</v>
      </c>
      <c r="S211" s="95"/>
      <c r="T211" s="241">
        <f>S211*H211</f>
        <v>0</v>
      </c>
      <c r="U211" s="241">
        <v>0.025700000000000001</v>
      </c>
      <c r="V211" s="241">
        <f>U211*H211</f>
        <v>0.025700000000000001</v>
      </c>
      <c r="W211" s="241">
        <v>0</v>
      </c>
      <c r="X211" s="242">
        <f>W211*H211</f>
        <v>0</v>
      </c>
      <c r="Y211" s="36"/>
      <c r="Z211" s="36"/>
      <c r="AA211" s="36"/>
      <c r="AB211" s="36"/>
      <c r="AC211" s="36"/>
      <c r="AD211" s="36"/>
      <c r="AE211" s="36"/>
      <c r="AR211" s="243" t="s">
        <v>148</v>
      </c>
      <c r="AT211" s="243" t="s">
        <v>144</v>
      </c>
      <c r="AU211" s="243" t="s">
        <v>149</v>
      </c>
      <c r="AY211" s="15" t="s">
        <v>141</v>
      </c>
      <c r="BE211" s="244">
        <f>IF(O211="základná",K211,0)</f>
        <v>0</v>
      </c>
      <c r="BF211" s="244">
        <f>IF(O211="znížená",K211,0)</f>
        <v>0</v>
      </c>
      <c r="BG211" s="244">
        <f>IF(O211="zákl. prenesená",K211,0)</f>
        <v>0</v>
      </c>
      <c r="BH211" s="244">
        <f>IF(O211="zníž. prenesená",K211,0)</f>
        <v>0</v>
      </c>
      <c r="BI211" s="244">
        <f>IF(O211="nulová",K211,0)</f>
        <v>0</v>
      </c>
      <c r="BJ211" s="15" t="s">
        <v>149</v>
      </c>
      <c r="BK211" s="244">
        <f>ROUND(P211*H211,2)</f>
        <v>0</v>
      </c>
      <c r="BL211" s="15" t="s">
        <v>148</v>
      </c>
      <c r="BM211" s="243" t="s">
        <v>350</v>
      </c>
    </row>
    <row r="212" s="2" customFormat="1">
      <c r="A212" s="36"/>
      <c r="B212" s="37"/>
      <c r="C212" s="38"/>
      <c r="D212" s="245" t="s">
        <v>151</v>
      </c>
      <c r="E212" s="38"/>
      <c r="F212" s="246" t="s">
        <v>351</v>
      </c>
      <c r="G212" s="38"/>
      <c r="H212" s="38"/>
      <c r="I212" s="247"/>
      <c r="J212" s="247"/>
      <c r="K212" s="38"/>
      <c r="L212" s="38"/>
      <c r="M212" s="42"/>
      <c r="N212" s="248"/>
      <c r="O212" s="249"/>
      <c r="P212" s="95"/>
      <c r="Q212" s="95"/>
      <c r="R212" s="95"/>
      <c r="S212" s="95"/>
      <c r="T212" s="95"/>
      <c r="U212" s="95"/>
      <c r="V212" s="95"/>
      <c r="W212" s="95"/>
      <c r="X212" s="96"/>
      <c r="Y212" s="36"/>
      <c r="Z212" s="36"/>
      <c r="AA212" s="36"/>
      <c r="AB212" s="36"/>
      <c r="AC212" s="36"/>
      <c r="AD212" s="36"/>
      <c r="AE212" s="36"/>
      <c r="AT212" s="15" t="s">
        <v>151</v>
      </c>
      <c r="AU212" s="15" t="s">
        <v>149</v>
      </c>
    </row>
    <row r="213" s="2" customFormat="1" ht="21.75" customHeight="1">
      <c r="A213" s="36"/>
      <c r="B213" s="37"/>
      <c r="C213" s="230" t="s">
        <v>352</v>
      </c>
      <c r="D213" s="230" t="s">
        <v>144</v>
      </c>
      <c r="E213" s="231" t="s">
        <v>353</v>
      </c>
      <c r="F213" s="232" t="s">
        <v>354</v>
      </c>
      <c r="G213" s="233" t="s">
        <v>209</v>
      </c>
      <c r="H213" s="234">
        <v>287.19999999999999</v>
      </c>
      <c r="I213" s="235"/>
      <c r="J213" s="235"/>
      <c r="K213" s="236">
        <f>ROUND(P213*H213,2)</f>
        <v>0</v>
      </c>
      <c r="L213" s="237"/>
      <c r="M213" s="42"/>
      <c r="N213" s="238" t="s">
        <v>1</v>
      </c>
      <c r="O213" s="239" t="s">
        <v>40</v>
      </c>
      <c r="P213" s="240">
        <f>I213+J213</f>
        <v>0</v>
      </c>
      <c r="Q213" s="240">
        <f>ROUND(I213*H213,2)</f>
        <v>0</v>
      </c>
      <c r="R213" s="240">
        <f>ROUND(J213*H213,2)</f>
        <v>0</v>
      </c>
      <c r="S213" s="95"/>
      <c r="T213" s="241">
        <f>S213*H213</f>
        <v>0</v>
      </c>
      <c r="U213" s="241">
        <v>0</v>
      </c>
      <c r="V213" s="241">
        <f>U213*H213</f>
        <v>0</v>
      </c>
      <c r="W213" s="241">
        <v>0</v>
      </c>
      <c r="X213" s="242">
        <f>W213*H213</f>
        <v>0</v>
      </c>
      <c r="Y213" s="36"/>
      <c r="Z213" s="36"/>
      <c r="AA213" s="36"/>
      <c r="AB213" s="36"/>
      <c r="AC213" s="36"/>
      <c r="AD213" s="36"/>
      <c r="AE213" s="36"/>
      <c r="AR213" s="243" t="s">
        <v>148</v>
      </c>
      <c r="AT213" s="243" t="s">
        <v>144</v>
      </c>
      <c r="AU213" s="243" t="s">
        <v>149</v>
      </c>
      <c r="AY213" s="15" t="s">
        <v>141</v>
      </c>
      <c r="BE213" s="244">
        <f>IF(O213="základná",K213,0)</f>
        <v>0</v>
      </c>
      <c r="BF213" s="244">
        <f>IF(O213="znížená",K213,0)</f>
        <v>0</v>
      </c>
      <c r="BG213" s="244">
        <f>IF(O213="zákl. prenesená",K213,0)</f>
        <v>0</v>
      </c>
      <c r="BH213" s="244">
        <f>IF(O213="zníž. prenesená",K213,0)</f>
        <v>0</v>
      </c>
      <c r="BI213" s="244">
        <f>IF(O213="nulová",K213,0)</f>
        <v>0</v>
      </c>
      <c r="BJ213" s="15" t="s">
        <v>149</v>
      </c>
      <c r="BK213" s="244">
        <f>ROUND(P213*H213,2)</f>
        <v>0</v>
      </c>
      <c r="BL213" s="15" t="s">
        <v>148</v>
      </c>
      <c r="BM213" s="243" t="s">
        <v>355</v>
      </c>
    </row>
    <row r="214" s="2" customFormat="1">
      <c r="A214" s="36"/>
      <c r="B214" s="37"/>
      <c r="C214" s="38"/>
      <c r="D214" s="245" t="s">
        <v>151</v>
      </c>
      <c r="E214" s="38"/>
      <c r="F214" s="246" t="s">
        <v>354</v>
      </c>
      <c r="G214" s="38"/>
      <c r="H214" s="38"/>
      <c r="I214" s="247"/>
      <c r="J214" s="247"/>
      <c r="K214" s="38"/>
      <c r="L214" s="38"/>
      <c r="M214" s="42"/>
      <c r="N214" s="248"/>
      <c r="O214" s="249"/>
      <c r="P214" s="95"/>
      <c r="Q214" s="95"/>
      <c r="R214" s="95"/>
      <c r="S214" s="95"/>
      <c r="T214" s="95"/>
      <c r="U214" s="95"/>
      <c r="V214" s="95"/>
      <c r="W214" s="95"/>
      <c r="X214" s="96"/>
      <c r="Y214" s="36"/>
      <c r="Z214" s="36"/>
      <c r="AA214" s="36"/>
      <c r="AB214" s="36"/>
      <c r="AC214" s="36"/>
      <c r="AD214" s="36"/>
      <c r="AE214" s="36"/>
      <c r="AT214" s="15" t="s">
        <v>151</v>
      </c>
      <c r="AU214" s="15" t="s">
        <v>149</v>
      </c>
    </row>
    <row r="215" s="2" customFormat="1" ht="24.15" customHeight="1">
      <c r="A215" s="36"/>
      <c r="B215" s="37"/>
      <c r="C215" s="230" t="s">
        <v>356</v>
      </c>
      <c r="D215" s="230" t="s">
        <v>144</v>
      </c>
      <c r="E215" s="231" t="s">
        <v>357</v>
      </c>
      <c r="F215" s="232" t="s">
        <v>358</v>
      </c>
      <c r="G215" s="233" t="s">
        <v>209</v>
      </c>
      <c r="H215" s="234">
        <v>6605.6000000000004</v>
      </c>
      <c r="I215" s="235"/>
      <c r="J215" s="235"/>
      <c r="K215" s="236">
        <f>ROUND(P215*H215,2)</f>
        <v>0</v>
      </c>
      <c r="L215" s="237"/>
      <c r="M215" s="42"/>
      <c r="N215" s="238" t="s">
        <v>1</v>
      </c>
      <c r="O215" s="239" t="s">
        <v>40</v>
      </c>
      <c r="P215" s="240">
        <f>I215+J215</f>
        <v>0</v>
      </c>
      <c r="Q215" s="240">
        <f>ROUND(I215*H215,2)</f>
        <v>0</v>
      </c>
      <c r="R215" s="240">
        <f>ROUND(J215*H215,2)</f>
        <v>0</v>
      </c>
      <c r="S215" s="95"/>
      <c r="T215" s="241">
        <f>S215*H215</f>
        <v>0</v>
      </c>
      <c r="U215" s="241">
        <v>0</v>
      </c>
      <c r="V215" s="241">
        <f>U215*H215</f>
        <v>0</v>
      </c>
      <c r="W215" s="241">
        <v>0</v>
      </c>
      <c r="X215" s="242">
        <f>W215*H215</f>
        <v>0</v>
      </c>
      <c r="Y215" s="36"/>
      <c r="Z215" s="36"/>
      <c r="AA215" s="36"/>
      <c r="AB215" s="36"/>
      <c r="AC215" s="36"/>
      <c r="AD215" s="36"/>
      <c r="AE215" s="36"/>
      <c r="AR215" s="243" t="s">
        <v>148</v>
      </c>
      <c r="AT215" s="243" t="s">
        <v>144</v>
      </c>
      <c r="AU215" s="243" t="s">
        <v>149</v>
      </c>
      <c r="AY215" s="15" t="s">
        <v>141</v>
      </c>
      <c r="BE215" s="244">
        <f>IF(O215="základná",K215,0)</f>
        <v>0</v>
      </c>
      <c r="BF215" s="244">
        <f>IF(O215="znížená",K215,0)</f>
        <v>0</v>
      </c>
      <c r="BG215" s="244">
        <f>IF(O215="zákl. prenesená",K215,0)</f>
        <v>0</v>
      </c>
      <c r="BH215" s="244">
        <f>IF(O215="zníž. prenesená",K215,0)</f>
        <v>0</v>
      </c>
      <c r="BI215" s="244">
        <f>IF(O215="nulová",K215,0)</f>
        <v>0</v>
      </c>
      <c r="BJ215" s="15" t="s">
        <v>149</v>
      </c>
      <c r="BK215" s="244">
        <f>ROUND(P215*H215,2)</f>
        <v>0</v>
      </c>
      <c r="BL215" s="15" t="s">
        <v>148</v>
      </c>
      <c r="BM215" s="243" t="s">
        <v>359</v>
      </c>
    </row>
    <row r="216" s="2" customFormat="1">
      <c r="A216" s="36"/>
      <c r="B216" s="37"/>
      <c r="C216" s="38"/>
      <c r="D216" s="245" t="s">
        <v>151</v>
      </c>
      <c r="E216" s="38"/>
      <c r="F216" s="246" t="s">
        <v>358</v>
      </c>
      <c r="G216" s="38"/>
      <c r="H216" s="38"/>
      <c r="I216" s="247"/>
      <c r="J216" s="247"/>
      <c r="K216" s="38"/>
      <c r="L216" s="38"/>
      <c r="M216" s="42"/>
      <c r="N216" s="248"/>
      <c r="O216" s="249"/>
      <c r="P216" s="95"/>
      <c r="Q216" s="95"/>
      <c r="R216" s="95"/>
      <c r="S216" s="95"/>
      <c r="T216" s="95"/>
      <c r="U216" s="95"/>
      <c r="V216" s="95"/>
      <c r="W216" s="95"/>
      <c r="X216" s="96"/>
      <c r="Y216" s="36"/>
      <c r="Z216" s="36"/>
      <c r="AA216" s="36"/>
      <c r="AB216" s="36"/>
      <c r="AC216" s="36"/>
      <c r="AD216" s="36"/>
      <c r="AE216" s="36"/>
      <c r="AT216" s="15" t="s">
        <v>151</v>
      </c>
      <c r="AU216" s="15" t="s">
        <v>149</v>
      </c>
    </row>
    <row r="217" s="13" customFormat="1">
      <c r="A217" s="13"/>
      <c r="B217" s="250"/>
      <c r="C217" s="251"/>
      <c r="D217" s="245" t="s">
        <v>196</v>
      </c>
      <c r="E217" s="251"/>
      <c r="F217" s="252" t="s">
        <v>360</v>
      </c>
      <c r="G217" s="251"/>
      <c r="H217" s="253">
        <v>6605.6000000000004</v>
      </c>
      <c r="I217" s="254"/>
      <c r="J217" s="254"/>
      <c r="K217" s="251"/>
      <c r="L217" s="251"/>
      <c r="M217" s="255"/>
      <c r="N217" s="256"/>
      <c r="O217" s="257"/>
      <c r="P217" s="257"/>
      <c r="Q217" s="257"/>
      <c r="R217" s="257"/>
      <c r="S217" s="257"/>
      <c r="T217" s="257"/>
      <c r="U217" s="257"/>
      <c r="V217" s="257"/>
      <c r="W217" s="257"/>
      <c r="X217" s="258"/>
      <c r="Y217" s="13"/>
      <c r="Z217" s="13"/>
      <c r="AA217" s="13"/>
      <c r="AB217" s="13"/>
      <c r="AC217" s="13"/>
      <c r="AD217" s="13"/>
      <c r="AE217" s="13"/>
      <c r="AT217" s="259" t="s">
        <v>196</v>
      </c>
      <c r="AU217" s="259" t="s">
        <v>149</v>
      </c>
      <c r="AV217" s="13" t="s">
        <v>149</v>
      </c>
      <c r="AW217" s="13" t="s">
        <v>4</v>
      </c>
      <c r="AX217" s="13" t="s">
        <v>84</v>
      </c>
      <c r="AY217" s="259" t="s">
        <v>141</v>
      </c>
    </row>
    <row r="218" s="2" customFormat="1" ht="24.15" customHeight="1">
      <c r="A218" s="36"/>
      <c r="B218" s="37"/>
      <c r="C218" s="230" t="s">
        <v>361</v>
      </c>
      <c r="D218" s="230" t="s">
        <v>144</v>
      </c>
      <c r="E218" s="231" t="s">
        <v>362</v>
      </c>
      <c r="F218" s="232" t="s">
        <v>363</v>
      </c>
      <c r="G218" s="233" t="s">
        <v>209</v>
      </c>
      <c r="H218" s="234">
        <v>28.199999999999999</v>
      </c>
      <c r="I218" s="235"/>
      <c r="J218" s="235"/>
      <c r="K218" s="236">
        <f>ROUND(P218*H218,2)</f>
        <v>0</v>
      </c>
      <c r="L218" s="237"/>
      <c r="M218" s="42"/>
      <c r="N218" s="238" t="s">
        <v>1</v>
      </c>
      <c r="O218" s="239" t="s">
        <v>40</v>
      </c>
      <c r="P218" s="240">
        <f>I218+J218</f>
        <v>0</v>
      </c>
      <c r="Q218" s="240">
        <f>ROUND(I218*H218,2)</f>
        <v>0</v>
      </c>
      <c r="R218" s="240">
        <f>ROUND(J218*H218,2)</f>
        <v>0</v>
      </c>
      <c r="S218" s="95"/>
      <c r="T218" s="241">
        <f>S218*H218</f>
        <v>0</v>
      </c>
      <c r="U218" s="241">
        <v>0</v>
      </c>
      <c r="V218" s="241">
        <f>U218*H218</f>
        <v>0</v>
      </c>
      <c r="W218" s="241">
        <v>0</v>
      </c>
      <c r="X218" s="242">
        <f>W218*H218</f>
        <v>0</v>
      </c>
      <c r="Y218" s="36"/>
      <c r="Z218" s="36"/>
      <c r="AA218" s="36"/>
      <c r="AB218" s="36"/>
      <c r="AC218" s="36"/>
      <c r="AD218" s="36"/>
      <c r="AE218" s="36"/>
      <c r="AR218" s="243" t="s">
        <v>148</v>
      </c>
      <c r="AT218" s="243" t="s">
        <v>144</v>
      </c>
      <c r="AU218" s="243" t="s">
        <v>149</v>
      </c>
      <c r="AY218" s="15" t="s">
        <v>141</v>
      </c>
      <c r="BE218" s="244">
        <f>IF(O218="základná",K218,0)</f>
        <v>0</v>
      </c>
      <c r="BF218" s="244">
        <f>IF(O218="znížená",K218,0)</f>
        <v>0</v>
      </c>
      <c r="BG218" s="244">
        <f>IF(O218="zákl. prenesená",K218,0)</f>
        <v>0</v>
      </c>
      <c r="BH218" s="244">
        <f>IF(O218="zníž. prenesená",K218,0)</f>
        <v>0</v>
      </c>
      <c r="BI218" s="244">
        <f>IF(O218="nulová",K218,0)</f>
        <v>0</v>
      </c>
      <c r="BJ218" s="15" t="s">
        <v>149</v>
      </c>
      <c r="BK218" s="244">
        <f>ROUND(P218*H218,2)</f>
        <v>0</v>
      </c>
      <c r="BL218" s="15" t="s">
        <v>148</v>
      </c>
      <c r="BM218" s="243" t="s">
        <v>364</v>
      </c>
    </row>
    <row r="219" s="2" customFormat="1">
      <c r="A219" s="36"/>
      <c r="B219" s="37"/>
      <c r="C219" s="38"/>
      <c r="D219" s="245" t="s">
        <v>151</v>
      </c>
      <c r="E219" s="38"/>
      <c r="F219" s="246" t="s">
        <v>365</v>
      </c>
      <c r="G219" s="38"/>
      <c r="H219" s="38"/>
      <c r="I219" s="247"/>
      <c r="J219" s="247"/>
      <c r="K219" s="38"/>
      <c r="L219" s="38"/>
      <c r="M219" s="42"/>
      <c r="N219" s="248"/>
      <c r="O219" s="249"/>
      <c r="P219" s="95"/>
      <c r="Q219" s="95"/>
      <c r="R219" s="95"/>
      <c r="S219" s="95"/>
      <c r="T219" s="95"/>
      <c r="U219" s="95"/>
      <c r="V219" s="95"/>
      <c r="W219" s="95"/>
      <c r="X219" s="96"/>
      <c r="Y219" s="36"/>
      <c r="Z219" s="36"/>
      <c r="AA219" s="36"/>
      <c r="AB219" s="36"/>
      <c r="AC219" s="36"/>
      <c r="AD219" s="36"/>
      <c r="AE219" s="36"/>
      <c r="AT219" s="15" t="s">
        <v>151</v>
      </c>
      <c r="AU219" s="15" t="s">
        <v>149</v>
      </c>
    </row>
    <row r="220" s="2" customFormat="1" ht="49.05" customHeight="1">
      <c r="A220" s="36"/>
      <c r="B220" s="37"/>
      <c r="C220" s="230" t="s">
        <v>366</v>
      </c>
      <c r="D220" s="230" t="s">
        <v>144</v>
      </c>
      <c r="E220" s="231" t="s">
        <v>367</v>
      </c>
      <c r="F220" s="232" t="s">
        <v>368</v>
      </c>
      <c r="G220" s="233" t="s">
        <v>173</v>
      </c>
      <c r="H220" s="234">
        <v>8.5999999999999996</v>
      </c>
      <c r="I220" s="235"/>
      <c r="J220" s="235"/>
      <c r="K220" s="236">
        <f>ROUND(P220*H220,2)</f>
        <v>0</v>
      </c>
      <c r="L220" s="237"/>
      <c r="M220" s="42"/>
      <c r="N220" s="238" t="s">
        <v>1</v>
      </c>
      <c r="O220" s="239" t="s">
        <v>40</v>
      </c>
      <c r="P220" s="240">
        <f>I220+J220</f>
        <v>0</v>
      </c>
      <c r="Q220" s="240">
        <f>ROUND(I220*H220,2)</f>
        <v>0</v>
      </c>
      <c r="R220" s="240">
        <f>ROUND(J220*H220,2)</f>
        <v>0</v>
      </c>
      <c r="S220" s="95"/>
      <c r="T220" s="241">
        <f>S220*H220</f>
        <v>0</v>
      </c>
      <c r="U220" s="241">
        <v>0</v>
      </c>
      <c r="V220" s="241">
        <f>U220*H220</f>
        <v>0</v>
      </c>
      <c r="W220" s="241">
        <v>0</v>
      </c>
      <c r="X220" s="242">
        <f>W220*H220</f>
        <v>0</v>
      </c>
      <c r="Y220" s="36"/>
      <c r="Z220" s="36"/>
      <c r="AA220" s="36"/>
      <c r="AB220" s="36"/>
      <c r="AC220" s="36"/>
      <c r="AD220" s="36"/>
      <c r="AE220" s="36"/>
      <c r="AR220" s="243" t="s">
        <v>148</v>
      </c>
      <c r="AT220" s="243" t="s">
        <v>144</v>
      </c>
      <c r="AU220" s="243" t="s">
        <v>149</v>
      </c>
      <c r="AY220" s="15" t="s">
        <v>141</v>
      </c>
      <c r="BE220" s="244">
        <f>IF(O220="základná",K220,0)</f>
        <v>0</v>
      </c>
      <c r="BF220" s="244">
        <f>IF(O220="znížená",K220,0)</f>
        <v>0</v>
      </c>
      <c r="BG220" s="244">
        <f>IF(O220="zákl. prenesená",K220,0)</f>
        <v>0</v>
      </c>
      <c r="BH220" s="244">
        <f>IF(O220="zníž. prenesená",K220,0)</f>
        <v>0</v>
      </c>
      <c r="BI220" s="244">
        <f>IF(O220="nulová",K220,0)</f>
        <v>0</v>
      </c>
      <c r="BJ220" s="15" t="s">
        <v>149</v>
      </c>
      <c r="BK220" s="244">
        <f>ROUND(P220*H220,2)</f>
        <v>0</v>
      </c>
      <c r="BL220" s="15" t="s">
        <v>148</v>
      </c>
      <c r="BM220" s="243" t="s">
        <v>369</v>
      </c>
    </row>
    <row r="221" s="2" customFormat="1">
      <c r="A221" s="36"/>
      <c r="B221" s="37"/>
      <c r="C221" s="38"/>
      <c r="D221" s="245" t="s">
        <v>151</v>
      </c>
      <c r="E221" s="38"/>
      <c r="F221" s="246" t="s">
        <v>370</v>
      </c>
      <c r="G221" s="38"/>
      <c r="H221" s="38"/>
      <c r="I221" s="247"/>
      <c r="J221" s="247"/>
      <c r="K221" s="38"/>
      <c r="L221" s="38"/>
      <c r="M221" s="42"/>
      <c r="N221" s="248"/>
      <c r="O221" s="249"/>
      <c r="P221" s="95"/>
      <c r="Q221" s="95"/>
      <c r="R221" s="95"/>
      <c r="S221" s="95"/>
      <c r="T221" s="95"/>
      <c r="U221" s="95"/>
      <c r="V221" s="95"/>
      <c r="W221" s="95"/>
      <c r="X221" s="96"/>
      <c r="Y221" s="36"/>
      <c r="Z221" s="36"/>
      <c r="AA221" s="36"/>
      <c r="AB221" s="36"/>
      <c r="AC221" s="36"/>
      <c r="AD221" s="36"/>
      <c r="AE221" s="36"/>
      <c r="AT221" s="15" t="s">
        <v>151</v>
      </c>
      <c r="AU221" s="15" t="s">
        <v>149</v>
      </c>
    </row>
    <row r="222" s="2" customFormat="1" ht="21.75" customHeight="1">
      <c r="A222" s="36"/>
      <c r="B222" s="37"/>
      <c r="C222" s="260" t="s">
        <v>371</v>
      </c>
      <c r="D222" s="260" t="s">
        <v>228</v>
      </c>
      <c r="E222" s="261" t="s">
        <v>372</v>
      </c>
      <c r="F222" s="262" t="s">
        <v>373</v>
      </c>
      <c r="G222" s="263" t="s">
        <v>209</v>
      </c>
      <c r="H222" s="264">
        <v>12.9</v>
      </c>
      <c r="I222" s="265"/>
      <c r="J222" s="266"/>
      <c r="K222" s="267">
        <f>ROUND(P222*H222,2)</f>
        <v>0</v>
      </c>
      <c r="L222" s="266"/>
      <c r="M222" s="268"/>
      <c r="N222" s="269" t="s">
        <v>1</v>
      </c>
      <c r="O222" s="239" t="s">
        <v>40</v>
      </c>
      <c r="P222" s="240">
        <f>I222+J222</f>
        <v>0</v>
      </c>
      <c r="Q222" s="240">
        <f>ROUND(I222*H222,2)</f>
        <v>0</v>
      </c>
      <c r="R222" s="240">
        <f>ROUND(J222*H222,2)</f>
        <v>0</v>
      </c>
      <c r="S222" s="95"/>
      <c r="T222" s="241">
        <f>S222*H222</f>
        <v>0</v>
      </c>
      <c r="U222" s="241">
        <v>1</v>
      </c>
      <c r="V222" s="241">
        <f>U222*H222</f>
        <v>12.9</v>
      </c>
      <c r="W222" s="241">
        <v>0</v>
      </c>
      <c r="X222" s="242">
        <f>W222*H222</f>
        <v>0</v>
      </c>
      <c r="Y222" s="36"/>
      <c r="Z222" s="36"/>
      <c r="AA222" s="36"/>
      <c r="AB222" s="36"/>
      <c r="AC222" s="36"/>
      <c r="AD222" s="36"/>
      <c r="AE222" s="36"/>
      <c r="AR222" s="243" t="s">
        <v>164</v>
      </c>
      <c r="AT222" s="243" t="s">
        <v>228</v>
      </c>
      <c r="AU222" s="243" t="s">
        <v>149</v>
      </c>
      <c r="AY222" s="15" t="s">
        <v>141</v>
      </c>
      <c r="BE222" s="244">
        <f>IF(O222="základná",K222,0)</f>
        <v>0</v>
      </c>
      <c r="BF222" s="244">
        <f>IF(O222="znížená",K222,0)</f>
        <v>0</v>
      </c>
      <c r="BG222" s="244">
        <f>IF(O222="zákl. prenesená",K222,0)</f>
        <v>0</v>
      </c>
      <c r="BH222" s="244">
        <f>IF(O222="zníž. prenesená",K222,0)</f>
        <v>0</v>
      </c>
      <c r="BI222" s="244">
        <f>IF(O222="nulová",K222,0)</f>
        <v>0</v>
      </c>
      <c r="BJ222" s="15" t="s">
        <v>149</v>
      </c>
      <c r="BK222" s="244">
        <f>ROUND(P222*H222,2)</f>
        <v>0</v>
      </c>
      <c r="BL222" s="15" t="s">
        <v>148</v>
      </c>
      <c r="BM222" s="243" t="s">
        <v>374</v>
      </c>
    </row>
    <row r="223" s="2" customFormat="1">
      <c r="A223" s="36"/>
      <c r="B223" s="37"/>
      <c r="C223" s="38"/>
      <c r="D223" s="245" t="s">
        <v>151</v>
      </c>
      <c r="E223" s="38"/>
      <c r="F223" s="246" t="s">
        <v>373</v>
      </c>
      <c r="G223" s="38"/>
      <c r="H223" s="38"/>
      <c r="I223" s="247"/>
      <c r="J223" s="247"/>
      <c r="K223" s="38"/>
      <c r="L223" s="38"/>
      <c r="M223" s="42"/>
      <c r="N223" s="248"/>
      <c r="O223" s="249"/>
      <c r="P223" s="95"/>
      <c r="Q223" s="95"/>
      <c r="R223" s="95"/>
      <c r="S223" s="95"/>
      <c r="T223" s="95"/>
      <c r="U223" s="95"/>
      <c r="V223" s="95"/>
      <c r="W223" s="95"/>
      <c r="X223" s="96"/>
      <c r="Y223" s="36"/>
      <c r="Z223" s="36"/>
      <c r="AA223" s="36"/>
      <c r="AB223" s="36"/>
      <c r="AC223" s="36"/>
      <c r="AD223" s="36"/>
      <c r="AE223" s="36"/>
      <c r="AT223" s="15" t="s">
        <v>151</v>
      </c>
      <c r="AU223" s="15" t="s">
        <v>149</v>
      </c>
    </row>
    <row r="224" s="13" customFormat="1">
      <c r="A224" s="13"/>
      <c r="B224" s="250"/>
      <c r="C224" s="251"/>
      <c r="D224" s="245" t="s">
        <v>196</v>
      </c>
      <c r="E224" s="251"/>
      <c r="F224" s="252" t="s">
        <v>375</v>
      </c>
      <c r="G224" s="251"/>
      <c r="H224" s="253">
        <v>12.9</v>
      </c>
      <c r="I224" s="254"/>
      <c r="J224" s="254"/>
      <c r="K224" s="251"/>
      <c r="L224" s="251"/>
      <c r="M224" s="255"/>
      <c r="N224" s="256"/>
      <c r="O224" s="257"/>
      <c r="P224" s="257"/>
      <c r="Q224" s="257"/>
      <c r="R224" s="257"/>
      <c r="S224" s="257"/>
      <c r="T224" s="257"/>
      <c r="U224" s="257"/>
      <c r="V224" s="257"/>
      <c r="W224" s="257"/>
      <c r="X224" s="258"/>
      <c r="Y224" s="13"/>
      <c r="Z224" s="13"/>
      <c r="AA224" s="13"/>
      <c r="AB224" s="13"/>
      <c r="AC224" s="13"/>
      <c r="AD224" s="13"/>
      <c r="AE224" s="13"/>
      <c r="AT224" s="259" t="s">
        <v>196</v>
      </c>
      <c r="AU224" s="259" t="s">
        <v>149</v>
      </c>
      <c r="AV224" s="13" t="s">
        <v>149</v>
      </c>
      <c r="AW224" s="13" t="s">
        <v>4</v>
      </c>
      <c r="AX224" s="13" t="s">
        <v>84</v>
      </c>
      <c r="AY224" s="259" t="s">
        <v>141</v>
      </c>
    </row>
    <row r="225" s="2" customFormat="1" ht="21.75" customHeight="1">
      <c r="A225" s="36"/>
      <c r="B225" s="37"/>
      <c r="C225" s="260" t="s">
        <v>376</v>
      </c>
      <c r="D225" s="260" t="s">
        <v>228</v>
      </c>
      <c r="E225" s="261" t="s">
        <v>377</v>
      </c>
      <c r="F225" s="262" t="s">
        <v>378</v>
      </c>
      <c r="G225" s="263" t="s">
        <v>379</v>
      </c>
      <c r="H225" s="264">
        <v>1</v>
      </c>
      <c r="I225" s="265"/>
      <c r="J225" s="266"/>
      <c r="K225" s="267">
        <f>ROUND(P225*H225,2)</f>
        <v>0</v>
      </c>
      <c r="L225" s="266"/>
      <c r="M225" s="268"/>
      <c r="N225" s="269" t="s">
        <v>1</v>
      </c>
      <c r="O225" s="239" t="s">
        <v>40</v>
      </c>
      <c r="P225" s="240">
        <f>I225+J225</f>
        <v>0</v>
      </c>
      <c r="Q225" s="240">
        <f>ROUND(I225*H225,2)</f>
        <v>0</v>
      </c>
      <c r="R225" s="240">
        <f>ROUND(J225*H225,2)</f>
        <v>0</v>
      </c>
      <c r="S225" s="95"/>
      <c r="T225" s="241">
        <f>S225*H225</f>
        <v>0</v>
      </c>
      <c r="U225" s="241">
        <v>0</v>
      </c>
      <c r="V225" s="241">
        <f>U225*H225</f>
        <v>0</v>
      </c>
      <c r="W225" s="241">
        <v>0</v>
      </c>
      <c r="X225" s="242">
        <f>W225*H225</f>
        <v>0</v>
      </c>
      <c r="Y225" s="36"/>
      <c r="Z225" s="36"/>
      <c r="AA225" s="36"/>
      <c r="AB225" s="36"/>
      <c r="AC225" s="36"/>
      <c r="AD225" s="36"/>
      <c r="AE225" s="36"/>
      <c r="AR225" s="243" t="s">
        <v>164</v>
      </c>
      <c r="AT225" s="243" t="s">
        <v>228</v>
      </c>
      <c r="AU225" s="243" t="s">
        <v>149</v>
      </c>
      <c r="AY225" s="15" t="s">
        <v>141</v>
      </c>
      <c r="BE225" s="244">
        <f>IF(O225="základná",K225,0)</f>
        <v>0</v>
      </c>
      <c r="BF225" s="244">
        <f>IF(O225="znížená",K225,0)</f>
        <v>0</v>
      </c>
      <c r="BG225" s="244">
        <f>IF(O225="zákl. prenesená",K225,0)</f>
        <v>0</v>
      </c>
      <c r="BH225" s="244">
        <f>IF(O225="zníž. prenesená",K225,0)</f>
        <v>0</v>
      </c>
      <c r="BI225" s="244">
        <f>IF(O225="nulová",K225,0)</f>
        <v>0</v>
      </c>
      <c r="BJ225" s="15" t="s">
        <v>149</v>
      </c>
      <c r="BK225" s="244">
        <f>ROUND(P225*H225,2)</f>
        <v>0</v>
      </c>
      <c r="BL225" s="15" t="s">
        <v>148</v>
      </c>
      <c r="BM225" s="243" t="s">
        <v>380</v>
      </c>
    </row>
    <row r="226" s="2" customFormat="1">
      <c r="A226" s="36"/>
      <c r="B226" s="37"/>
      <c r="C226" s="38"/>
      <c r="D226" s="245" t="s">
        <v>151</v>
      </c>
      <c r="E226" s="38"/>
      <c r="F226" s="246" t="s">
        <v>378</v>
      </c>
      <c r="G226" s="38"/>
      <c r="H226" s="38"/>
      <c r="I226" s="247"/>
      <c r="J226" s="247"/>
      <c r="K226" s="38"/>
      <c r="L226" s="38"/>
      <c r="M226" s="42"/>
      <c r="N226" s="248"/>
      <c r="O226" s="249"/>
      <c r="P226" s="95"/>
      <c r="Q226" s="95"/>
      <c r="R226" s="95"/>
      <c r="S226" s="95"/>
      <c r="T226" s="95"/>
      <c r="U226" s="95"/>
      <c r="V226" s="95"/>
      <c r="W226" s="95"/>
      <c r="X226" s="96"/>
      <c r="Y226" s="36"/>
      <c r="Z226" s="36"/>
      <c r="AA226" s="36"/>
      <c r="AB226" s="36"/>
      <c r="AC226" s="36"/>
      <c r="AD226" s="36"/>
      <c r="AE226" s="36"/>
      <c r="AT226" s="15" t="s">
        <v>151</v>
      </c>
      <c r="AU226" s="15" t="s">
        <v>149</v>
      </c>
    </row>
    <row r="227" s="12" customFormat="1" ht="22.8" customHeight="1">
      <c r="A227" s="12"/>
      <c r="B227" s="213"/>
      <c r="C227" s="214"/>
      <c r="D227" s="215" t="s">
        <v>75</v>
      </c>
      <c r="E227" s="228" t="s">
        <v>381</v>
      </c>
      <c r="F227" s="228" t="s">
        <v>382</v>
      </c>
      <c r="G227" s="214"/>
      <c r="H227" s="214"/>
      <c r="I227" s="217"/>
      <c r="J227" s="217"/>
      <c r="K227" s="229">
        <f>BK227</f>
        <v>0</v>
      </c>
      <c r="L227" s="214"/>
      <c r="M227" s="219"/>
      <c r="N227" s="220"/>
      <c r="O227" s="221"/>
      <c r="P227" s="221"/>
      <c r="Q227" s="222">
        <f>SUM(Q228:Q229)</f>
        <v>0</v>
      </c>
      <c r="R227" s="222">
        <f>SUM(R228:R229)</f>
        <v>0</v>
      </c>
      <c r="S227" s="221"/>
      <c r="T227" s="223">
        <f>SUM(T228:T229)</f>
        <v>0</v>
      </c>
      <c r="U227" s="221"/>
      <c r="V227" s="223">
        <f>SUM(V228:V229)</f>
        <v>0</v>
      </c>
      <c r="W227" s="221"/>
      <c r="X227" s="224">
        <f>SUM(X228:X229)</f>
        <v>0</v>
      </c>
      <c r="Y227" s="12"/>
      <c r="Z227" s="12"/>
      <c r="AA227" s="12"/>
      <c r="AB227" s="12"/>
      <c r="AC227" s="12"/>
      <c r="AD227" s="12"/>
      <c r="AE227" s="12"/>
      <c r="AR227" s="225" t="s">
        <v>84</v>
      </c>
      <c r="AT227" s="226" t="s">
        <v>75</v>
      </c>
      <c r="AU227" s="226" t="s">
        <v>84</v>
      </c>
      <c r="AY227" s="225" t="s">
        <v>141</v>
      </c>
      <c r="BK227" s="227">
        <f>SUM(BK228:BK229)</f>
        <v>0</v>
      </c>
    </row>
    <row r="228" s="2" customFormat="1" ht="24.15" customHeight="1">
      <c r="A228" s="36"/>
      <c r="B228" s="37"/>
      <c r="C228" s="230" t="s">
        <v>383</v>
      </c>
      <c r="D228" s="230" t="s">
        <v>144</v>
      </c>
      <c r="E228" s="231" t="s">
        <v>384</v>
      </c>
      <c r="F228" s="232" t="s">
        <v>385</v>
      </c>
      <c r="G228" s="233" t="s">
        <v>209</v>
      </c>
      <c r="H228" s="234">
        <v>1529.3150000000001</v>
      </c>
      <c r="I228" s="235"/>
      <c r="J228" s="235"/>
      <c r="K228" s="236">
        <f>ROUND(P228*H228,2)</f>
        <v>0</v>
      </c>
      <c r="L228" s="237"/>
      <c r="M228" s="42"/>
      <c r="N228" s="238" t="s">
        <v>1</v>
      </c>
      <c r="O228" s="239" t="s">
        <v>40</v>
      </c>
      <c r="P228" s="240">
        <f>I228+J228</f>
        <v>0</v>
      </c>
      <c r="Q228" s="240">
        <f>ROUND(I228*H228,2)</f>
        <v>0</v>
      </c>
      <c r="R228" s="240">
        <f>ROUND(J228*H228,2)</f>
        <v>0</v>
      </c>
      <c r="S228" s="95"/>
      <c r="T228" s="241">
        <f>S228*H228</f>
        <v>0</v>
      </c>
      <c r="U228" s="241">
        <v>0</v>
      </c>
      <c r="V228" s="241">
        <f>U228*H228</f>
        <v>0</v>
      </c>
      <c r="W228" s="241">
        <v>0</v>
      </c>
      <c r="X228" s="242">
        <f>W228*H228</f>
        <v>0</v>
      </c>
      <c r="Y228" s="36"/>
      <c r="Z228" s="36"/>
      <c r="AA228" s="36"/>
      <c r="AB228" s="36"/>
      <c r="AC228" s="36"/>
      <c r="AD228" s="36"/>
      <c r="AE228" s="36"/>
      <c r="AR228" s="243" t="s">
        <v>148</v>
      </c>
      <c r="AT228" s="243" t="s">
        <v>144</v>
      </c>
      <c r="AU228" s="243" t="s">
        <v>149</v>
      </c>
      <c r="AY228" s="15" t="s">
        <v>141</v>
      </c>
      <c r="BE228" s="244">
        <f>IF(O228="základná",K228,0)</f>
        <v>0</v>
      </c>
      <c r="BF228" s="244">
        <f>IF(O228="znížená",K228,0)</f>
        <v>0</v>
      </c>
      <c r="BG228" s="244">
        <f>IF(O228="zákl. prenesená",K228,0)</f>
        <v>0</v>
      </c>
      <c r="BH228" s="244">
        <f>IF(O228="zníž. prenesená",K228,0)</f>
        <v>0</v>
      </c>
      <c r="BI228" s="244">
        <f>IF(O228="nulová",K228,0)</f>
        <v>0</v>
      </c>
      <c r="BJ228" s="15" t="s">
        <v>149</v>
      </c>
      <c r="BK228" s="244">
        <f>ROUND(P228*H228,2)</f>
        <v>0</v>
      </c>
      <c r="BL228" s="15" t="s">
        <v>148</v>
      </c>
      <c r="BM228" s="243" t="s">
        <v>386</v>
      </c>
    </row>
    <row r="229" s="2" customFormat="1">
      <c r="A229" s="36"/>
      <c r="B229" s="37"/>
      <c r="C229" s="38"/>
      <c r="D229" s="245" t="s">
        <v>151</v>
      </c>
      <c r="E229" s="38"/>
      <c r="F229" s="246" t="s">
        <v>387</v>
      </c>
      <c r="G229" s="38"/>
      <c r="H229" s="38"/>
      <c r="I229" s="247"/>
      <c r="J229" s="247"/>
      <c r="K229" s="38"/>
      <c r="L229" s="38"/>
      <c r="M229" s="42"/>
      <c r="N229" s="248"/>
      <c r="O229" s="249"/>
      <c r="P229" s="95"/>
      <c r="Q229" s="95"/>
      <c r="R229" s="95"/>
      <c r="S229" s="95"/>
      <c r="T229" s="95"/>
      <c r="U229" s="95"/>
      <c r="V229" s="95"/>
      <c r="W229" s="95"/>
      <c r="X229" s="96"/>
      <c r="Y229" s="36"/>
      <c r="Z229" s="36"/>
      <c r="AA229" s="36"/>
      <c r="AB229" s="36"/>
      <c r="AC229" s="36"/>
      <c r="AD229" s="36"/>
      <c r="AE229" s="36"/>
      <c r="AT229" s="15" t="s">
        <v>151</v>
      </c>
      <c r="AU229" s="15" t="s">
        <v>149</v>
      </c>
    </row>
    <row r="230" s="12" customFormat="1" ht="25.92" customHeight="1">
      <c r="A230" s="12"/>
      <c r="B230" s="213"/>
      <c r="C230" s="214"/>
      <c r="D230" s="215" t="s">
        <v>75</v>
      </c>
      <c r="E230" s="216" t="s">
        <v>388</v>
      </c>
      <c r="F230" s="216" t="s">
        <v>389</v>
      </c>
      <c r="G230" s="214"/>
      <c r="H230" s="214"/>
      <c r="I230" s="217"/>
      <c r="J230" s="217"/>
      <c r="K230" s="218">
        <f>BK230</f>
        <v>0</v>
      </c>
      <c r="L230" s="214"/>
      <c r="M230" s="219"/>
      <c r="N230" s="220"/>
      <c r="O230" s="221"/>
      <c r="P230" s="221"/>
      <c r="Q230" s="222">
        <f>SUM(Q231:Q232)</f>
        <v>0</v>
      </c>
      <c r="R230" s="222">
        <f>SUM(R231:R232)</f>
        <v>0</v>
      </c>
      <c r="S230" s="221"/>
      <c r="T230" s="223">
        <f>SUM(T231:T232)</f>
        <v>0</v>
      </c>
      <c r="U230" s="221"/>
      <c r="V230" s="223">
        <f>SUM(V231:V232)</f>
        <v>0</v>
      </c>
      <c r="W230" s="221"/>
      <c r="X230" s="224">
        <f>SUM(X231:X232)</f>
        <v>0</v>
      </c>
      <c r="Y230" s="12"/>
      <c r="Z230" s="12"/>
      <c r="AA230" s="12"/>
      <c r="AB230" s="12"/>
      <c r="AC230" s="12"/>
      <c r="AD230" s="12"/>
      <c r="AE230" s="12"/>
      <c r="AR230" s="225" t="s">
        <v>148</v>
      </c>
      <c r="AT230" s="226" t="s">
        <v>75</v>
      </c>
      <c r="AU230" s="226" t="s">
        <v>76</v>
      </c>
      <c r="AY230" s="225" t="s">
        <v>141</v>
      </c>
      <c r="BK230" s="227">
        <f>SUM(BK231:BK232)</f>
        <v>0</v>
      </c>
    </row>
    <row r="231" s="2" customFormat="1" ht="37.8" customHeight="1">
      <c r="A231" s="36"/>
      <c r="B231" s="37"/>
      <c r="C231" s="230" t="s">
        <v>390</v>
      </c>
      <c r="D231" s="230" t="s">
        <v>144</v>
      </c>
      <c r="E231" s="231" t="s">
        <v>391</v>
      </c>
      <c r="F231" s="232" t="s">
        <v>392</v>
      </c>
      <c r="G231" s="233" t="s">
        <v>393</v>
      </c>
      <c r="H231" s="234">
        <v>8</v>
      </c>
      <c r="I231" s="235"/>
      <c r="J231" s="235"/>
      <c r="K231" s="236">
        <f>ROUND(P231*H231,2)</f>
        <v>0</v>
      </c>
      <c r="L231" s="237"/>
      <c r="M231" s="42"/>
      <c r="N231" s="238" t="s">
        <v>1</v>
      </c>
      <c r="O231" s="239" t="s">
        <v>40</v>
      </c>
      <c r="P231" s="240">
        <f>I231+J231</f>
        <v>0</v>
      </c>
      <c r="Q231" s="240">
        <f>ROUND(I231*H231,2)</f>
        <v>0</v>
      </c>
      <c r="R231" s="240">
        <f>ROUND(J231*H231,2)</f>
        <v>0</v>
      </c>
      <c r="S231" s="95"/>
      <c r="T231" s="241">
        <f>S231*H231</f>
        <v>0</v>
      </c>
      <c r="U231" s="241">
        <v>0</v>
      </c>
      <c r="V231" s="241">
        <f>U231*H231</f>
        <v>0</v>
      </c>
      <c r="W231" s="241">
        <v>0</v>
      </c>
      <c r="X231" s="242">
        <f>W231*H231</f>
        <v>0</v>
      </c>
      <c r="Y231" s="36"/>
      <c r="Z231" s="36"/>
      <c r="AA231" s="36"/>
      <c r="AB231" s="36"/>
      <c r="AC231" s="36"/>
      <c r="AD231" s="36"/>
      <c r="AE231" s="36"/>
      <c r="AR231" s="243" t="s">
        <v>394</v>
      </c>
      <c r="AT231" s="243" t="s">
        <v>144</v>
      </c>
      <c r="AU231" s="243" t="s">
        <v>84</v>
      </c>
      <c r="AY231" s="15" t="s">
        <v>141</v>
      </c>
      <c r="BE231" s="244">
        <f>IF(O231="základná",K231,0)</f>
        <v>0</v>
      </c>
      <c r="BF231" s="244">
        <f>IF(O231="znížená",K231,0)</f>
        <v>0</v>
      </c>
      <c r="BG231" s="244">
        <f>IF(O231="zákl. prenesená",K231,0)</f>
        <v>0</v>
      </c>
      <c r="BH231" s="244">
        <f>IF(O231="zníž. prenesená",K231,0)</f>
        <v>0</v>
      </c>
      <c r="BI231" s="244">
        <f>IF(O231="nulová",K231,0)</f>
        <v>0</v>
      </c>
      <c r="BJ231" s="15" t="s">
        <v>149</v>
      </c>
      <c r="BK231" s="244">
        <f>ROUND(P231*H231,2)</f>
        <v>0</v>
      </c>
      <c r="BL231" s="15" t="s">
        <v>394</v>
      </c>
      <c r="BM231" s="243" t="s">
        <v>395</v>
      </c>
    </row>
    <row r="232" s="2" customFormat="1">
      <c r="A232" s="36"/>
      <c r="B232" s="37"/>
      <c r="C232" s="38"/>
      <c r="D232" s="245" t="s">
        <v>151</v>
      </c>
      <c r="E232" s="38"/>
      <c r="F232" s="246" t="s">
        <v>396</v>
      </c>
      <c r="G232" s="38"/>
      <c r="H232" s="38"/>
      <c r="I232" s="247"/>
      <c r="J232" s="247"/>
      <c r="K232" s="38"/>
      <c r="L232" s="38"/>
      <c r="M232" s="42"/>
      <c r="N232" s="270"/>
      <c r="O232" s="271"/>
      <c r="P232" s="272"/>
      <c r="Q232" s="272"/>
      <c r="R232" s="272"/>
      <c r="S232" s="272"/>
      <c r="T232" s="272"/>
      <c r="U232" s="272"/>
      <c r="V232" s="272"/>
      <c r="W232" s="272"/>
      <c r="X232" s="273"/>
      <c r="Y232" s="36"/>
      <c r="Z232" s="36"/>
      <c r="AA232" s="36"/>
      <c r="AB232" s="36"/>
      <c r="AC232" s="36"/>
      <c r="AD232" s="36"/>
      <c r="AE232" s="36"/>
      <c r="AT232" s="15" t="s">
        <v>151</v>
      </c>
      <c r="AU232" s="15" t="s">
        <v>84</v>
      </c>
    </row>
    <row r="233" s="2" customFormat="1" ht="6.96" customHeight="1">
      <c r="A233" s="36"/>
      <c r="B233" s="70"/>
      <c r="C233" s="71"/>
      <c r="D233" s="71"/>
      <c r="E233" s="71"/>
      <c r="F233" s="71"/>
      <c r="G233" s="71"/>
      <c r="H233" s="71"/>
      <c r="I233" s="71"/>
      <c r="J233" s="71"/>
      <c r="K233" s="71"/>
      <c r="L233" s="71"/>
      <c r="M233" s="42"/>
      <c r="N233" s="36"/>
      <c r="P233" s="36"/>
      <c r="Q233" s="36"/>
      <c r="R233" s="36"/>
      <c r="S233" s="36"/>
      <c r="T233" s="36"/>
      <c r="U233" s="36"/>
      <c r="V233" s="36"/>
      <c r="W233" s="36"/>
      <c r="X233" s="36"/>
      <c r="Y233" s="36"/>
      <c r="Z233" s="36"/>
      <c r="AA233" s="36"/>
      <c r="AB233" s="36"/>
      <c r="AC233" s="36"/>
      <c r="AD233" s="36"/>
      <c r="AE233" s="36"/>
    </row>
  </sheetData>
  <sheetProtection sheet="1" autoFilter="0" formatColumns="0" formatRows="0" objects="1" scenarios="1" spinCount="100000" saltValue="2f9poUVIuXBNunF1Yq7Tsn8nEQcvAiu74PMve4C3sUWl8hN8XVZL/NC1S+7Nyk11WC2DVg3eboHdX0mdZr7TUA==" hashValue="0mspERvwybN/Uyb8hZS+sV5cRT5hnOzWwMH4mzoi+YN+GLOr0/O23zbLuaKhLrLm2prdXeVC9xOAHUKS4sOD/g==" algorithmName="SHA-512" password="CC35"/>
  <autoFilter ref="C122:L232"/>
  <mergeCells count="9">
    <mergeCell ref="E7:H7"/>
    <mergeCell ref="E9:H9"/>
    <mergeCell ref="E18:H18"/>
    <mergeCell ref="E27:H27"/>
    <mergeCell ref="E85:H85"/>
    <mergeCell ref="E87:H87"/>
    <mergeCell ref="E113:H113"/>
    <mergeCell ref="E115:H115"/>
    <mergeCell ref="M2:Z2"/>
  </mergeCells>
  <pageMargins left="0.39375" right="0.39375" top="0.39375" bottom="0.39375" header="0" footer="0"/>
  <pageSetup paperSize="9" orientation="portrait" blackAndWhite="1" fitToHeight="100"/>
  <headerFooter>
    <oddFooter>&amp;CStrana &amp;P z &amp;N</oddFooter>
  </headerFooter>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hidden="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5" t="s">
        <v>88</v>
      </c>
    </row>
    <row r="3" s="1" customFormat="1" ht="6.96" customHeight="1">
      <c r="B3" s="141"/>
      <c r="C3" s="142"/>
      <c r="D3" s="142"/>
      <c r="E3" s="142"/>
      <c r="F3" s="142"/>
      <c r="G3" s="142"/>
      <c r="H3" s="142"/>
      <c r="I3" s="142"/>
      <c r="J3" s="142"/>
      <c r="K3" s="142"/>
      <c r="L3" s="142"/>
      <c r="M3" s="18"/>
      <c r="AT3" s="15" t="s">
        <v>76</v>
      </c>
    </row>
    <row r="4" s="1" customFormat="1" ht="24.96" customHeight="1">
      <c r="B4" s="18"/>
      <c r="D4" s="143" t="s">
        <v>104</v>
      </c>
      <c r="M4" s="18"/>
      <c r="N4" s="144" t="s">
        <v>10</v>
      </c>
      <c r="AT4" s="15" t="s">
        <v>4</v>
      </c>
    </row>
    <row r="5" s="1" customFormat="1" ht="6.96" customHeight="1">
      <c r="B5" s="18"/>
      <c r="M5" s="18"/>
    </row>
    <row r="6" s="1" customFormat="1" ht="12" customHeight="1">
      <c r="B6" s="18"/>
      <c r="D6" s="145" t="s">
        <v>16</v>
      </c>
      <c r="M6" s="18"/>
    </row>
    <row r="7" s="1" customFormat="1" ht="16.5" customHeight="1">
      <c r="B7" s="18"/>
      <c r="E7" s="146" t="str">
        <f>'Rekapitulácia stavby'!K6</f>
        <v>Zátoka pokoja</v>
      </c>
      <c r="F7" s="145"/>
      <c r="G7" s="145"/>
      <c r="H7" s="145"/>
      <c r="M7" s="18"/>
    </row>
    <row r="8" s="2" customFormat="1" ht="12" customHeight="1">
      <c r="A8" s="36"/>
      <c r="B8" s="42"/>
      <c r="C8" s="36"/>
      <c r="D8" s="145" t="s">
        <v>105</v>
      </c>
      <c r="E8" s="36"/>
      <c r="F8" s="36"/>
      <c r="G8" s="36"/>
      <c r="H8" s="36"/>
      <c r="I8" s="36"/>
      <c r="J8" s="36"/>
      <c r="K8" s="36"/>
      <c r="L8" s="36"/>
      <c r="M8" s="67"/>
      <c r="S8" s="36"/>
      <c r="T8" s="36"/>
      <c r="U8" s="36"/>
      <c r="V8" s="36"/>
      <c r="W8" s="36"/>
      <c r="X8" s="36"/>
      <c r="Y8" s="36"/>
      <c r="Z8" s="36"/>
      <c r="AA8" s="36"/>
      <c r="AB8" s="36"/>
      <c r="AC8" s="36"/>
      <c r="AD8" s="36"/>
      <c r="AE8" s="36"/>
    </row>
    <row r="9" s="2" customFormat="1" ht="16.5" customHeight="1">
      <c r="A9" s="36"/>
      <c r="B9" s="42"/>
      <c r="C9" s="36"/>
      <c r="D9" s="36"/>
      <c r="E9" s="147" t="s">
        <v>397</v>
      </c>
      <c r="F9" s="36"/>
      <c r="G9" s="36"/>
      <c r="H9" s="36"/>
      <c r="I9" s="36"/>
      <c r="J9" s="36"/>
      <c r="K9" s="36"/>
      <c r="L9" s="36"/>
      <c r="M9" s="67"/>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36"/>
      <c r="M10" s="67"/>
      <c r="S10" s="36"/>
      <c r="T10" s="36"/>
      <c r="U10" s="36"/>
      <c r="V10" s="36"/>
      <c r="W10" s="36"/>
      <c r="X10" s="36"/>
      <c r="Y10" s="36"/>
      <c r="Z10" s="36"/>
      <c r="AA10" s="36"/>
      <c r="AB10" s="36"/>
      <c r="AC10" s="36"/>
      <c r="AD10" s="36"/>
      <c r="AE10" s="36"/>
    </row>
    <row r="11" s="2" customFormat="1" ht="12" customHeight="1">
      <c r="A11" s="36"/>
      <c r="B11" s="42"/>
      <c r="C11" s="36"/>
      <c r="D11" s="145" t="s">
        <v>18</v>
      </c>
      <c r="E11" s="36"/>
      <c r="F11" s="148" t="s">
        <v>1</v>
      </c>
      <c r="G11" s="36"/>
      <c r="H11" s="36"/>
      <c r="I11" s="145" t="s">
        <v>19</v>
      </c>
      <c r="J11" s="148" t="s">
        <v>1</v>
      </c>
      <c r="K11" s="36"/>
      <c r="L11" s="36"/>
      <c r="M11" s="67"/>
      <c r="S11" s="36"/>
      <c r="T11" s="36"/>
      <c r="U11" s="36"/>
      <c r="V11" s="36"/>
      <c r="W11" s="36"/>
      <c r="X11" s="36"/>
      <c r="Y11" s="36"/>
      <c r="Z11" s="36"/>
      <c r="AA11" s="36"/>
      <c r="AB11" s="36"/>
      <c r="AC11" s="36"/>
      <c r="AD11" s="36"/>
      <c r="AE11" s="36"/>
    </row>
    <row r="12" s="2" customFormat="1" ht="12" customHeight="1">
      <c r="A12" s="36"/>
      <c r="B12" s="42"/>
      <c r="C12" s="36"/>
      <c r="D12" s="145" t="s">
        <v>20</v>
      </c>
      <c r="E12" s="36"/>
      <c r="F12" s="148" t="s">
        <v>21</v>
      </c>
      <c r="G12" s="36"/>
      <c r="H12" s="36"/>
      <c r="I12" s="145" t="s">
        <v>22</v>
      </c>
      <c r="J12" s="149" t="str">
        <f>'Rekapitulácia stavby'!AN8</f>
        <v>9. 9. 2021</v>
      </c>
      <c r="K12" s="36"/>
      <c r="L12" s="36"/>
      <c r="M12" s="67"/>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36"/>
      <c r="M13" s="67"/>
      <c r="S13" s="36"/>
      <c r="T13" s="36"/>
      <c r="U13" s="36"/>
      <c r="V13" s="36"/>
      <c r="W13" s="36"/>
      <c r="X13" s="36"/>
      <c r="Y13" s="36"/>
      <c r="Z13" s="36"/>
      <c r="AA13" s="36"/>
      <c r="AB13" s="36"/>
      <c r="AC13" s="36"/>
      <c r="AD13" s="36"/>
      <c r="AE13" s="36"/>
    </row>
    <row r="14" s="2" customFormat="1" ht="12" customHeight="1">
      <c r="A14" s="36"/>
      <c r="B14" s="42"/>
      <c r="C14" s="36"/>
      <c r="D14" s="145" t="s">
        <v>24</v>
      </c>
      <c r="E14" s="36"/>
      <c r="F14" s="36"/>
      <c r="G14" s="36"/>
      <c r="H14" s="36"/>
      <c r="I14" s="145" t="s">
        <v>25</v>
      </c>
      <c r="J14" s="148" t="s">
        <v>1</v>
      </c>
      <c r="K14" s="36"/>
      <c r="L14" s="36"/>
      <c r="M14" s="67"/>
      <c r="S14" s="36"/>
      <c r="T14" s="36"/>
      <c r="U14" s="36"/>
      <c r="V14" s="36"/>
      <c r="W14" s="36"/>
      <c r="X14" s="36"/>
      <c r="Y14" s="36"/>
      <c r="Z14" s="36"/>
      <c r="AA14" s="36"/>
      <c r="AB14" s="36"/>
      <c r="AC14" s="36"/>
      <c r="AD14" s="36"/>
      <c r="AE14" s="36"/>
    </row>
    <row r="15" s="2" customFormat="1" ht="18" customHeight="1">
      <c r="A15" s="36"/>
      <c r="B15" s="42"/>
      <c r="C15" s="36"/>
      <c r="D15" s="36"/>
      <c r="E15" s="148" t="s">
        <v>26</v>
      </c>
      <c r="F15" s="36"/>
      <c r="G15" s="36"/>
      <c r="H15" s="36"/>
      <c r="I15" s="145" t="s">
        <v>27</v>
      </c>
      <c r="J15" s="148" t="s">
        <v>1</v>
      </c>
      <c r="K15" s="36"/>
      <c r="L15" s="36"/>
      <c r="M15" s="67"/>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36"/>
      <c r="M16" s="67"/>
      <c r="S16" s="36"/>
      <c r="T16" s="36"/>
      <c r="U16" s="36"/>
      <c r="V16" s="36"/>
      <c r="W16" s="36"/>
      <c r="X16" s="36"/>
      <c r="Y16" s="36"/>
      <c r="Z16" s="36"/>
      <c r="AA16" s="36"/>
      <c r="AB16" s="36"/>
      <c r="AC16" s="36"/>
      <c r="AD16" s="36"/>
      <c r="AE16" s="36"/>
    </row>
    <row r="17" s="2" customFormat="1" ht="12" customHeight="1">
      <c r="A17" s="36"/>
      <c r="B17" s="42"/>
      <c r="C17" s="36"/>
      <c r="D17" s="145" t="s">
        <v>28</v>
      </c>
      <c r="E17" s="36"/>
      <c r="F17" s="36"/>
      <c r="G17" s="36"/>
      <c r="H17" s="36"/>
      <c r="I17" s="145" t="s">
        <v>25</v>
      </c>
      <c r="J17" s="31" t="str">
        <f>'Rekapitulácia stavby'!AN13</f>
        <v>Vyplň údaj</v>
      </c>
      <c r="K17" s="36"/>
      <c r="L17" s="36"/>
      <c r="M17" s="67"/>
      <c r="S17" s="36"/>
      <c r="T17" s="36"/>
      <c r="U17" s="36"/>
      <c r="V17" s="36"/>
      <c r="W17" s="36"/>
      <c r="X17" s="36"/>
      <c r="Y17" s="36"/>
      <c r="Z17" s="36"/>
      <c r="AA17" s="36"/>
      <c r="AB17" s="36"/>
      <c r="AC17" s="36"/>
      <c r="AD17" s="36"/>
      <c r="AE17" s="36"/>
    </row>
    <row r="18" s="2" customFormat="1" ht="18" customHeight="1">
      <c r="A18" s="36"/>
      <c r="B18" s="42"/>
      <c r="C18" s="36"/>
      <c r="D18" s="36"/>
      <c r="E18" s="31" t="str">
        <f>'Rekapitulácia stavby'!E14</f>
        <v>Vyplň údaj</v>
      </c>
      <c r="F18" s="148"/>
      <c r="G18" s="148"/>
      <c r="H18" s="148"/>
      <c r="I18" s="145" t="s">
        <v>27</v>
      </c>
      <c r="J18" s="31" t="str">
        <f>'Rekapitulácia stavby'!AN14</f>
        <v>Vyplň údaj</v>
      </c>
      <c r="K18" s="36"/>
      <c r="L18" s="36"/>
      <c r="M18" s="67"/>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36"/>
      <c r="M19" s="67"/>
      <c r="S19" s="36"/>
      <c r="T19" s="36"/>
      <c r="U19" s="36"/>
      <c r="V19" s="36"/>
      <c r="W19" s="36"/>
      <c r="X19" s="36"/>
      <c r="Y19" s="36"/>
      <c r="Z19" s="36"/>
      <c r="AA19" s="36"/>
      <c r="AB19" s="36"/>
      <c r="AC19" s="36"/>
      <c r="AD19" s="36"/>
      <c r="AE19" s="36"/>
    </row>
    <row r="20" s="2" customFormat="1" ht="12" customHeight="1">
      <c r="A20" s="36"/>
      <c r="B20" s="42"/>
      <c r="C20" s="36"/>
      <c r="D20" s="145" t="s">
        <v>30</v>
      </c>
      <c r="E20" s="36"/>
      <c r="F20" s="36"/>
      <c r="G20" s="36"/>
      <c r="H20" s="36"/>
      <c r="I20" s="145" t="s">
        <v>25</v>
      </c>
      <c r="J20" s="148" t="s">
        <v>1</v>
      </c>
      <c r="K20" s="36"/>
      <c r="L20" s="36"/>
      <c r="M20" s="67"/>
      <c r="S20" s="36"/>
      <c r="T20" s="36"/>
      <c r="U20" s="36"/>
      <c r="V20" s="36"/>
      <c r="W20" s="36"/>
      <c r="X20" s="36"/>
      <c r="Y20" s="36"/>
      <c r="Z20" s="36"/>
      <c r="AA20" s="36"/>
      <c r="AB20" s="36"/>
      <c r="AC20" s="36"/>
      <c r="AD20" s="36"/>
      <c r="AE20" s="36"/>
    </row>
    <row r="21" s="2" customFormat="1" ht="18" customHeight="1">
      <c r="A21" s="36"/>
      <c r="B21" s="42"/>
      <c r="C21" s="36"/>
      <c r="D21" s="36"/>
      <c r="E21" s="148" t="s">
        <v>31</v>
      </c>
      <c r="F21" s="36"/>
      <c r="G21" s="36"/>
      <c r="H21" s="36"/>
      <c r="I21" s="145" t="s">
        <v>27</v>
      </c>
      <c r="J21" s="148" t="s">
        <v>1</v>
      </c>
      <c r="K21" s="36"/>
      <c r="L21" s="36"/>
      <c r="M21" s="67"/>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36"/>
      <c r="M22" s="67"/>
      <c r="S22" s="36"/>
      <c r="T22" s="36"/>
      <c r="U22" s="36"/>
      <c r="V22" s="36"/>
      <c r="W22" s="36"/>
      <c r="X22" s="36"/>
      <c r="Y22" s="36"/>
      <c r="Z22" s="36"/>
      <c r="AA22" s="36"/>
      <c r="AB22" s="36"/>
      <c r="AC22" s="36"/>
      <c r="AD22" s="36"/>
      <c r="AE22" s="36"/>
    </row>
    <row r="23" s="2" customFormat="1" ht="12" customHeight="1">
      <c r="A23" s="36"/>
      <c r="B23" s="42"/>
      <c r="C23" s="36"/>
      <c r="D23" s="145" t="s">
        <v>32</v>
      </c>
      <c r="E23" s="36"/>
      <c r="F23" s="36"/>
      <c r="G23" s="36"/>
      <c r="H23" s="36"/>
      <c r="I23" s="145" t="s">
        <v>25</v>
      </c>
      <c r="J23" s="148" t="s">
        <v>1</v>
      </c>
      <c r="K23" s="36"/>
      <c r="L23" s="36"/>
      <c r="M23" s="67"/>
      <c r="S23" s="36"/>
      <c r="T23" s="36"/>
      <c r="U23" s="36"/>
      <c r="V23" s="36"/>
      <c r="W23" s="36"/>
      <c r="X23" s="36"/>
      <c r="Y23" s="36"/>
      <c r="Z23" s="36"/>
      <c r="AA23" s="36"/>
      <c r="AB23" s="36"/>
      <c r="AC23" s="36"/>
      <c r="AD23" s="36"/>
      <c r="AE23" s="36"/>
    </row>
    <row r="24" s="2" customFormat="1" ht="18" customHeight="1">
      <c r="A24" s="36"/>
      <c r="B24" s="42"/>
      <c r="C24" s="36"/>
      <c r="D24" s="36"/>
      <c r="E24" s="148" t="s">
        <v>31</v>
      </c>
      <c r="F24" s="36"/>
      <c r="G24" s="36"/>
      <c r="H24" s="36"/>
      <c r="I24" s="145" t="s">
        <v>27</v>
      </c>
      <c r="J24" s="148" t="s">
        <v>1</v>
      </c>
      <c r="K24" s="36"/>
      <c r="L24" s="36"/>
      <c r="M24" s="67"/>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36"/>
      <c r="M25" s="67"/>
      <c r="S25" s="36"/>
      <c r="T25" s="36"/>
      <c r="U25" s="36"/>
      <c r="V25" s="36"/>
      <c r="W25" s="36"/>
      <c r="X25" s="36"/>
      <c r="Y25" s="36"/>
      <c r="Z25" s="36"/>
      <c r="AA25" s="36"/>
      <c r="AB25" s="36"/>
      <c r="AC25" s="36"/>
      <c r="AD25" s="36"/>
      <c r="AE25" s="36"/>
    </row>
    <row r="26" s="2" customFormat="1" ht="12" customHeight="1">
      <c r="A26" s="36"/>
      <c r="B26" s="42"/>
      <c r="C26" s="36"/>
      <c r="D26" s="145" t="s">
        <v>33</v>
      </c>
      <c r="E26" s="36"/>
      <c r="F26" s="36"/>
      <c r="G26" s="36"/>
      <c r="H26" s="36"/>
      <c r="I26" s="36"/>
      <c r="J26" s="36"/>
      <c r="K26" s="36"/>
      <c r="L26" s="36"/>
      <c r="M26" s="67"/>
      <c r="S26" s="36"/>
      <c r="T26" s="36"/>
      <c r="U26" s="36"/>
      <c r="V26" s="36"/>
      <c r="W26" s="36"/>
      <c r="X26" s="36"/>
      <c r="Y26" s="36"/>
      <c r="Z26" s="36"/>
      <c r="AA26" s="36"/>
      <c r="AB26" s="36"/>
      <c r="AC26" s="36"/>
      <c r="AD26" s="36"/>
      <c r="AE26" s="36"/>
    </row>
    <row r="27" s="8" customFormat="1" ht="16.5" customHeight="1">
      <c r="A27" s="150"/>
      <c r="B27" s="151"/>
      <c r="C27" s="150"/>
      <c r="D27" s="150"/>
      <c r="E27" s="152" t="s">
        <v>1</v>
      </c>
      <c r="F27" s="152"/>
      <c r="G27" s="152"/>
      <c r="H27" s="152"/>
      <c r="I27" s="150"/>
      <c r="J27" s="150"/>
      <c r="K27" s="150"/>
      <c r="L27" s="150"/>
      <c r="M27" s="153"/>
      <c r="S27" s="150"/>
      <c r="T27" s="150"/>
      <c r="U27" s="150"/>
      <c r="V27" s="150"/>
      <c r="W27" s="150"/>
      <c r="X27" s="150"/>
      <c r="Y27" s="150"/>
      <c r="Z27" s="150"/>
      <c r="AA27" s="150"/>
      <c r="AB27" s="150"/>
      <c r="AC27" s="150"/>
      <c r="AD27" s="150"/>
      <c r="AE27" s="150"/>
    </row>
    <row r="28" s="2" customFormat="1" ht="6.96" customHeight="1">
      <c r="A28" s="36"/>
      <c r="B28" s="42"/>
      <c r="C28" s="36"/>
      <c r="D28" s="36"/>
      <c r="E28" s="36"/>
      <c r="F28" s="36"/>
      <c r="G28" s="36"/>
      <c r="H28" s="36"/>
      <c r="I28" s="36"/>
      <c r="J28" s="36"/>
      <c r="K28" s="36"/>
      <c r="L28" s="36"/>
      <c r="M28" s="67"/>
      <c r="S28" s="36"/>
      <c r="T28" s="36"/>
      <c r="U28" s="36"/>
      <c r="V28" s="36"/>
      <c r="W28" s="36"/>
      <c r="X28" s="36"/>
      <c r="Y28" s="36"/>
      <c r="Z28" s="36"/>
      <c r="AA28" s="36"/>
      <c r="AB28" s="36"/>
      <c r="AC28" s="36"/>
      <c r="AD28" s="36"/>
      <c r="AE28" s="36"/>
    </row>
    <row r="29" s="2" customFormat="1" ht="6.96" customHeight="1">
      <c r="A29" s="36"/>
      <c r="B29" s="42"/>
      <c r="C29" s="36"/>
      <c r="D29" s="154"/>
      <c r="E29" s="154"/>
      <c r="F29" s="154"/>
      <c r="G29" s="154"/>
      <c r="H29" s="154"/>
      <c r="I29" s="154"/>
      <c r="J29" s="154"/>
      <c r="K29" s="154"/>
      <c r="L29" s="154"/>
      <c r="M29" s="67"/>
      <c r="S29" s="36"/>
      <c r="T29" s="36"/>
      <c r="U29" s="36"/>
      <c r="V29" s="36"/>
      <c r="W29" s="36"/>
      <c r="X29" s="36"/>
      <c r="Y29" s="36"/>
      <c r="Z29" s="36"/>
      <c r="AA29" s="36"/>
      <c r="AB29" s="36"/>
      <c r="AC29" s="36"/>
      <c r="AD29" s="36"/>
      <c r="AE29" s="36"/>
    </row>
    <row r="30" s="2" customFormat="1">
      <c r="A30" s="36"/>
      <c r="B30" s="42"/>
      <c r="C30" s="36"/>
      <c r="D30" s="36"/>
      <c r="E30" s="145" t="s">
        <v>107</v>
      </c>
      <c r="F30" s="36"/>
      <c r="G30" s="36"/>
      <c r="H30" s="36"/>
      <c r="I30" s="36"/>
      <c r="J30" s="36"/>
      <c r="K30" s="155">
        <f>I96</f>
        <v>0</v>
      </c>
      <c r="L30" s="36"/>
      <c r="M30" s="67"/>
      <c r="S30" s="36"/>
      <c r="T30" s="36"/>
      <c r="U30" s="36"/>
      <c r="V30" s="36"/>
      <c r="W30" s="36"/>
      <c r="X30" s="36"/>
      <c r="Y30" s="36"/>
      <c r="Z30" s="36"/>
      <c r="AA30" s="36"/>
      <c r="AB30" s="36"/>
      <c r="AC30" s="36"/>
      <c r="AD30" s="36"/>
      <c r="AE30" s="36"/>
    </row>
    <row r="31" s="2" customFormat="1">
      <c r="A31" s="36"/>
      <c r="B31" s="42"/>
      <c r="C31" s="36"/>
      <c r="D31" s="36"/>
      <c r="E31" s="145" t="s">
        <v>108</v>
      </c>
      <c r="F31" s="36"/>
      <c r="G31" s="36"/>
      <c r="H31" s="36"/>
      <c r="I31" s="36"/>
      <c r="J31" s="36"/>
      <c r="K31" s="155">
        <f>J96</f>
        <v>0</v>
      </c>
      <c r="L31" s="36"/>
      <c r="M31" s="67"/>
      <c r="S31" s="36"/>
      <c r="T31" s="36"/>
      <c r="U31" s="36"/>
      <c r="V31" s="36"/>
      <c r="W31" s="36"/>
      <c r="X31" s="36"/>
      <c r="Y31" s="36"/>
      <c r="Z31" s="36"/>
      <c r="AA31" s="36"/>
      <c r="AB31" s="36"/>
      <c r="AC31" s="36"/>
      <c r="AD31" s="36"/>
      <c r="AE31" s="36"/>
    </row>
    <row r="32" s="2" customFormat="1" ht="25.44" customHeight="1">
      <c r="A32" s="36"/>
      <c r="B32" s="42"/>
      <c r="C32" s="36"/>
      <c r="D32" s="156" t="s">
        <v>34</v>
      </c>
      <c r="E32" s="36"/>
      <c r="F32" s="36"/>
      <c r="G32" s="36"/>
      <c r="H32" s="36"/>
      <c r="I32" s="36"/>
      <c r="J32" s="36"/>
      <c r="K32" s="157">
        <f>ROUND(K122, 2)</f>
        <v>0</v>
      </c>
      <c r="L32" s="36"/>
      <c r="M32" s="67"/>
      <c r="S32" s="36"/>
      <c r="T32" s="36"/>
      <c r="U32" s="36"/>
      <c r="V32" s="36"/>
      <c r="W32" s="36"/>
      <c r="X32" s="36"/>
      <c r="Y32" s="36"/>
      <c r="Z32" s="36"/>
      <c r="AA32" s="36"/>
      <c r="AB32" s="36"/>
      <c r="AC32" s="36"/>
      <c r="AD32" s="36"/>
      <c r="AE32" s="36"/>
    </row>
    <row r="33" s="2" customFormat="1" ht="6.96" customHeight="1">
      <c r="A33" s="36"/>
      <c r="B33" s="42"/>
      <c r="C33" s="36"/>
      <c r="D33" s="154"/>
      <c r="E33" s="154"/>
      <c r="F33" s="154"/>
      <c r="G33" s="154"/>
      <c r="H33" s="154"/>
      <c r="I33" s="154"/>
      <c r="J33" s="154"/>
      <c r="K33" s="154"/>
      <c r="L33" s="154"/>
      <c r="M33" s="67"/>
      <c r="S33" s="36"/>
      <c r="T33" s="36"/>
      <c r="U33" s="36"/>
      <c r="V33" s="36"/>
      <c r="W33" s="36"/>
      <c r="X33" s="36"/>
      <c r="Y33" s="36"/>
      <c r="Z33" s="36"/>
      <c r="AA33" s="36"/>
      <c r="AB33" s="36"/>
      <c r="AC33" s="36"/>
      <c r="AD33" s="36"/>
      <c r="AE33" s="36"/>
    </row>
    <row r="34" s="2" customFormat="1" ht="14.4" customHeight="1">
      <c r="A34" s="36"/>
      <c r="B34" s="42"/>
      <c r="C34" s="36"/>
      <c r="D34" s="36"/>
      <c r="E34" s="36"/>
      <c r="F34" s="158" t="s">
        <v>36</v>
      </c>
      <c r="G34" s="36"/>
      <c r="H34" s="36"/>
      <c r="I34" s="158" t="s">
        <v>35</v>
      </c>
      <c r="J34" s="36"/>
      <c r="K34" s="158" t="s">
        <v>37</v>
      </c>
      <c r="L34" s="36"/>
      <c r="M34" s="67"/>
      <c r="S34" s="36"/>
      <c r="T34" s="36"/>
      <c r="U34" s="36"/>
      <c r="V34" s="36"/>
      <c r="W34" s="36"/>
      <c r="X34" s="36"/>
      <c r="Y34" s="36"/>
      <c r="Z34" s="36"/>
      <c r="AA34" s="36"/>
      <c r="AB34" s="36"/>
      <c r="AC34" s="36"/>
      <c r="AD34" s="36"/>
      <c r="AE34" s="36"/>
    </row>
    <row r="35" s="2" customFormat="1" ht="14.4" customHeight="1">
      <c r="A35" s="36"/>
      <c r="B35" s="42"/>
      <c r="C35" s="36"/>
      <c r="D35" s="159" t="s">
        <v>38</v>
      </c>
      <c r="E35" s="160" t="s">
        <v>39</v>
      </c>
      <c r="F35" s="161">
        <f>ROUND((SUM(BE122:BE202)),  2)</f>
        <v>0</v>
      </c>
      <c r="G35" s="162"/>
      <c r="H35" s="162"/>
      <c r="I35" s="163">
        <v>0.20000000000000001</v>
      </c>
      <c r="J35" s="162"/>
      <c r="K35" s="161">
        <f>ROUND(((SUM(BE122:BE202))*I35),  2)</f>
        <v>0</v>
      </c>
      <c r="L35" s="36"/>
      <c r="M35" s="67"/>
      <c r="S35" s="36"/>
      <c r="T35" s="36"/>
      <c r="U35" s="36"/>
      <c r="V35" s="36"/>
      <c r="W35" s="36"/>
      <c r="X35" s="36"/>
      <c r="Y35" s="36"/>
      <c r="Z35" s="36"/>
      <c r="AA35" s="36"/>
      <c r="AB35" s="36"/>
      <c r="AC35" s="36"/>
      <c r="AD35" s="36"/>
      <c r="AE35" s="36"/>
    </row>
    <row r="36" s="2" customFormat="1" ht="14.4" customHeight="1">
      <c r="A36" s="36"/>
      <c r="B36" s="42"/>
      <c r="C36" s="36"/>
      <c r="D36" s="36"/>
      <c r="E36" s="160" t="s">
        <v>40</v>
      </c>
      <c r="F36" s="161">
        <f>ROUND((SUM(BF122:BF202)),  2)</f>
        <v>0</v>
      </c>
      <c r="G36" s="162"/>
      <c r="H36" s="162"/>
      <c r="I36" s="163">
        <v>0.20000000000000001</v>
      </c>
      <c r="J36" s="162"/>
      <c r="K36" s="161">
        <f>ROUND(((SUM(BF122:BF202))*I36),  2)</f>
        <v>0</v>
      </c>
      <c r="L36" s="36"/>
      <c r="M36" s="67"/>
      <c r="S36" s="36"/>
      <c r="T36" s="36"/>
      <c r="U36" s="36"/>
      <c r="V36" s="36"/>
      <c r="W36" s="36"/>
      <c r="X36" s="36"/>
      <c r="Y36" s="36"/>
      <c r="Z36" s="36"/>
      <c r="AA36" s="36"/>
      <c r="AB36" s="36"/>
      <c r="AC36" s="36"/>
      <c r="AD36" s="36"/>
      <c r="AE36" s="36"/>
    </row>
    <row r="37" hidden="1" s="2" customFormat="1" ht="14.4" customHeight="1">
      <c r="A37" s="36"/>
      <c r="B37" s="42"/>
      <c r="C37" s="36"/>
      <c r="D37" s="36"/>
      <c r="E37" s="145" t="s">
        <v>41</v>
      </c>
      <c r="F37" s="155">
        <f>ROUND((SUM(BG122:BG202)),  2)</f>
        <v>0</v>
      </c>
      <c r="G37" s="36"/>
      <c r="H37" s="36"/>
      <c r="I37" s="164">
        <v>0.20000000000000001</v>
      </c>
      <c r="J37" s="36"/>
      <c r="K37" s="155">
        <f>0</f>
        <v>0</v>
      </c>
      <c r="L37" s="36"/>
      <c r="M37" s="67"/>
      <c r="S37" s="36"/>
      <c r="T37" s="36"/>
      <c r="U37" s="36"/>
      <c r="V37" s="36"/>
      <c r="W37" s="36"/>
      <c r="X37" s="36"/>
      <c r="Y37" s="36"/>
      <c r="Z37" s="36"/>
      <c r="AA37" s="36"/>
      <c r="AB37" s="36"/>
      <c r="AC37" s="36"/>
      <c r="AD37" s="36"/>
      <c r="AE37" s="36"/>
    </row>
    <row r="38" hidden="1" s="2" customFormat="1" ht="14.4" customHeight="1">
      <c r="A38" s="36"/>
      <c r="B38" s="42"/>
      <c r="C38" s="36"/>
      <c r="D38" s="36"/>
      <c r="E38" s="145" t="s">
        <v>42</v>
      </c>
      <c r="F38" s="155">
        <f>ROUND((SUM(BH122:BH202)),  2)</f>
        <v>0</v>
      </c>
      <c r="G38" s="36"/>
      <c r="H38" s="36"/>
      <c r="I38" s="164">
        <v>0.20000000000000001</v>
      </c>
      <c r="J38" s="36"/>
      <c r="K38" s="155">
        <f>0</f>
        <v>0</v>
      </c>
      <c r="L38" s="36"/>
      <c r="M38" s="67"/>
      <c r="S38" s="36"/>
      <c r="T38" s="36"/>
      <c r="U38" s="36"/>
      <c r="V38" s="36"/>
      <c r="W38" s="36"/>
      <c r="X38" s="36"/>
      <c r="Y38" s="36"/>
      <c r="Z38" s="36"/>
      <c r="AA38" s="36"/>
      <c r="AB38" s="36"/>
      <c r="AC38" s="36"/>
      <c r="AD38" s="36"/>
      <c r="AE38" s="36"/>
    </row>
    <row r="39" hidden="1" s="2" customFormat="1" ht="14.4" customHeight="1">
      <c r="A39" s="36"/>
      <c r="B39" s="42"/>
      <c r="C39" s="36"/>
      <c r="D39" s="36"/>
      <c r="E39" s="160" t="s">
        <v>43</v>
      </c>
      <c r="F39" s="161">
        <f>ROUND((SUM(BI122:BI202)),  2)</f>
        <v>0</v>
      </c>
      <c r="G39" s="162"/>
      <c r="H39" s="162"/>
      <c r="I39" s="163">
        <v>0</v>
      </c>
      <c r="J39" s="162"/>
      <c r="K39" s="161">
        <f>0</f>
        <v>0</v>
      </c>
      <c r="L39" s="36"/>
      <c r="M39" s="67"/>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36"/>
      <c r="M40" s="67"/>
      <c r="S40" s="36"/>
      <c r="T40" s="36"/>
      <c r="U40" s="36"/>
      <c r="V40" s="36"/>
      <c r="W40" s="36"/>
      <c r="X40" s="36"/>
      <c r="Y40" s="36"/>
      <c r="Z40" s="36"/>
      <c r="AA40" s="36"/>
      <c r="AB40" s="36"/>
      <c r="AC40" s="36"/>
      <c r="AD40" s="36"/>
      <c r="AE40" s="36"/>
    </row>
    <row r="41" s="2" customFormat="1" ht="25.44" customHeight="1">
      <c r="A41" s="36"/>
      <c r="B41" s="42"/>
      <c r="C41" s="165"/>
      <c r="D41" s="166" t="s">
        <v>44</v>
      </c>
      <c r="E41" s="167"/>
      <c r="F41" s="167"/>
      <c r="G41" s="168" t="s">
        <v>45</v>
      </c>
      <c r="H41" s="169" t="s">
        <v>46</v>
      </c>
      <c r="I41" s="167"/>
      <c r="J41" s="167"/>
      <c r="K41" s="170">
        <f>SUM(K32:K39)</f>
        <v>0</v>
      </c>
      <c r="L41" s="171"/>
      <c r="M41" s="67"/>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36"/>
      <c r="M42" s="67"/>
      <c r="S42" s="36"/>
      <c r="T42" s="36"/>
      <c r="U42" s="36"/>
      <c r="V42" s="36"/>
      <c r="W42" s="36"/>
      <c r="X42" s="36"/>
      <c r="Y42" s="36"/>
      <c r="Z42" s="36"/>
      <c r="AA42" s="36"/>
      <c r="AB42" s="36"/>
      <c r="AC42" s="36"/>
      <c r="AD42" s="36"/>
      <c r="AE42" s="36"/>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67"/>
      <c r="D50" s="172" t="s">
        <v>47</v>
      </c>
      <c r="E50" s="173"/>
      <c r="F50" s="173"/>
      <c r="G50" s="172" t="s">
        <v>48</v>
      </c>
      <c r="H50" s="173"/>
      <c r="I50" s="173"/>
      <c r="J50" s="173"/>
      <c r="K50" s="173"/>
      <c r="L50" s="173"/>
      <c r="M50" s="67"/>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6"/>
      <c r="B61" s="42"/>
      <c r="C61" s="36"/>
      <c r="D61" s="174" t="s">
        <v>49</v>
      </c>
      <c r="E61" s="175"/>
      <c r="F61" s="176" t="s">
        <v>50</v>
      </c>
      <c r="G61" s="174" t="s">
        <v>49</v>
      </c>
      <c r="H61" s="175"/>
      <c r="I61" s="175"/>
      <c r="J61" s="177" t="s">
        <v>50</v>
      </c>
      <c r="K61" s="175"/>
      <c r="L61" s="175"/>
      <c r="M61" s="67"/>
      <c r="S61" s="36"/>
      <c r="T61" s="36"/>
      <c r="U61" s="36"/>
      <c r="V61" s="36"/>
      <c r="W61" s="36"/>
      <c r="X61" s="36"/>
      <c r="Y61" s="36"/>
      <c r="Z61" s="36"/>
      <c r="AA61" s="36"/>
      <c r="AB61" s="36"/>
      <c r="AC61" s="36"/>
      <c r="AD61" s="36"/>
      <c r="AE61" s="36"/>
    </row>
    <row r="62">
      <c r="B62" s="18"/>
      <c r="M62" s="18"/>
    </row>
    <row r="63">
      <c r="B63" s="18"/>
      <c r="M63" s="18"/>
    </row>
    <row r="64">
      <c r="B64" s="18"/>
      <c r="M64" s="18"/>
    </row>
    <row r="65" s="2" customFormat="1">
      <c r="A65" s="36"/>
      <c r="B65" s="42"/>
      <c r="C65" s="36"/>
      <c r="D65" s="172" t="s">
        <v>51</v>
      </c>
      <c r="E65" s="178"/>
      <c r="F65" s="178"/>
      <c r="G65" s="172" t="s">
        <v>52</v>
      </c>
      <c r="H65" s="178"/>
      <c r="I65" s="178"/>
      <c r="J65" s="178"/>
      <c r="K65" s="178"/>
      <c r="L65" s="178"/>
      <c r="M65" s="67"/>
      <c r="S65" s="36"/>
      <c r="T65" s="36"/>
      <c r="U65" s="36"/>
      <c r="V65" s="36"/>
      <c r="W65" s="36"/>
      <c r="X65" s="36"/>
      <c r="Y65" s="36"/>
      <c r="Z65" s="36"/>
      <c r="AA65" s="36"/>
      <c r="AB65" s="36"/>
      <c r="AC65" s="36"/>
      <c r="AD65" s="36"/>
      <c r="AE65" s="36"/>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6"/>
      <c r="B76" s="42"/>
      <c r="C76" s="36"/>
      <c r="D76" s="174" t="s">
        <v>49</v>
      </c>
      <c r="E76" s="175"/>
      <c r="F76" s="176" t="s">
        <v>50</v>
      </c>
      <c r="G76" s="174" t="s">
        <v>49</v>
      </c>
      <c r="H76" s="175"/>
      <c r="I76" s="175"/>
      <c r="J76" s="177" t="s">
        <v>50</v>
      </c>
      <c r="K76" s="175"/>
      <c r="L76" s="175"/>
      <c r="M76" s="67"/>
      <c r="S76" s="36"/>
      <c r="T76" s="36"/>
      <c r="U76" s="36"/>
      <c r="V76" s="36"/>
      <c r="W76" s="36"/>
      <c r="X76" s="36"/>
      <c r="Y76" s="36"/>
      <c r="Z76" s="36"/>
      <c r="AA76" s="36"/>
      <c r="AB76" s="36"/>
      <c r="AC76" s="36"/>
      <c r="AD76" s="36"/>
      <c r="AE76" s="36"/>
    </row>
    <row r="77" s="2" customFormat="1" ht="14.4" customHeight="1">
      <c r="A77" s="36"/>
      <c r="B77" s="179"/>
      <c r="C77" s="180"/>
      <c r="D77" s="180"/>
      <c r="E77" s="180"/>
      <c r="F77" s="180"/>
      <c r="G77" s="180"/>
      <c r="H77" s="180"/>
      <c r="I77" s="180"/>
      <c r="J77" s="180"/>
      <c r="K77" s="180"/>
      <c r="L77" s="180"/>
      <c r="M77" s="67"/>
      <c r="S77" s="36"/>
      <c r="T77" s="36"/>
      <c r="U77" s="36"/>
      <c r="V77" s="36"/>
      <c r="W77" s="36"/>
      <c r="X77" s="36"/>
      <c r="Y77" s="36"/>
      <c r="Z77" s="36"/>
      <c r="AA77" s="36"/>
      <c r="AB77" s="36"/>
      <c r="AC77" s="36"/>
      <c r="AD77" s="36"/>
      <c r="AE77" s="36"/>
    </row>
    <row r="81" s="2" customFormat="1" ht="6.96" customHeight="1">
      <c r="A81" s="36"/>
      <c r="B81" s="181"/>
      <c r="C81" s="182"/>
      <c r="D81" s="182"/>
      <c r="E81" s="182"/>
      <c r="F81" s="182"/>
      <c r="G81" s="182"/>
      <c r="H81" s="182"/>
      <c r="I81" s="182"/>
      <c r="J81" s="182"/>
      <c r="K81" s="182"/>
      <c r="L81" s="182"/>
      <c r="M81" s="67"/>
      <c r="S81" s="36"/>
      <c r="T81" s="36"/>
      <c r="U81" s="36"/>
      <c r="V81" s="36"/>
      <c r="W81" s="36"/>
      <c r="X81" s="36"/>
      <c r="Y81" s="36"/>
      <c r="Z81" s="36"/>
      <c r="AA81" s="36"/>
      <c r="AB81" s="36"/>
      <c r="AC81" s="36"/>
      <c r="AD81" s="36"/>
      <c r="AE81" s="36"/>
    </row>
    <row r="82" s="2" customFormat="1" ht="24.96" customHeight="1">
      <c r="A82" s="36"/>
      <c r="B82" s="37"/>
      <c r="C82" s="21" t="s">
        <v>109</v>
      </c>
      <c r="D82" s="38"/>
      <c r="E82" s="38"/>
      <c r="F82" s="38"/>
      <c r="G82" s="38"/>
      <c r="H82" s="38"/>
      <c r="I82" s="38"/>
      <c r="J82" s="38"/>
      <c r="K82" s="38"/>
      <c r="L82" s="38"/>
      <c r="M82" s="67"/>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38"/>
      <c r="M83" s="67"/>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38"/>
      <c r="M84" s="67"/>
      <c r="S84" s="36"/>
      <c r="T84" s="36"/>
      <c r="U84" s="36"/>
      <c r="V84" s="36"/>
      <c r="W84" s="36"/>
      <c r="X84" s="36"/>
      <c r="Y84" s="36"/>
      <c r="Z84" s="36"/>
      <c r="AA84" s="36"/>
      <c r="AB84" s="36"/>
      <c r="AC84" s="36"/>
      <c r="AD84" s="36"/>
      <c r="AE84" s="36"/>
    </row>
    <row r="85" s="2" customFormat="1" ht="16.5" customHeight="1">
      <c r="A85" s="36"/>
      <c r="B85" s="37"/>
      <c r="C85" s="38"/>
      <c r="D85" s="38"/>
      <c r="E85" s="183" t="str">
        <f>E7</f>
        <v>Zátoka pokoja</v>
      </c>
      <c r="F85" s="30"/>
      <c r="G85" s="30"/>
      <c r="H85" s="30"/>
      <c r="I85" s="38"/>
      <c r="J85" s="38"/>
      <c r="K85" s="38"/>
      <c r="L85" s="38"/>
      <c r="M85" s="67"/>
      <c r="S85" s="36"/>
      <c r="T85" s="36"/>
      <c r="U85" s="36"/>
      <c r="V85" s="36"/>
      <c r="W85" s="36"/>
      <c r="X85" s="36"/>
      <c r="Y85" s="36"/>
      <c r="Z85" s="36"/>
      <c r="AA85" s="36"/>
      <c r="AB85" s="36"/>
      <c r="AC85" s="36"/>
      <c r="AD85" s="36"/>
      <c r="AE85" s="36"/>
    </row>
    <row r="86" s="2" customFormat="1" ht="12" customHeight="1">
      <c r="A86" s="36"/>
      <c r="B86" s="37"/>
      <c r="C86" s="30" t="s">
        <v>105</v>
      </c>
      <c r="D86" s="38"/>
      <c r="E86" s="38"/>
      <c r="F86" s="38"/>
      <c r="G86" s="38"/>
      <c r="H86" s="38"/>
      <c r="I86" s="38"/>
      <c r="J86" s="38"/>
      <c r="K86" s="38"/>
      <c r="L86" s="38"/>
      <c r="M86" s="67"/>
      <c r="S86" s="36"/>
      <c r="T86" s="36"/>
      <c r="U86" s="36"/>
      <c r="V86" s="36"/>
      <c r="W86" s="36"/>
      <c r="X86" s="36"/>
      <c r="Y86" s="36"/>
      <c r="Z86" s="36"/>
      <c r="AA86" s="36"/>
      <c r="AB86" s="36"/>
      <c r="AC86" s="36"/>
      <c r="AD86" s="36"/>
      <c r="AE86" s="36"/>
    </row>
    <row r="87" s="2" customFormat="1" ht="16.5" customHeight="1">
      <c r="A87" s="36"/>
      <c r="B87" s="37"/>
      <c r="C87" s="38"/>
      <c r="D87" s="38"/>
      <c r="E87" s="80" t="str">
        <f>E9</f>
        <v>010921_02 - Multifunkčné ihrisko 1</v>
      </c>
      <c r="F87" s="38"/>
      <c r="G87" s="38"/>
      <c r="H87" s="38"/>
      <c r="I87" s="38"/>
      <c r="J87" s="38"/>
      <c r="K87" s="38"/>
      <c r="L87" s="38"/>
      <c r="M87" s="67"/>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38"/>
      <c r="M88" s="67"/>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Trenčín</v>
      </c>
      <c r="G89" s="38"/>
      <c r="H89" s="38"/>
      <c r="I89" s="30" t="s">
        <v>22</v>
      </c>
      <c r="J89" s="83" t="str">
        <f>IF(J12="","",J12)</f>
        <v>9. 9. 2021</v>
      </c>
      <c r="K89" s="38"/>
      <c r="L89" s="38"/>
      <c r="M89" s="67"/>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38"/>
      <c r="M90" s="67"/>
      <c r="S90" s="36"/>
      <c r="T90" s="36"/>
      <c r="U90" s="36"/>
      <c r="V90" s="36"/>
      <c r="W90" s="36"/>
      <c r="X90" s="36"/>
      <c r="Y90" s="36"/>
      <c r="Z90" s="36"/>
      <c r="AA90" s="36"/>
      <c r="AB90" s="36"/>
      <c r="AC90" s="36"/>
      <c r="AD90" s="36"/>
      <c r="AE90" s="36"/>
    </row>
    <row r="91" s="2" customFormat="1" ht="25.65" customHeight="1">
      <c r="A91" s="36"/>
      <c r="B91" s="37"/>
      <c r="C91" s="30" t="s">
        <v>24</v>
      </c>
      <c r="D91" s="38"/>
      <c r="E91" s="38"/>
      <c r="F91" s="25" t="str">
        <f>E15</f>
        <v>Mesto Trenčín</v>
      </c>
      <c r="G91" s="38"/>
      <c r="H91" s="38"/>
      <c r="I91" s="30" t="s">
        <v>30</v>
      </c>
      <c r="J91" s="34" t="str">
        <f>E21</f>
        <v>Ing.arch. Michal Vojtek</v>
      </c>
      <c r="K91" s="38"/>
      <c r="L91" s="38"/>
      <c r="M91" s="67"/>
      <c r="S91" s="36"/>
      <c r="T91" s="36"/>
      <c r="U91" s="36"/>
      <c r="V91" s="36"/>
      <c r="W91" s="36"/>
      <c r="X91" s="36"/>
      <c r="Y91" s="36"/>
      <c r="Z91" s="36"/>
      <c r="AA91" s="36"/>
      <c r="AB91" s="36"/>
      <c r="AC91" s="36"/>
      <c r="AD91" s="36"/>
      <c r="AE91" s="36"/>
    </row>
    <row r="92" s="2" customFormat="1" ht="25.65" customHeight="1">
      <c r="A92" s="36"/>
      <c r="B92" s="37"/>
      <c r="C92" s="30" t="s">
        <v>28</v>
      </c>
      <c r="D92" s="38"/>
      <c r="E92" s="38"/>
      <c r="F92" s="25" t="str">
        <f>IF(E18="","",E18)</f>
        <v>Vyplň údaj</v>
      </c>
      <c r="G92" s="38"/>
      <c r="H92" s="38"/>
      <c r="I92" s="30" t="s">
        <v>32</v>
      </c>
      <c r="J92" s="34" t="str">
        <f>E24</f>
        <v>Ing.arch. Michal Vojtek</v>
      </c>
      <c r="K92" s="38"/>
      <c r="L92" s="38"/>
      <c r="M92" s="67"/>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38"/>
      <c r="M93" s="67"/>
      <c r="S93" s="36"/>
      <c r="T93" s="36"/>
      <c r="U93" s="36"/>
      <c r="V93" s="36"/>
      <c r="W93" s="36"/>
      <c r="X93" s="36"/>
      <c r="Y93" s="36"/>
      <c r="Z93" s="36"/>
      <c r="AA93" s="36"/>
      <c r="AB93" s="36"/>
      <c r="AC93" s="36"/>
      <c r="AD93" s="36"/>
      <c r="AE93" s="36"/>
    </row>
    <row r="94" s="2" customFormat="1" ht="29.28" customHeight="1">
      <c r="A94" s="36"/>
      <c r="B94" s="37"/>
      <c r="C94" s="184" t="s">
        <v>110</v>
      </c>
      <c r="D94" s="185"/>
      <c r="E94" s="185"/>
      <c r="F94" s="185"/>
      <c r="G94" s="185"/>
      <c r="H94" s="185"/>
      <c r="I94" s="186" t="s">
        <v>111</v>
      </c>
      <c r="J94" s="186" t="s">
        <v>112</v>
      </c>
      <c r="K94" s="186" t="s">
        <v>113</v>
      </c>
      <c r="L94" s="185"/>
      <c r="M94" s="67"/>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38"/>
      <c r="M95" s="67"/>
      <c r="S95" s="36"/>
      <c r="T95" s="36"/>
      <c r="U95" s="36"/>
      <c r="V95" s="36"/>
      <c r="W95" s="36"/>
      <c r="X95" s="36"/>
      <c r="Y95" s="36"/>
      <c r="Z95" s="36"/>
      <c r="AA95" s="36"/>
      <c r="AB95" s="36"/>
      <c r="AC95" s="36"/>
      <c r="AD95" s="36"/>
      <c r="AE95" s="36"/>
    </row>
    <row r="96" s="2" customFormat="1" ht="22.8" customHeight="1">
      <c r="A96" s="36"/>
      <c r="B96" s="37"/>
      <c r="C96" s="187" t="s">
        <v>114</v>
      </c>
      <c r="D96" s="38"/>
      <c r="E96" s="38"/>
      <c r="F96" s="38"/>
      <c r="G96" s="38"/>
      <c r="H96" s="38"/>
      <c r="I96" s="114">
        <f>Q122</f>
        <v>0</v>
      </c>
      <c r="J96" s="114">
        <f>R122</f>
        <v>0</v>
      </c>
      <c r="K96" s="114">
        <f>K122</f>
        <v>0</v>
      </c>
      <c r="L96" s="38"/>
      <c r="M96" s="67"/>
      <c r="S96" s="36"/>
      <c r="T96" s="36"/>
      <c r="U96" s="36"/>
      <c r="V96" s="36"/>
      <c r="W96" s="36"/>
      <c r="X96" s="36"/>
      <c r="Y96" s="36"/>
      <c r="Z96" s="36"/>
      <c r="AA96" s="36"/>
      <c r="AB96" s="36"/>
      <c r="AC96" s="36"/>
      <c r="AD96" s="36"/>
      <c r="AE96" s="36"/>
      <c r="AU96" s="15" t="s">
        <v>115</v>
      </c>
    </row>
    <row r="97" s="9" customFormat="1" ht="24.96" customHeight="1">
      <c r="A97" s="9"/>
      <c r="B97" s="188"/>
      <c r="C97" s="189"/>
      <c r="D97" s="190" t="s">
        <v>116</v>
      </c>
      <c r="E97" s="191"/>
      <c r="F97" s="191"/>
      <c r="G97" s="191"/>
      <c r="H97" s="191"/>
      <c r="I97" s="192">
        <f>Q123</f>
        <v>0</v>
      </c>
      <c r="J97" s="192">
        <f>R123</f>
        <v>0</v>
      </c>
      <c r="K97" s="192">
        <f>K123</f>
        <v>0</v>
      </c>
      <c r="L97" s="189"/>
      <c r="M97" s="193"/>
      <c r="S97" s="9"/>
      <c r="T97" s="9"/>
      <c r="U97" s="9"/>
      <c r="V97" s="9"/>
      <c r="W97" s="9"/>
      <c r="X97" s="9"/>
      <c r="Y97" s="9"/>
      <c r="Z97" s="9"/>
      <c r="AA97" s="9"/>
      <c r="AB97" s="9"/>
      <c r="AC97" s="9"/>
      <c r="AD97" s="9"/>
      <c r="AE97" s="9"/>
    </row>
    <row r="98" s="10" customFormat="1" ht="19.92" customHeight="1">
      <c r="A98" s="10"/>
      <c r="B98" s="194"/>
      <c r="C98" s="195"/>
      <c r="D98" s="196" t="s">
        <v>117</v>
      </c>
      <c r="E98" s="197"/>
      <c r="F98" s="197"/>
      <c r="G98" s="197"/>
      <c r="H98" s="197"/>
      <c r="I98" s="198">
        <f>Q124</f>
        <v>0</v>
      </c>
      <c r="J98" s="198">
        <f>R124</f>
        <v>0</v>
      </c>
      <c r="K98" s="198">
        <f>K124</f>
        <v>0</v>
      </c>
      <c r="L98" s="195"/>
      <c r="M98" s="199"/>
      <c r="S98" s="10"/>
      <c r="T98" s="10"/>
      <c r="U98" s="10"/>
      <c r="V98" s="10"/>
      <c r="W98" s="10"/>
      <c r="X98" s="10"/>
      <c r="Y98" s="10"/>
      <c r="Z98" s="10"/>
      <c r="AA98" s="10"/>
      <c r="AB98" s="10"/>
      <c r="AC98" s="10"/>
      <c r="AD98" s="10"/>
      <c r="AE98" s="10"/>
    </row>
    <row r="99" s="10" customFormat="1" ht="19.92" customHeight="1">
      <c r="A99" s="10"/>
      <c r="B99" s="194"/>
      <c r="C99" s="195"/>
      <c r="D99" s="196" t="s">
        <v>118</v>
      </c>
      <c r="E99" s="197"/>
      <c r="F99" s="197"/>
      <c r="G99" s="197"/>
      <c r="H99" s="197"/>
      <c r="I99" s="198">
        <f>Q156</f>
        <v>0</v>
      </c>
      <c r="J99" s="198">
        <f>R156</f>
        <v>0</v>
      </c>
      <c r="K99" s="198">
        <f>K156</f>
        <v>0</v>
      </c>
      <c r="L99" s="195"/>
      <c r="M99" s="199"/>
      <c r="S99" s="10"/>
      <c r="T99" s="10"/>
      <c r="U99" s="10"/>
      <c r="V99" s="10"/>
      <c r="W99" s="10"/>
      <c r="X99" s="10"/>
      <c r="Y99" s="10"/>
      <c r="Z99" s="10"/>
      <c r="AA99" s="10"/>
      <c r="AB99" s="10"/>
      <c r="AC99" s="10"/>
      <c r="AD99" s="10"/>
      <c r="AE99" s="10"/>
    </row>
    <row r="100" s="10" customFormat="1" ht="19.92" customHeight="1">
      <c r="A100" s="10"/>
      <c r="B100" s="194"/>
      <c r="C100" s="195"/>
      <c r="D100" s="196" t="s">
        <v>119</v>
      </c>
      <c r="E100" s="197"/>
      <c r="F100" s="197"/>
      <c r="G100" s="197"/>
      <c r="H100" s="197"/>
      <c r="I100" s="198">
        <f>Q166</f>
        <v>0</v>
      </c>
      <c r="J100" s="198">
        <f>R166</f>
        <v>0</v>
      </c>
      <c r="K100" s="198">
        <f>K166</f>
        <v>0</v>
      </c>
      <c r="L100" s="195"/>
      <c r="M100" s="199"/>
      <c r="S100" s="10"/>
      <c r="T100" s="10"/>
      <c r="U100" s="10"/>
      <c r="V100" s="10"/>
      <c r="W100" s="10"/>
      <c r="X100" s="10"/>
      <c r="Y100" s="10"/>
      <c r="Z100" s="10"/>
      <c r="AA100" s="10"/>
      <c r="AB100" s="10"/>
      <c r="AC100" s="10"/>
      <c r="AD100" s="10"/>
      <c r="AE100" s="10"/>
    </row>
    <row r="101" s="10" customFormat="1" ht="19.92" customHeight="1">
      <c r="A101" s="10"/>
      <c r="B101" s="194"/>
      <c r="C101" s="195"/>
      <c r="D101" s="196" t="s">
        <v>120</v>
      </c>
      <c r="E101" s="197"/>
      <c r="F101" s="197"/>
      <c r="G101" s="197"/>
      <c r="H101" s="197"/>
      <c r="I101" s="198">
        <f>Q183</f>
        <v>0</v>
      </c>
      <c r="J101" s="198">
        <f>R183</f>
        <v>0</v>
      </c>
      <c r="K101" s="198">
        <f>K183</f>
        <v>0</v>
      </c>
      <c r="L101" s="195"/>
      <c r="M101" s="199"/>
      <c r="S101" s="10"/>
      <c r="T101" s="10"/>
      <c r="U101" s="10"/>
      <c r="V101" s="10"/>
      <c r="W101" s="10"/>
      <c r="X101" s="10"/>
      <c r="Y101" s="10"/>
      <c r="Z101" s="10"/>
      <c r="AA101" s="10"/>
      <c r="AB101" s="10"/>
      <c r="AC101" s="10"/>
      <c r="AD101" s="10"/>
      <c r="AE101" s="10"/>
    </row>
    <row r="102" s="10" customFormat="1" ht="19.92" customHeight="1">
      <c r="A102" s="10"/>
      <c r="B102" s="194"/>
      <c r="C102" s="195"/>
      <c r="D102" s="196" t="s">
        <v>121</v>
      </c>
      <c r="E102" s="197"/>
      <c r="F102" s="197"/>
      <c r="G102" s="197"/>
      <c r="H102" s="197"/>
      <c r="I102" s="198">
        <f>Q200</f>
        <v>0</v>
      </c>
      <c r="J102" s="198">
        <f>R200</f>
        <v>0</v>
      </c>
      <c r="K102" s="198">
        <f>K200</f>
        <v>0</v>
      </c>
      <c r="L102" s="195"/>
      <c r="M102" s="199"/>
      <c r="S102" s="10"/>
      <c r="T102" s="10"/>
      <c r="U102" s="10"/>
      <c r="V102" s="10"/>
      <c r="W102" s="10"/>
      <c r="X102" s="10"/>
      <c r="Y102" s="10"/>
      <c r="Z102" s="10"/>
      <c r="AA102" s="10"/>
      <c r="AB102" s="10"/>
      <c r="AC102" s="10"/>
      <c r="AD102" s="10"/>
      <c r="AE102" s="10"/>
    </row>
    <row r="103" s="2" customFormat="1" ht="21.84" customHeight="1">
      <c r="A103" s="36"/>
      <c r="B103" s="37"/>
      <c r="C103" s="38"/>
      <c r="D103" s="38"/>
      <c r="E103" s="38"/>
      <c r="F103" s="38"/>
      <c r="G103" s="38"/>
      <c r="H103" s="38"/>
      <c r="I103" s="38"/>
      <c r="J103" s="38"/>
      <c r="K103" s="38"/>
      <c r="L103" s="38"/>
      <c r="M103" s="67"/>
      <c r="S103" s="36"/>
      <c r="T103" s="36"/>
      <c r="U103" s="36"/>
      <c r="V103" s="36"/>
      <c r="W103" s="36"/>
      <c r="X103" s="36"/>
      <c r="Y103" s="36"/>
      <c r="Z103" s="36"/>
      <c r="AA103" s="36"/>
      <c r="AB103" s="36"/>
      <c r="AC103" s="36"/>
      <c r="AD103" s="36"/>
      <c r="AE103" s="36"/>
    </row>
    <row r="104" s="2" customFormat="1" ht="6.96" customHeight="1">
      <c r="A104" s="36"/>
      <c r="B104" s="70"/>
      <c r="C104" s="71"/>
      <c r="D104" s="71"/>
      <c r="E104" s="71"/>
      <c r="F104" s="71"/>
      <c r="G104" s="71"/>
      <c r="H104" s="71"/>
      <c r="I104" s="71"/>
      <c r="J104" s="71"/>
      <c r="K104" s="71"/>
      <c r="L104" s="71"/>
      <c r="M104" s="67"/>
      <c r="S104" s="36"/>
      <c r="T104" s="36"/>
      <c r="U104" s="36"/>
      <c r="V104" s="36"/>
      <c r="W104" s="36"/>
      <c r="X104" s="36"/>
      <c r="Y104" s="36"/>
      <c r="Z104" s="36"/>
      <c r="AA104" s="36"/>
      <c r="AB104" s="36"/>
      <c r="AC104" s="36"/>
      <c r="AD104" s="36"/>
      <c r="AE104" s="36"/>
    </row>
    <row r="108" s="2" customFormat="1" ht="6.96" customHeight="1">
      <c r="A108" s="36"/>
      <c r="B108" s="72"/>
      <c r="C108" s="73"/>
      <c r="D108" s="73"/>
      <c r="E108" s="73"/>
      <c r="F108" s="73"/>
      <c r="G108" s="73"/>
      <c r="H108" s="73"/>
      <c r="I108" s="73"/>
      <c r="J108" s="73"/>
      <c r="K108" s="73"/>
      <c r="L108" s="73"/>
      <c r="M108" s="67"/>
      <c r="S108" s="36"/>
      <c r="T108" s="36"/>
      <c r="U108" s="36"/>
      <c r="V108" s="36"/>
      <c r="W108" s="36"/>
      <c r="X108" s="36"/>
      <c r="Y108" s="36"/>
      <c r="Z108" s="36"/>
      <c r="AA108" s="36"/>
      <c r="AB108" s="36"/>
      <c r="AC108" s="36"/>
      <c r="AD108" s="36"/>
      <c r="AE108" s="36"/>
    </row>
    <row r="109" s="2" customFormat="1" ht="24.96" customHeight="1">
      <c r="A109" s="36"/>
      <c r="B109" s="37"/>
      <c r="C109" s="21" t="s">
        <v>123</v>
      </c>
      <c r="D109" s="38"/>
      <c r="E109" s="38"/>
      <c r="F109" s="38"/>
      <c r="G109" s="38"/>
      <c r="H109" s="38"/>
      <c r="I109" s="38"/>
      <c r="J109" s="38"/>
      <c r="K109" s="38"/>
      <c r="L109" s="38"/>
      <c r="M109" s="67"/>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38"/>
      <c r="M110" s="67"/>
      <c r="S110" s="36"/>
      <c r="T110" s="36"/>
      <c r="U110" s="36"/>
      <c r="V110" s="36"/>
      <c r="W110" s="36"/>
      <c r="X110" s="36"/>
      <c r="Y110" s="36"/>
      <c r="Z110" s="36"/>
      <c r="AA110" s="36"/>
      <c r="AB110" s="36"/>
      <c r="AC110" s="36"/>
      <c r="AD110" s="36"/>
      <c r="AE110" s="36"/>
    </row>
    <row r="111" s="2" customFormat="1" ht="12" customHeight="1">
      <c r="A111" s="36"/>
      <c r="B111" s="37"/>
      <c r="C111" s="30" t="s">
        <v>16</v>
      </c>
      <c r="D111" s="38"/>
      <c r="E111" s="38"/>
      <c r="F111" s="38"/>
      <c r="G111" s="38"/>
      <c r="H111" s="38"/>
      <c r="I111" s="38"/>
      <c r="J111" s="38"/>
      <c r="K111" s="38"/>
      <c r="L111" s="38"/>
      <c r="M111" s="67"/>
      <c r="S111" s="36"/>
      <c r="T111" s="36"/>
      <c r="U111" s="36"/>
      <c r="V111" s="36"/>
      <c r="W111" s="36"/>
      <c r="X111" s="36"/>
      <c r="Y111" s="36"/>
      <c r="Z111" s="36"/>
      <c r="AA111" s="36"/>
      <c r="AB111" s="36"/>
      <c r="AC111" s="36"/>
      <c r="AD111" s="36"/>
      <c r="AE111" s="36"/>
    </row>
    <row r="112" s="2" customFormat="1" ht="16.5" customHeight="1">
      <c r="A112" s="36"/>
      <c r="B112" s="37"/>
      <c r="C112" s="38"/>
      <c r="D112" s="38"/>
      <c r="E112" s="183" t="str">
        <f>E7</f>
        <v>Zátoka pokoja</v>
      </c>
      <c r="F112" s="30"/>
      <c r="G112" s="30"/>
      <c r="H112" s="30"/>
      <c r="I112" s="38"/>
      <c r="J112" s="38"/>
      <c r="K112" s="38"/>
      <c r="L112" s="38"/>
      <c r="M112" s="67"/>
      <c r="S112" s="36"/>
      <c r="T112" s="36"/>
      <c r="U112" s="36"/>
      <c r="V112" s="36"/>
      <c r="W112" s="36"/>
      <c r="X112" s="36"/>
      <c r="Y112" s="36"/>
      <c r="Z112" s="36"/>
      <c r="AA112" s="36"/>
      <c r="AB112" s="36"/>
      <c r="AC112" s="36"/>
      <c r="AD112" s="36"/>
      <c r="AE112" s="36"/>
    </row>
    <row r="113" s="2" customFormat="1" ht="12" customHeight="1">
      <c r="A113" s="36"/>
      <c r="B113" s="37"/>
      <c r="C113" s="30" t="s">
        <v>105</v>
      </c>
      <c r="D113" s="38"/>
      <c r="E113" s="38"/>
      <c r="F113" s="38"/>
      <c r="G113" s="38"/>
      <c r="H113" s="38"/>
      <c r="I113" s="38"/>
      <c r="J113" s="38"/>
      <c r="K113" s="38"/>
      <c r="L113" s="38"/>
      <c r="M113" s="67"/>
      <c r="S113" s="36"/>
      <c r="T113" s="36"/>
      <c r="U113" s="36"/>
      <c r="V113" s="36"/>
      <c r="W113" s="36"/>
      <c r="X113" s="36"/>
      <c r="Y113" s="36"/>
      <c r="Z113" s="36"/>
      <c r="AA113" s="36"/>
      <c r="AB113" s="36"/>
      <c r="AC113" s="36"/>
      <c r="AD113" s="36"/>
      <c r="AE113" s="36"/>
    </row>
    <row r="114" s="2" customFormat="1" ht="16.5" customHeight="1">
      <c r="A114" s="36"/>
      <c r="B114" s="37"/>
      <c r="C114" s="38"/>
      <c r="D114" s="38"/>
      <c r="E114" s="80" t="str">
        <f>E9</f>
        <v>010921_02 - Multifunkčné ihrisko 1</v>
      </c>
      <c r="F114" s="38"/>
      <c r="G114" s="38"/>
      <c r="H114" s="38"/>
      <c r="I114" s="38"/>
      <c r="J114" s="38"/>
      <c r="K114" s="38"/>
      <c r="L114" s="38"/>
      <c r="M114" s="67"/>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38"/>
      <c r="M115" s="67"/>
      <c r="S115" s="36"/>
      <c r="T115" s="36"/>
      <c r="U115" s="36"/>
      <c r="V115" s="36"/>
      <c r="W115" s="36"/>
      <c r="X115" s="36"/>
      <c r="Y115" s="36"/>
      <c r="Z115" s="36"/>
      <c r="AA115" s="36"/>
      <c r="AB115" s="36"/>
      <c r="AC115" s="36"/>
      <c r="AD115" s="36"/>
      <c r="AE115" s="36"/>
    </row>
    <row r="116" s="2" customFormat="1" ht="12" customHeight="1">
      <c r="A116" s="36"/>
      <c r="B116" s="37"/>
      <c r="C116" s="30" t="s">
        <v>20</v>
      </c>
      <c r="D116" s="38"/>
      <c r="E116" s="38"/>
      <c r="F116" s="25" t="str">
        <f>F12</f>
        <v>Trenčín</v>
      </c>
      <c r="G116" s="38"/>
      <c r="H116" s="38"/>
      <c r="I116" s="30" t="s">
        <v>22</v>
      </c>
      <c r="J116" s="83" t="str">
        <f>IF(J12="","",J12)</f>
        <v>9. 9. 2021</v>
      </c>
      <c r="K116" s="38"/>
      <c r="L116" s="38"/>
      <c r="M116" s="67"/>
      <c r="S116" s="36"/>
      <c r="T116" s="36"/>
      <c r="U116" s="36"/>
      <c r="V116" s="36"/>
      <c r="W116" s="36"/>
      <c r="X116" s="36"/>
      <c r="Y116" s="36"/>
      <c r="Z116" s="36"/>
      <c r="AA116" s="36"/>
      <c r="AB116" s="36"/>
      <c r="AC116" s="36"/>
      <c r="AD116" s="36"/>
      <c r="AE116" s="36"/>
    </row>
    <row r="117" s="2" customFormat="1" ht="6.96" customHeight="1">
      <c r="A117" s="36"/>
      <c r="B117" s="37"/>
      <c r="C117" s="38"/>
      <c r="D117" s="38"/>
      <c r="E117" s="38"/>
      <c r="F117" s="38"/>
      <c r="G117" s="38"/>
      <c r="H117" s="38"/>
      <c r="I117" s="38"/>
      <c r="J117" s="38"/>
      <c r="K117" s="38"/>
      <c r="L117" s="38"/>
      <c r="M117" s="67"/>
      <c r="S117" s="36"/>
      <c r="T117" s="36"/>
      <c r="U117" s="36"/>
      <c r="V117" s="36"/>
      <c r="W117" s="36"/>
      <c r="X117" s="36"/>
      <c r="Y117" s="36"/>
      <c r="Z117" s="36"/>
      <c r="AA117" s="36"/>
      <c r="AB117" s="36"/>
      <c r="AC117" s="36"/>
      <c r="AD117" s="36"/>
      <c r="AE117" s="36"/>
    </row>
    <row r="118" s="2" customFormat="1" ht="25.65" customHeight="1">
      <c r="A118" s="36"/>
      <c r="B118" s="37"/>
      <c r="C118" s="30" t="s">
        <v>24</v>
      </c>
      <c r="D118" s="38"/>
      <c r="E118" s="38"/>
      <c r="F118" s="25" t="str">
        <f>E15</f>
        <v>Mesto Trenčín</v>
      </c>
      <c r="G118" s="38"/>
      <c r="H118" s="38"/>
      <c r="I118" s="30" t="s">
        <v>30</v>
      </c>
      <c r="J118" s="34" t="str">
        <f>E21</f>
        <v>Ing.arch. Michal Vojtek</v>
      </c>
      <c r="K118" s="38"/>
      <c r="L118" s="38"/>
      <c r="M118" s="67"/>
      <c r="S118" s="36"/>
      <c r="T118" s="36"/>
      <c r="U118" s="36"/>
      <c r="V118" s="36"/>
      <c r="W118" s="36"/>
      <c r="X118" s="36"/>
      <c r="Y118" s="36"/>
      <c r="Z118" s="36"/>
      <c r="AA118" s="36"/>
      <c r="AB118" s="36"/>
      <c r="AC118" s="36"/>
      <c r="AD118" s="36"/>
      <c r="AE118" s="36"/>
    </row>
    <row r="119" s="2" customFormat="1" ht="25.65" customHeight="1">
      <c r="A119" s="36"/>
      <c r="B119" s="37"/>
      <c r="C119" s="30" t="s">
        <v>28</v>
      </c>
      <c r="D119" s="38"/>
      <c r="E119" s="38"/>
      <c r="F119" s="25" t="str">
        <f>IF(E18="","",E18)</f>
        <v>Vyplň údaj</v>
      </c>
      <c r="G119" s="38"/>
      <c r="H119" s="38"/>
      <c r="I119" s="30" t="s">
        <v>32</v>
      </c>
      <c r="J119" s="34" t="str">
        <f>E24</f>
        <v>Ing.arch. Michal Vojtek</v>
      </c>
      <c r="K119" s="38"/>
      <c r="L119" s="38"/>
      <c r="M119" s="67"/>
      <c r="S119" s="36"/>
      <c r="T119" s="36"/>
      <c r="U119" s="36"/>
      <c r="V119" s="36"/>
      <c r="W119" s="36"/>
      <c r="X119" s="36"/>
      <c r="Y119" s="36"/>
      <c r="Z119" s="36"/>
      <c r="AA119" s="36"/>
      <c r="AB119" s="36"/>
      <c r="AC119" s="36"/>
      <c r="AD119" s="36"/>
      <c r="AE119" s="36"/>
    </row>
    <row r="120" s="2" customFormat="1" ht="10.32" customHeight="1">
      <c r="A120" s="36"/>
      <c r="B120" s="37"/>
      <c r="C120" s="38"/>
      <c r="D120" s="38"/>
      <c r="E120" s="38"/>
      <c r="F120" s="38"/>
      <c r="G120" s="38"/>
      <c r="H120" s="38"/>
      <c r="I120" s="38"/>
      <c r="J120" s="38"/>
      <c r="K120" s="38"/>
      <c r="L120" s="38"/>
      <c r="M120" s="67"/>
      <c r="S120" s="36"/>
      <c r="T120" s="36"/>
      <c r="U120" s="36"/>
      <c r="V120" s="36"/>
      <c r="W120" s="36"/>
      <c r="X120" s="36"/>
      <c r="Y120" s="36"/>
      <c r="Z120" s="36"/>
      <c r="AA120" s="36"/>
      <c r="AB120" s="36"/>
      <c r="AC120" s="36"/>
      <c r="AD120" s="36"/>
      <c r="AE120" s="36"/>
    </row>
    <row r="121" s="11" customFormat="1" ht="29.28" customHeight="1">
      <c r="A121" s="200"/>
      <c r="B121" s="201"/>
      <c r="C121" s="202" t="s">
        <v>124</v>
      </c>
      <c r="D121" s="203" t="s">
        <v>59</v>
      </c>
      <c r="E121" s="203" t="s">
        <v>55</v>
      </c>
      <c r="F121" s="203" t="s">
        <v>56</v>
      </c>
      <c r="G121" s="203" t="s">
        <v>125</v>
      </c>
      <c r="H121" s="203" t="s">
        <v>126</v>
      </c>
      <c r="I121" s="203" t="s">
        <v>127</v>
      </c>
      <c r="J121" s="203" t="s">
        <v>128</v>
      </c>
      <c r="K121" s="204" t="s">
        <v>113</v>
      </c>
      <c r="L121" s="205" t="s">
        <v>129</v>
      </c>
      <c r="M121" s="206"/>
      <c r="N121" s="104" t="s">
        <v>1</v>
      </c>
      <c r="O121" s="105" t="s">
        <v>38</v>
      </c>
      <c r="P121" s="105" t="s">
        <v>130</v>
      </c>
      <c r="Q121" s="105" t="s">
        <v>131</v>
      </c>
      <c r="R121" s="105" t="s">
        <v>132</v>
      </c>
      <c r="S121" s="105" t="s">
        <v>133</v>
      </c>
      <c r="T121" s="105" t="s">
        <v>134</v>
      </c>
      <c r="U121" s="105" t="s">
        <v>135</v>
      </c>
      <c r="V121" s="105" t="s">
        <v>136</v>
      </c>
      <c r="W121" s="105" t="s">
        <v>137</v>
      </c>
      <c r="X121" s="106" t="s">
        <v>138</v>
      </c>
      <c r="Y121" s="200"/>
      <c r="Z121" s="200"/>
      <c r="AA121" s="200"/>
      <c r="AB121" s="200"/>
      <c r="AC121" s="200"/>
      <c r="AD121" s="200"/>
      <c r="AE121" s="200"/>
    </row>
    <row r="122" s="2" customFormat="1" ht="22.8" customHeight="1">
      <c r="A122" s="36"/>
      <c r="B122" s="37"/>
      <c r="C122" s="111" t="s">
        <v>114</v>
      </c>
      <c r="D122" s="38"/>
      <c r="E122" s="38"/>
      <c r="F122" s="38"/>
      <c r="G122" s="38"/>
      <c r="H122" s="38"/>
      <c r="I122" s="38"/>
      <c r="J122" s="38"/>
      <c r="K122" s="207">
        <f>BK122</f>
        <v>0</v>
      </c>
      <c r="L122" s="38"/>
      <c r="M122" s="42"/>
      <c r="N122" s="107"/>
      <c r="O122" s="208"/>
      <c r="P122" s="108"/>
      <c r="Q122" s="209">
        <f>Q123</f>
        <v>0</v>
      </c>
      <c r="R122" s="209">
        <f>R123</f>
        <v>0</v>
      </c>
      <c r="S122" s="108"/>
      <c r="T122" s="210">
        <f>T123</f>
        <v>0</v>
      </c>
      <c r="U122" s="108"/>
      <c r="V122" s="210">
        <f>V123</f>
        <v>385.8063904</v>
      </c>
      <c r="W122" s="108"/>
      <c r="X122" s="211">
        <f>X123</f>
        <v>90.560000000000002</v>
      </c>
      <c r="Y122" s="36"/>
      <c r="Z122" s="36"/>
      <c r="AA122" s="36"/>
      <c r="AB122" s="36"/>
      <c r="AC122" s="36"/>
      <c r="AD122" s="36"/>
      <c r="AE122" s="36"/>
      <c r="AT122" s="15" t="s">
        <v>75</v>
      </c>
      <c r="AU122" s="15" t="s">
        <v>115</v>
      </c>
      <c r="BK122" s="212">
        <f>BK123</f>
        <v>0</v>
      </c>
    </row>
    <row r="123" s="12" customFormat="1" ht="25.92" customHeight="1">
      <c r="A123" s="12"/>
      <c r="B123" s="213"/>
      <c r="C123" s="214"/>
      <c r="D123" s="215" t="s">
        <v>75</v>
      </c>
      <c r="E123" s="216" t="s">
        <v>139</v>
      </c>
      <c r="F123" s="216" t="s">
        <v>140</v>
      </c>
      <c r="G123" s="214"/>
      <c r="H123" s="214"/>
      <c r="I123" s="217"/>
      <c r="J123" s="217"/>
      <c r="K123" s="218">
        <f>BK123</f>
        <v>0</v>
      </c>
      <c r="L123" s="214"/>
      <c r="M123" s="219"/>
      <c r="N123" s="220"/>
      <c r="O123" s="221"/>
      <c r="P123" s="221"/>
      <c r="Q123" s="222">
        <f>Q124+Q156+Q166+Q183+Q200</f>
        <v>0</v>
      </c>
      <c r="R123" s="222">
        <f>R124+R156+R166+R183+R200</f>
        <v>0</v>
      </c>
      <c r="S123" s="221"/>
      <c r="T123" s="223">
        <f>T124+T156+T166+T183+T200</f>
        <v>0</v>
      </c>
      <c r="U123" s="221"/>
      <c r="V123" s="223">
        <f>V124+V156+V166+V183+V200</f>
        <v>385.8063904</v>
      </c>
      <c r="W123" s="221"/>
      <c r="X123" s="224">
        <f>X124+X156+X166+X183+X200</f>
        <v>90.560000000000002</v>
      </c>
      <c r="Y123" s="12"/>
      <c r="Z123" s="12"/>
      <c r="AA123" s="12"/>
      <c r="AB123" s="12"/>
      <c r="AC123" s="12"/>
      <c r="AD123" s="12"/>
      <c r="AE123" s="12"/>
      <c r="AR123" s="225" t="s">
        <v>84</v>
      </c>
      <c r="AT123" s="226" t="s">
        <v>75</v>
      </c>
      <c r="AU123" s="226" t="s">
        <v>76</v>
      </c>
      <c r="AY123" s="225" t="s">
        <v>141</v>
      </c>
      <c r="BK123" s="227">
        <f>BK124+BK156+BK166+BK183+BK200</f>
        <v>0</v>
      </c>
    </row>
    <row r="124" s="12" customFormat="1" ht="22.8" customHeight="1">
      <c r="A124" s="12"/>
      <c r="B124" s="213"/>
      <c r="C124" s="214"/>
      <c r="D124" s="215" t="s">
        <v>75</v>
      </c>
      <c r="E124" s="228" t="s">
        <v>84</v>
      </c>
      <c r="F124" s="228" t="s">
        <v>142</v>
      </c>
      <c r="G124" s="214"/>
      <c r="H124" s="214"/>
      <c r="I124" s="217"/>
      <c r="J124" s="217"/>
      <c r="K124" s="229">
        <f>BK124</f>
        <v>0</v>
      </c>
      <c r="L124" s="214"/>
      <c r="M124" s="219"/>
      <c r="N124" s="220"/>
      <c r="O124" s="221"/>
      <c r="P124" s="221"/>
      <c r="Q124" s="222">
        <f>SUM(Q125:Q155)</f>
        <v>0</v>
      </c>
      <c r="R124" s="222">
        <f>SUM(R125:R155)</f>
        <v>0</v>
      </c>
      <c r="S124" s="221"/>
      <c r="T124" s="223">
        <f>SUM(T125:T155)</f>
        <v>0</v>
      </c>
      <c r="U124" s="221"/>
      <c r="V124" s="223">
        <f>SUM(V125:V155)</f>
        <v>17.477624000000002</v>
      </c>
      <c r="W124" s="221"/>
      <c r="X124" s="224">
        <f>SUM(X125:X155)</f>
        <v>90.560000000000002</v>
      </c>
      <c r="Y124" s="12"/>
      <c r="Z124" s="12"/>
      <c r="AA124" s="12"/>
      <c r="AB124" s="12"/>
      <c r="AC124" s="12"/>
      <c r="AD124" s="12"/>
      <c r="AE124" s="12"/>
      <c r="AR124" s="225" t="s">
        <v>84</v>
      </c>
      <c r="AT124" s="226" t="s">
        <v>75</v>
      </c>
      <c r="AU124" s="226" t="s">
        <v>84</v>
      </c>
      <c r="AY124" s="225" t="s">
        <v>141</v>
      </c>
      <c r="BK124" s="227">
        <f>SUM(BK125:BK155)</f>
        <v>0</v>
      </c>
    </row>
    <row r="125" s="2" customFormat="1" ht="33" customHeight="1">
      <c r="A125" s="36"/>
      <c r="B125" s="37"/>
      <c r="C125" s="230" t="s">
        <v>158</v>
      </c>
      <c r="D125" s="230" t="s">
        <v>144</v>
      </c>
      <c r="E125" s="231" t="s">
        <v>159</v>
      </c>
      <c r="F125" s="232" t="s">
        <v>160</v>
      </c>
      <c r="G125" s="233" t="s">
        <v>161</v>
      </c>
      <c r="H125" s="234">
        <v>542</v>
      </c>
      <c r="I125" s="235"/>
      <c r="J125" s="235"/>
      <c r="K125" s="236">
        <f>ROUND(P125*H125,2)</f>
        <v>0</v>
      </c>
      <c r="L125" s="237"/>
      <c r="M125" s="42"/>
      <c r="N125" s="238" t="s">
        <v>1</v>
      </c>
      <c r="O125" s="239" t="s">
        <v>40</v>
      </c>
      <c r="P125" s="240">
        <f>I125+J125</f>
        <v>0</v>
      </c>
      <c r="Q125" s="240">
        <f>ROUND(I125*H125,2)</f>
        <v>0</v>
      </c>
      <c r="R125" s="240">
        <f>ROUND(J125*H125,2)</f>
        <v>0</v>
      </c>
      <c r="S125" s="95"/>
      <c r="T125" s="241">
        <f>S125*H125</f>
        <v>0</v>
      </c>
      <c r="U125" s="241">
        <v>0</v>
      </c>
      <c r="V125" s="241">
        <f>U125*H125</f>
        <v>0</v>
      </c>
      <c r="W125" s="241">
        <v>0.16</v>
      </c>
      <c r="X125" s="242">
        <f>W125*H125</f>
        <v>86.719999999999999</v>
      </c>
      <c r="Y125" s="36"/>
      <c r="Z125" s="36"/>
      <c r="AA125" s="36"/>
      <c r="AB125" s="36"/>
      <c r="AC125" s="36"/>
      <c r="AD125" s="36"/>
      <c r="AE125" s="36"/>
      <c r="AR125" s="243" t="s">
        <v>148</v>
      </c>
      <c r="AT125" s="243" t="s">
        <v>144</v>
      </c>
      <c r="AU125" s="243" t="s">
        <v>149</v>
      </c>
      <c r="AY125" s="15" t="s">
        <v>141</v>
      </c>
      <c r="BE125" s="244">
        <f>IF(O125="základná",K125,0)</f>
        <v>0</v>
      </c>
      <c r="BF125" s="244">
        <f>IF(O125="znížená",K125,0)</f>
        <v>0</v>
      </c>
      <c r="BG125" s="244">
        <f>IF(O125="zákl. prenesená",K125,0)</f>
        <v>0</v>
      </c>
      <c r="BH125" s="244">
        <f>IF(O125="zníž. prenesená",K125,0)</f>
        <v>0</v>
      </c>
      <c r="BI125" s="244">
        <f>IF(O125="nulová",K125,0)</f>
        <v>0</v>
      </c>
      <c r="BJ125" s="15" t="s">
        <v>149</v>
      </c>
      <c r="BK125" s="244">
        <f>ROUND(P125*H125,2)</f>
        <v>0</v>
      </c>
      <c r="BL125" s="15" t="s">
        <v>148</v>
      </c>
      <c r="BM125" s="243" t="s">
        <v>162</v>
      </c>
    </row>
    <row r="126" s="2" customFormat="1">
      <c r="A126" s="36"/>
      <c r="B126" s="37"/>
      <c r="C126" s="38"/>
      <c r="D126" s="245" t="s">
        <v>151</v>
      </c>
      <c r="E126" s="38"/>
      <c r="F126" s="246" t="s">
        <v>163</v>
      </c>
      <c r="G126" s="38"/>
      <c r="H126" s="38"/>
      <c r="I126" s="247"/>
      <c r="J126" s="247"/>
      <c r="K126" s="38"/>
      <c r="L126" s="38"/>
      <c r="M126" s="42"/>
      <c r="N126" s="248"/>
      <c r="O126" s="249"/>
      <c r="P126" s="95"/>
      <c r="Q126" s="95"/>
      <c r="R126" s="95"/>
      <c r="S126" s="95"/>
      <c r="T126" s="95"/>
      <c r="U126" s="95"/>
      <c r="V126" s="95"/>
      <c r="W126" s="95"/>
      <c r="X126" s="96"/>
      <c r="Y126" s="36"/>
      <c r="Z126" s="36"/>
      <c r="AA126" s="36"/>
      <c r="AB126" s="36"/>
      <c r="AC126" s="36"/>
      <c r="AD126" s="36"/>
      <c r="AE126" s="36"/>
      <c r="AT126" s="15" t="s">
        <v>151</v>
      </c>
      <c r="AU126" s="15" t="s">
        <v>149</v>
      </c>
    </row>
    <row r="127" s="2" customFormat="1" ht="24.15" customHeight="1">
      <c r="A127" s="36"/>
      <c r="B127" s="37"/>
      <c r="C127" s="230" t="s">
        <v>164</v>
      </c>
      <c r="D127" s="230" t="s">
        <v>144</v>
      </c>
      <c r="E127" s="231" t="s">
        <v>165</v>
      </c>
      <c r="F127" s="232" t="s">
        <v>166</v>
      </c>
      <c r="G127" s="233" t="s">
        <v>167</v>
      </c>
      <c r="H127" s="234">
        <v>96</v>
      </c>
      <c r="I127" s="235"/>
      <c r="J127" s="235"/>
      <c r="K127" s="236">
        <f>ROUND(P127*H127,2)</f>
        <v>0</v>
      </c>
      <c r="L127" s="237"/>
      <c r="M127" s="42"/>
      <c r="N127" s="238" t="s">
        <v>1</v>
      </c>
      <c r="O127" s="239" t="s">
        <v>40</v>
      </c>
      <c r="P127" s="240">
        <f>I127+J127</f>
        <v>0</v>
      </c>
      <c r="Q127" s="240">
        <f>ROUND(I127*H127,2)</f>
        <v>0</v>
      </c>
      <c r="R127" s="240">
        <f>ROUND(J127*H127,2)</f>
        <v>0</v>
      </c>
      <c r="S127" s="95"/>
      <c r="T127" s="241">
        <f>S127*H127</f>
        <v>0</v>
      </c>
      <c r="U127" s="241">
        <v>0</v>
      </c>
      <c r="V127" s="241">
        <f>U127*H127</f>
        <v>0</v>
      </c>
      <c r="W127" s="241">
        <v>0.040000000000000001</v>
      </c>
      <c r="X127" s="242">
        <f>W127*H127</f>
        <v>3.8399999999999999</v>
      </c>
      <c r="Y127" s="36"/>
      <c r="Z127" s="36"/>
      <c r="AA127" s="36"/>
      <c r="AB127" s="36"/>
      <c r="AC127" s="36"/>
      <c r="AD127" s="36"/>
      <c r="AE127" s="36"/>
      <c r="AR127" s="243" t="s">
        <v>148</v>
      </c>
      <c r="AT127" s="243" t="s">
        <v>144</v>
      </c>
      <c r="AU127" s="243" t="s">
        <v>149</v>
      </c>
      <c r="AY127" s="15" t="s">
        <v>141</v>
      </c>
      <c r="BE127" s="244">
        <f>IF(O127="základná",K127,0)</f>
        <v>0</v>
      </c>
      <c r="BF127" s="244">
        <f>IF(O127="znížená",K127,0)</f>
        <v>0</v>
      </c>
      <c r="BG127" s="244">
        <f>IF(O127="zákl. prenesená",K127,0)</f>
        <v>0</v>
      </c>
      <c r="BH127" s="244">
        <f>IF(O127="zníž. prenesená",K127,0)</f>
        <v>0</v>
      </c>
      <c r="BI127" s="244">
        <f>IF(O127="nulová",K127,0)</f>
        <v>0</v>
      </c>
      <c r="BJ127" s="15" t="s">
        <v>149</v>
      </c>
      <c r="BK127" s="244">
        <f>ROUND(P127*H127,2)</f>
        <v>0</v>
      </c>
      <c r="BL127" s="15" t="s">
        <v>148</v>
      </c>
      <c r="BM127" s="243" t="s">
        <v>168</v>
      </c>
    </row>
    <row r="128" s="2" customFormat="1">
      <c r="A128" s="36"/>
      <c r="B128" s="37"/>
      <c r="C128" s="38"/>
      <c r="D128" s="245" t="s">
        <v>151</v>
      </c>
      <c r="E128" s="38"/>
      <c r="F128" s="246" t="s">
        <v>169</v>
      </c>
      <c r="G128" s="38"/>
      <c r="H128" s="38"/>
      <c r="I128" s="247"/>
      <c r="J128" s="247"/>
      <c r="K128" s="38"/>
      <c r="L128" s="38"/>
      <c r="M128" s="42"/>
      <c r="N128" s="248"/>
      <c r="O128" s="249"/>
      <c r="P128" s="95"/>
      <c r="Q128" s="95"/>
      <c r="R128" s="95"/>
      <c r="S128" s="95"/>
      <c r="T128" s="95"/>
      <c r="U128" s="95"/>
      <c r="V128" s="95"/>
      <c r="W128" s="95"/>
      <c r="X128" s="96"/>
      <c r="Y128" s="36"/>
      <c r="Z128" s="36"/>
      <c r="AA128" s="36"/>
      <c r="AB128" s="36"/>
      <c r="AC128" s="36"/>
      <c r="AD128" s="36"/>
      <c r="AE128" s="36"/>
      <c r="AT128" s="15" t="s">
        <v>151</v>
      </c>
      <c r="AU128" s="15" t="s">
        <v>149</v>
      </c>
    </row>
    <row r="129" s="2" customFormat="1" ht="24.15" customHeight="1">
      <c r="A129" s="36"/>
      <c r="B129" s="37"/>
      <c r="C129" s="230" t="s">
        <v>170</v>
      </c>
      <c r="D129" s="230" t="s">
        <v>144</v>
      </c>
      <c r="E129" s="231" t="s">
        <v>171</v>
      </c>
      <c r="F129" s="232" t="s">
        <v>172</v>
      </c>
      <c r="G129" s="233" t="s">
        <v>173</v>
      </c>
      <c r="H129" s="234">
        <v>126.33</v>
      </c>
      <c r="I129" s="235"/>
      <c r="J129" s="235"/>
      <c r="K129" s="236">
        <f>ROUND(P129*H129,2)</f>
        <v>0</v>
      </c>
      <c r="L129" s="237"/>
      <c r="M129" s="42"/>
      <c r="N129" s="238" t="s">
        <v>1</v>
      </c>
      <c r="O129" s="239" t="s">
        <v>40</v>
      </c>
      <c r="P129" s="240">
        <f>I129+J129</f>
        <v>0</v>
      </c>
      <c r="Q129" s="240">
        <f>ROUND(I129*H129,2)</f>
        <v>0</v>
      </c>
      <c r="R129" s="240">
        <f>ROUND(J129*H129,2)</f>
        <v>0</v>
      </c>
      <c r="S129" s="95"/>
      <c r="T129" s="241">
        <f>S129*H129</f>
        <v>0</v>
      </c>
      <c r="U129" s="241">
        <v>0</v>
      </c>
      <c r="V129" s="241">
        <f>U129*H129</f>
        <v>0</v>
      </c>
      <c r="W129" s="241">
        <v>0</v>
      </c>
      <c r="X129" s="242">
        <f>W129*H129</f>
        <v>0</v>
      </c>
      <c r="Y129" s="36"/>
      <c r="Z129" s="36"/>
      <c r="AA129" s="36"/>
      <c r="AB129" s="36"/>
      <c r="AC129" s="36"/>
      <c r="AD129" s="36"/>
      <c r="AE129" s="36"/>
      <c r="AR129" s="243" t="s">
        <v>148</v>
      </c>
      <c r="AT129" s="243" t="s">
        <v>144</v>
      </c>
      <c r="AU129" s="243" t="s">
        <v>149</v>
      </c>
      <c r="AY129" s="15" t="s">
        <v>141</v>
      </c>
      <c r="BE129" s="244">
        <f>IF(O129="základná",K129,0)</f>
        <v>0</v>
      </c>
      <c r="BF129" s="244">
        <f>IF(O129="znížená",K129,0)</f>
        <v>0</v>
      </c>
      <c r="BG129" s="244">
        <f>IF(O129="zákl. prenesená",K129,0)</f>
        <v>0</v>
      </c>
      <c r="BH129" s="244">
        <f>IF(O129="zníž. prenesená",K129,0)</f>
        <v>0</v>
      </c>
      <c r="BI129" s="244">
        <f>IF(O129="nulová",K129,0)</f>
        <v>0</v>
      </c>
      <c r="BJ129" s="15" t="s">
        <v>149</v>
      </c>
      <c r="BK129" s="244">
        <f>ROUND(P129*H129,2)</f>
        <v>0</v>
      </c>
      <c r="BL129" s="15" t="s">
        <v>148</v>
      </c>
      <c r="BM129" s="243" t="s">
        <v>174</v>
      </c>
    </row>
    <row r="130" s="2" customFormat="1">
      <c r="A130" s="36"/>
      <c r="B130" s="37"/>
      <c r="C130" s="38"/>
      <c r="D130" s="245" t="s">
        <v>151</v>
      </c>
      <c r="E130" s="38"/>
      <c r="F130" s="246" t="s">
        <v>175</v>
      </c>
      <c r="G130" s="38"/>
      <c r="H130" s="38"/>
      <c r="I130" s="247"/>
      <c r="J130" s="247"/>
      <c r="K130" s="38"/>
      <c r="L130" s="38"/>
      <c r="M130" s="42"/>
      <c r="N130" s="248"/>
      <c r="O130" s="249"/>
      <c r="P130" s="95"/>
      <c r="Q130" s="95"/>
      <c r="R130" s="95"/>
      <c r="S130" s="95"/>
      <c r="T130" s="95"/>
      <c r="U130" s="95"/>
      <c r="V130" s="95"/>
      <c r="W130" s="95"/>
      <c r="X130" s="96"/>
      <c r="Y130" s="36"/>
      <c r="Z130" s="36"/>
      <c r="AA130" s="36"/>
      <c r="AB130" s="36"/>
      <c r="AC130" s="36"/>
      <c r="AD130" s="36"/>
      <c r="AE130" s="36"/>
      <c r="AT130" s="15" t="s">
        <v>151</v>
      </c>
      <c r="AU130" s="15" t="s">
        <v>149</v>
      </c>
    </row>
    <row r="131" s="2" customFormat="1" ht="24.15" customHeight="1">
      <c r="A131" s="36"/>
      <c r="B131" s="37"/>
      <c r="C131" s="230" t="s">
        <v>176</v>
      </c>
      <c r="D131" s="230" t="s">
        <v>144</v>
      </c>
      <c r="E131" s="231" t="s">
        <v>177</v>
      </c>
      <c r="F131" s="232" t="s">
        <v>178</v>
      </c>
      <c r="G131" s="233" t="s">
        <v>173</v>
      </c>
      <c r="H131" s="234">
        <v>120.23</v>
      </c>
      <c r="I131" s="235"/>
      <c r="J131" s="235"/>
      <c r="K131" s="236">
        <f>ROUND(P131*H131,2)</f>
        <v>0</v>
      </c>
      <c r="L131" s="237"/>
      <c r="M131" s="42"/>
      <c r="N131" s="238" t="s">
        <v>1</v>
      </c>
      <c r="O131" s="239" t="s">
        <v>40</v>
      </c>
      <c r="P131" s="240">
        <f>I131+J131</f>
        <v>0</v>
      </c>
      <c r="Q131" s="240">
        <f>ROUND(I131*H131,2)</f>
        <v>0</v>
      </c>
      <c r="R131" s="240">
        <f>ROUND(J131*H131,2)</f>
        <v>0</v>
      </c>
      <c r="S131" s="95"/>
      <c r="T131" s="241">
        <f>S131*H131</f>
        <v>0</v>
      </c>
      <c r="U131" s="241">
        <v>0</v>
      </c>
      <c r="V131" s="241">
        <f>U131*H131</f>
        <v>0</v>
      </c>
      <c r="W131" s="241">
        <v>0</v>
      </c>
      <c r="X131" s="242">
        <f>W131*H131</f>
        <v>0</v>
      </c>
      <c r="Y131" s="36"/>
      <c r="Z131" s="36"/>
      <c r="AA131" s="36"/>
      <c r="AB131" s="36"/>
      <c r="AC131" s="36"/>
      <c r="AD131" s="36"/>
      <c r="AE131" s="36"/>
      <c r="AR131" s="243" t="s">
        <v>148</v>
      </c>
      <c r="AT131" s="243" t="s">
        <v>144</v>
      </c>
      <c r="AU131" s="243" t="s">
        <v>149</v>
      </c>
      <c r="AY131" s="15" t="s">
        <v>141</v>
      </c>
      <c r="BE131" s="244">
        <f>IF(O131="základná",K131,0)</f>
        <v>0</v>
      </c>
      <c r="BF131" s="244">
        <f>IF(O131="znížená",K131,0)</f>
        <v>0</v>
      </c>
      <c r="BG131" s="244">
        <f>IF(O131="zákl. prenesená",K131,0)</f>
        <v>0</v>
      </c>
      <c r="BH131" s="244">
        <f>IF(O131="zníž. prenesená",K131,0)</f>
        <v>0</v>
      </c>
      <c r="BI131" s="244">
        <f>IF(O131="nulová",K131,0)</f>
        <v>0</v>
      </c>
      <c r="BJ131" s="15" t="s">
        <v>149</v>
      </c>
      <c r="BK131" s="244">
        <f>ROUND(P131*H131,2)</f>
        <v>0</v>
      </c>
      <c r="BL131" s="15" t="s">
        <v>148</v>
      </c>
      <c r="BM131" s="243" t="s">
        <v>179</v>
      </c>
    </row>
    <row r="132" s="2" customFormat="1">
      <c r="A132" s="36"/>
      <c r="B132" s="37"/>
      <c r="C132" s="38"/>
      <c r="D132" s="245" t="s">
        <v>151</v>
      </c>
      <c r="E132" s="38"/>
      <c r="F132" s="246" t="s">
        <v>180</v>
      </c>
      <c r="G132" s="38"/>
      <c r="H132" s="38"/>
      <c r="I132" s="247"/>
      <c r="J132" s="247"/>
      <c r="K132" s="38"/>
      <c r="L132" s="38"/>
      <c r="M132" s="42"/>
      <c r="N132" s="248"/>
      <c r="O132" s="249"/>
      <c r="P132" s="95"/>
      <c r="Q132" s="95"/>
      <c r="R132" s="95"/>
      <c r="S132" s="95"/>
      <c r="T132" s="95"/>
      <c r="U132" s="95"/>
      <c r="V132" s="95"/>
      <c r="W132" s="95"/>
      <c r="X132" s="96"/>
      <c r="Y132" s="36"/>
      <c r="Z132" s="36"/>
      <c r="AA132" s="36"/>
      <c r="AB132" s="36"/>
      <c r="AC132" s="36"/>
      <c r="AD132" s="36"/>
      <c r="AE132" s="36"/>
      <c r="AT132" s="15" t="s">
        <v>151</v>
      </c>
      <c r="AU132" s="15" t="s">
        <v>149</v>
      </c>
    </row>
    <row r="133" s="2" customFormat="1" ht="21.75" customHeight="1">
      <c r="A133" s="36"/>
      <c r="B133" s="37"/>
      <c r="C133" s="230" t="s">
        <v>181</v>
      </c>
      <c r="D133" s="230" t="s">
        <v>144</v>
      </c>
      <c r="E133" s="231" t="s">
        <v>182</v>
      </c>
      <c r="F133" s="232" t="s">
        <v>183</v>
      </c>
      <c r="G133" s="233" t="s">
        <v>173</v>
      </c>
      <c r="H133" s="234">
        <v>6.0999999999999996</v>
      </c>
      <c r="I133" s="235"/>
      <c r="J133" s="235"/>
      <c r="K133" s="236">
        <f>ROUND(P133*H133,2)</f>
        <v>0</v>
      </c>
      <c r="L133" s="237"/>
      <c r="M133" s="42"/>
      <c r="N133" s="238" t="s">
        <v>1</v>
      </c>
      <c r="O133" s="239" t="s">
        <v>40</v>
      </c>
      <c r="P133" s="240">
        <f>I133+J133</f>
        <v>0</v>
      </c>
      <c r="Q133" s="240">
        <f>ROUND(I133*H133,2)</f>
        <v>0</v>
      </c>
      <c r="R133" s="240">
        <f>ROUND(J133*H133,2)</f>
        <v>0</v>
      </c>
      <c r="S133" s="95"/>
      <c r="T133" s="241">
        <f>S133*H133</f>
        <v>0</v>
      </c>
      <c r="U133" s="241">
        <v>0</v>
      </c>
      <c r="V133" s="241">
        <f>U133*H133</f>
        <v>0</v>
      </c>
      <c r="W133" s="241">
        <v>0</v>
      </c>
      <c r="X133" s="242">
        <f>W133*H133</f>
        <v>0</v>
      </c>
      <c r="Y133" s="36"/>
      <c r="Z133" s="36"/>
      <c r="AA133" s="36"/>
      <c r="AB133" s="36"/>
      <c r="AC133" s="36"/>
      <c r="AD133" s="36"/>
      <c r="AE133" s="36"/>
      <c r="AR133" s="243" t="s">
        <v>148</v>
      </c>
      <c r="AT133" s="243" t="s">
        <v>144</v>
      </c>
      <c r="AU133" s="243" t="s">
        <v>149</v>
      </c>
      <c r="AY133" s="15" t="s">
        <v>141</v>
      </c>
      <c r="BE133" s="244">
        <f>IF(O133="základná",K133,0)</f>
        <v>0</v>
      </c>
      <c r="BF133" s="244">
        <f>IF(O133="znížená",K133,0)</f>
        <v>0</v>
      </c>
      <c r="BG133" s="244">
        <f>IF(O133="zákl. prenesená",K133,0)</f>
        <v>0</v>
      </c>
      <c r="BH133" s="244">
        <f>IF(O133="zníž. prenesená",K133,0)</f>
        <v>0</v>
      </c>
      <c r="BI133" s="244">
        <f>IF(O133="nulová",K133,0)</f>
        <v>0</v>
      </c>
      <c r="BJ133" s="15" t="s">
        <v>149</v>
      </c>
      <c r="BK133" s="244">
        <f>ROUND(P133*H133,2)</f>
        <v>0</v>
      </c>
      <c r="BL133" s="15" t="s">
        <v>148</v>
      </c>
      <c r="BM133" s="243" t="s">
        <v>184</v>
      </c>
    </row>
    <row r="134" s="2" customFormat="1">
      <c r="A134" s="36"/>
      <c r="B134" s="37"/>
      <c r="C134" s="38"/>
      <c r="D134" s="245" t="s">
        <v>151</v>
      </c>
      <c r="E134" s="38"/>
      <c r="F134" s="246" t="s">
        <v>185</v>
      </c>
      <c r="G134" s="38"/>
      <c r="H134" s="38"/>
      <c r="I134" s="247"/>
      <c r="J134" s="247"/>
      <c r="K134" s="38"/>
      <c r="L134" s="38"/>
      <c r="M134" s="42"/>
      <c r="N134" s="248"/>
      <c r="O134" s="249"/>
      <c r="P134" s="95"/>
      <c r="Q134" s="95"/>
      <c r="R134" s="95"/>
      <c r="S134" s="95"/>
      <c r="T134" s="95"/>
      <c r="U134" s="95"/>
      <c r="V134" s="95"/>
      <c r="W134" s="95"/>
      <c r="X134" s="96"/>
      <c r="Y134" s="36"/>
      <c r="Z134" s="36"/>
      <c r="AA134" s="36"/>
      <c r="AB134" s="36"/>
      <c r="AC134" s="36"/>
      <c r="AD134" s="36"/>
      <c r="AE134" s="36"/>
      <c r="AT134" s="15" t="s">
        <v>151</v>
      </c>
      <c r="AU134" s="15" t="s">
        <v>149</v>
      </c>
    </row>
    <row r="135" s="2" customFormat="1" ht="37.8" customHeight="1">
      <c r="A135" s="36"/>
      <c r="B135" s="37"/>
      <c r="C135" s="230" t="s">
        <v>186</v>
      </c>
      <c r="D135" s="230" t="s">
        <v>144</v>
      </c>
      <c r="E135" s="231" t="s">
        <v>187</v>
      </c>
      <c r="F135" s="232" t="s">
        <v>188</v>
      </c>
      <c r="G135" s="233" t="s">
        <v>173</v>
      </c>
      <c r="H135" s="234">
        <v>118.3</v>
      </c>
      <c r="I135" s="235"/>
      <c r="J135" s="235"/>
      <c r="K135" s="236">
        <f>ROUND(P135*H135,2)</f>
        <v>0</v>
      </c>
      <c r="L135" s="237"/>
      <c r="M135" s="42"/>
      <c r="N135" s="238" t="s">
        <v>1</v>
      </c>
      <c r="O135" s="239" t="s">
        <v>40</v>
      </c>
      <c r="P135" s="240">
        <f>I135+J135</f>
        <v>0</v>
      </c>
      <c r="Q135" s="240">
        <f>ROUND(I135*H135,2)</f>
        <v>0</v>
      </c>
      <c r="R135" s="240">
        <f>ROUND(J135*H135,2)</f>
        <v>0</v>
      </c>
      <c r="S135" s="95"/>
      <c r="T135" s="241">
        <f>S135*H135</f>
        <v>0</v>
      </c>
      <c r="U135" s="241">
        <v>0</v>
      </c>
      <c r="V135" s="241">
        <f>U135*H135</f>
        <v>0</v>
      </c>
      <c r="W135" s="241">
        <v>0</v>
      </c>
      <c r="X135" s="242">
        <f>W135*H135</f>
        <v>0</v>
      </c>
      <c r="Y135" s="36"/>
      <c r="Z135" s="36"/>
      <c r="AA135" s="36"/>
      <c r="AB135" s="36"/>
      <c r="AC135" s="36"/>
      <c r="AD135" s="36"/>
      <c r="AE135" s="36"/>
      <c r="AR135" s="243" t="s">
        <v>148</v>
      </c>
      <c r="AT135" s="243" t="s">
        <v>144</v>
      </c>
      <c r="AU135" s="243" t="s">
        <v>149</v>
      </c>
      <c r="AY135" s="15" t="s">
        <v>141</v>
      </c>
      <c r="BE135" s="244">
        <f>IF(O135="základná",K135,0)</f>
        <v>0</v>
      </c>
      <c r="BF135" s="244">
        <f>IF(O135="znížená",K135,0)</f>
        <v>0</v>
      </c>
      <c r="BG135" s="244">
        <f>IF(O135="zákl. prenesená",K135,0)</f>
        <v>0</v>
      </c>
      <c r="BH135" s="244">
        <f>IF(O135="zníž. prenesená",K135,0)</f>
        <v>0</v>
      </c>
      <c r="BI135" s="244">
        <f>IF(O135="nulová",K135,0)</f>
        <v>0</v>
      </c>
      <c r="BJ135" s="15" t="s">
        <v>149</v>
      </c>
      <c r="BK135" s="244">
        <f>ROUND(P135*H135,2)</f>
        <v>0</v>
      </c>
      <c r="BL135" s="15" t="s">
        <v>148</v>
      </c>
      <c r="BM135" s="243" t="s">
        <v>189</v>
      </c>
    </row>
    <row r="136" s="2" customFormat="1">
      <c r="A136" s="36"/>
      <c r="B136" s="37"/>
      <c r="C136" s="38"/>
      <c r="D136" s="245" t="s">
        <v>151</v>
      </c>
      <c r="E136" s="38"/>
      <c r="F136" s="246" t="s">
        <v>190</v>
      </c>
      <c r="G136" s="38"/>
      <c r="H136" s="38"/>
      <c r="I136" s="247"/>
      <c r="J136" s="247"/>
      <c r="K136" s="38"/>
      <c r="L136" s="38"/>
      <c r="M136" s="42"/>
      <c r="N136" s="248"/>
      <c r="O136" s="249"/>
      <c r="P136" s="95"/>
      <c r="Q136" s="95"/>
      <c r="R136" s="95"/>
      <c r="S136" s="95"/>
      <c r="T136" s="95"/>
      <c r="U136" s="95"/>
      <c r="V136" s="95"/>
      <c r="W136" s="95"/>
      <c r="X136" s="96"/>
      <c r="Y136" s="36"/>
      <c r="Z136" s="36"/>
      <c r="AA136" s="36"/>
      <c r="AB136" s="36"/>
      <c r="AC136" s="36"/>
      <c r="AD136" s="36"/>
      <c r="AE136" s="36"/>
      <c r="AT136" s="15" t="s">
        <v>151</v>
      </c>
      <c r="AU136" s="15" t="s">
        <v>149</v>
      </c>
    </row>
    <row r="137" s="2" customFormat="1" ht="44.25" customHeight="1">
      <c r="A137" s="36"/>
      <c r="B137" s="37"/>
      <c r="C137" s="230" t="s">
        <v>191</v>
      </c>
      <c r="D137" s="230" t="s">
        <v>144</v>
      </c>
      <c r="E137" s="231" t="s">
        <v>192</v>
      </c>
      <c r="F137" s="232" t="s">
        <v>193</v>
      </c>
      <c r="G137" s="233" t="s">
        <v>173</v>
      </c>
      <c r="H137" s="234">
        <v>828.10000000000002</v>
      </c>
      <c r="I137" s="235"/>
      <c r="J137" s="235"/>
      <c r="K137" s="236">
        <f>ROUND(P137*H137,2)</f>
        <v>0</v>
      </c>
      <c r="L137" s="237"/>
      <c r="M137" s="42"/>
      <c r="N137" s="238" t="s">
        <v>1</v>
      </c>
      <c r="O137" s="239" t="s">
        <v>40</v>
      </c>
      <c r="P137" s="240">
        <f>I137+J137</f>
        <v>0</v>
      </c>
      <c r="Q137" s="240">
        <f>ROUND(I137*H137,2)</f>
        <v>0</v>
      </c>
      <c r="R137" s="240">
        <f>ROUND(J137*H137,2)</f>
        <v>0</v>
      </c>
      <c r="S137" s="95"/>
      <c r="T137" s="241">
        <f>S137*H137</f>
        <v>0</v>
      </c>
      <c r="U137" s="241">
        <v>0</v>
      </c>
      <c r="V137" s="241">
        <f>U137*H137</f>
        <v>0</v>
      </c>
      <c r="W137" s="241">
        <v>0</v>
      </c>
      <c r="X137" s="242">
        <f>W137*H137</f>
        <v>0</v>
      </c>
      <c r="Y137" s="36"/>
      <c r="Z137" s="36"/>
      <c r="AA137" s="36"/>
      <c r="AB137" s="36"/>
      <c r="AC137" s="36"/>
      <c r="AD137" s="36"/>
      <c r="AE137" s="36"/>
      <c r="AR137" s="243" t="s">
        <v>148</v>
      </c>
      <c r="AT137" s="243" t="s">
        <v>144</v>
      </c>
      <c r="AU137" s="243" t="s">
        <v>149</v>
      </c>
      <c r="AY137" s="15" t="s">
        <v>141</v>
      </c>
      <c r="BE137" s="244">
        <f>IF(O137="základná",K137,0)</f>
        <v>0</v>
      </c>
      <c r="BF137" s="244">
        <f>IF(O137="znížená",K137,0)</f>
        <v>0</v>
      </c>
      <c r="BG137" s="244">
        <f>IF(O137="zákl. prenesená",K137,0)</f>
        <v>0</v>
      </c>
      <c r="BH137" s="244">
        <f>IF(O137="zníž. prenesená",K137,0)</f>
        <v>0</v>
      </c>
      <c r="BI137" s="244">
        <f>IF(O137="nulová",K137,0)</f>
        <v>0</v>
      </c>
      <c r="BJ137" s="15" t="s">
        <v>149</v>
      </c>
      <c r="BK137" s="244">
        <f>ROUND(P137*H137,2)</f>
        <v>0</v>
      </c>
      <c r="BL137" s="15" t="s">
        <v>148</v>
      </c>
      <c r="BM137" s="243" t="s">
        <v>194</v>
      </c>
    </row>
    <row r="138" s="2" customFormat="1">
      <c r="A138" s="36"/>
      <c r="B138" s="37"/>
      <c r="C138" s="38"/>
      <c r="D138" s="245" t="s">
        <v>151</v>
      </c>
      <c r="E138" s="38"/>
      <c r="F138" s="246" t="s">
        <v>195</v>
      </c>
      <c r="G138" s="38"/>
      <c r="H138" s="38"/>
      <c r="I138" s="247"/>
      <c r="J138" s="247"/>
      <c r="K138" s="38"/>
      <c r="L138" s="38"/>
      <c r="M138" s="42"/>
      <c r="N138" s="248"/>
      <c r="O138" s="249"/>
      <c r="P138" s="95"/>
      <c r="Q138" s="95"/>
      <c r="R138" s="95"/>
      <c r="S138" s="95"/>
      <c r="T138" s="95"/>
      <c r="U138" s="95"/>
      <c r="V138" s="95"/>
      <c r="W138" s="95"/>
      <c r="X138" s="96"/>
      <c r="Y138" s="36"/>
      <c r="Z138" s="36"/>
      <c r="AA138" s="36"/>
      <c r="AB138" s="36"/>
      <c r="AC138" s="36"/>
      <c r="AD138" s="36"/>
      <c r="AE138" s="36"/>
      <c r="AT138" s="15" t="s">
        <v>151</v>
      </c>
      <c r="AU138" s="15" t="s">
        <v>149</v>
      </c>
    </row>
    <row r="139" s="13" customFormat="1">
      <c r="A139" s="13"/>
      <c r="B139" s="250"/>
      <c r="C139" s="251"/>
      <c r="D139" s="245" t="s">
        <v>196</v>
      </c>
      <c r="E139" s="251"/>
      <c r="F139" s="252" t="s">
        <v>398</v>
      </c>
      <c r="G139" s="251"/>
      <c r="H139" s="253">
        <v>828.10000000000002</v>
      </c>
      <c r="I139" s="254"/>
      <c r="J139" s="254"/>
      <c r="K139" s="251"/>
      <c r="L139" s="251"/>
      <c r="M139" s="255"/>
      <c r="N139" s="256"/>
      <c r="O139" s="257"/>
      <c r="P139" s="257"/>
      <c r="Q139" s="257"/>
      <c r="R139" s="257"/>
      <c r="S139" s="257"/>
      <c r="T139" s="257"/>
      <c r="U139" s="257"/>
      <c r="V139" s="257"/>
      <c r="W139" s="257"/>
      <c r="X139" s="258"/>
      <c r="Y139" s="13"/>
      <c r="Z139" s="13"/>
      <c r="AA139" s="13"/>
      <c r="AB139" s="13"/>
      <c r="AC139" s="13"/>
      <c r="AD139" s="13"/>
      <c r="AE139" s="13"/>
      <c r="AT139" s="259" t="s">
        <v>196</v>
      </c>
      <c r="AU139" s="259" t="s">
        <v>149</v>
      </c>
      <c r="AV139" s="13" t="s">
        <v>149</v>
      </c>
      <c r="AW139" s="13" t="s">
        <v>4</v>
      </c>
      <c r="AX139" s="13" t="s">
        <v>84</v>
      </c>
      <c r="AY139" s="259" t="s">
        <v>141</v>
      </c>
    </row>
    <row r="140" s="2" customFormat="1" ht="21.75" customHeight="1">
      <c r="A140" s="36"/>
      <c r="B140" s="37"/>
      <c r="C140" s="230" t="s">
        <v>202</v>
      </c>
      <c r="D140" s="230" t="s">
        <v>144</v>
      </c>
      <c r="E140" s="231" t="s">
        <v>203</v>
      </c>
      <c r="F140" s="232" t="s">
        <v>204</v>
      </c>
      <c r="G140" s="233" t="s">
        <v>173</v>
      </c>
      <c r="H140" s="234">
        <v>126.33</v>
      </c>
      <c r="I140" s="235"/>
      <c r="J140" s="235"/>
      <c r="K140" s="236">
        <f>ROUND(P140*H140,2)</f>
        <v>0</v>
      </c>
      <c r="L140" s="237"/>
      <c r="M140" s="42"/>
      <c r="N140" s="238" t="s">
        <v>1</v>
      </c>
      <c r="O140" s="239" t="s">
        <v>40</v>
      </c>
      <c r="P140" s="240">
        <f>I140+J140</f>
        <v>0</v>
      </c>
      <c r="Q140" s="240">
        <f>ROUND(I140*H140,2)</f>
        <v>0</v>
      </c>
      <c r="R140" s="240">
        <f>ROUND(J140*H140,2)</f>
        <v>0</v>
      </c>
      <c r="S140" s="95"/>
      <c r="T140" s="241">
        <f>S140*H140</f>
        <v>0</v>
      </c>
      <c r="U140" s="241">
        <v>0</v>
      </c>
      <c r="V140" s="241">
        <f>U140*H140</f>
        <v>0</v>
      </c>
      <c r="W140" s="241">
        <v>0</v>
      </c>
      <c r="X140" s="242">
        <f>W140*H140</f>
        <v>0</v>
      </c>
      <c r="Y140" s="36"/>
      <c r="Z140" s="36"/>
      <c r="AA140" s="36"/>
      <c r="AB140" s="36"/>
      <c r="AC140" s="36"/>
      <c r="AD140" s="36"/>
      <c r="AE140" s="36"/>
      <c r="AR140" s="243" t="s">
        <v>148</v>
      </c>
      <c r="AT140" s="243" t="s">
        <v>144</v>
      </c>
      <c r="AU140" s="243" t="s">
        <v>149</v>
      </c>
      <c r="AY140" s="15" t="s">
        <v>141</v>
      </c>
      <c r="BE140" s="244">
        <f>IF(O140="základná",K140,0)</f>
        <v>0</v>
      </c>
      <c r="BF140" s="244">
        <f>IF(O140="znížená",K140,0)</f>
        <v>0</v>
      </c>
      <c r="BG140" s="244">
        <f>IF(O140="zákl. prenesená",K140,0)</f>
        <v>0</v>
      </c>
      <c r="BH140" s="244">
        <f>IF(O140="zníž. prenesená",K140,0)</f>
        <v>0</v>
      </c>
      <c r="BI140" s="244">
        <f>IF(O140="nulová",K140,0)</f>
        <v>0</v>
      </c>
      <c r="BJ140" s="15" t="s">
        <v>149</v>
      </c>
      <c r="BK140" s="244">
        <f>ROUND(P140*H140,2)</f>
        <v>0</v>
      </c>
      <c r="BL140" s="15" t="s">
        <v>148</v>
      </c>
      <c r="BM140" s="243" t="s">
        <v>205</v>
      </c>
    </row>
    <row r="141" s="2" customFormat="1">
      <c r="A141" s="36"/>
      <c r="B141" s="37"/>
      <c r="C141" s="38"/>
      <c r="D141" s="245" t="s">
        <v>151</v>
      </c>
      <c r="E141" s="38"/>
      <c r="F141" s="246" t="s">
        <v>204</v>
      </c>
      <c r="G141" s="38"/>
      <c r="H141" s="38"/>
      <c r="I141" s="247"/>
      <c r="J141" s="247"/>
      <c r="K141" s="38"/>
      <c r="L141" s="38"/>
      <c r="M141" s="42"/>
      <c r="N141" s="248"/>
      <c r="O141" s="249"/>
      <c r="P141" s="95"/>
      <c r="Q141" s="95"/>
      <c r="R141" s="95"/>
      <c r="S141" s="95"/>
      <c r="T141" s="95"/>
      <c r="U141" s="95"/>
      <c r="V141" s="95"/>
      <c r="W141" s="95"/>
      <c r="X141" s="96"/>
      <c r="Y141" s="36"/>
      <c r="Z141" s="36"/>
      <c r="AA141" s="36"/>
      <c r="AB141" s="36"/>
      <c r="AC141" s="36"/>
      <c r="AD141" s="36"/>
      <c r="AE141" s="36"/>
      <c r="AT141" s="15" t="s">
        <v>151</v>
      </c>
      <c r="AU141" s="15" t="s">
        <v>149</v>
      </c>
    </row>
    <row r="142" s="2" customFormat="1" ht="24.15" customHeight="1">
      <c r="A142" s="36"/>
      <c r="B142" s="37"/>
      <c r="C142" s="230" t="s">
        <v>206</v>
      </c>
      <c r="D142" s="230" t="s">
        <v>144</v>
      </c>
      <c r="E142" s="231" t="s">
        <v>207</v>
      </c>
      <c r="F142" s="232" t="s">
        <v>208</v>
      </c>
      <c r="G142" s="233" t="s">
        <v>209</v>
      </c>
      <c r="H142" s="234">
        <v>86.719999999999999</v>
      </c>
      <c r="I142" s="235"/>
      <c r="J142" s="235"/>
      <c r="K142" s="236">
        <f>ROUND(P142*H142,2)</f>
        <v>0</v>
      </c>
      <c r="L142" s="237"/>
      <c r="M142" s="42"/>
      <c r="N142" s="238" t="s">
        <v>1</v>
      </c>
      <c r="O142" s="239" t="s">
        <v>40</v>
      </c>
      <c r="P142" s="240">
        <f>I142+J142</f>
        <v>0</v>
      </c>
      <c r="Q142" s="240">
        <f>ROUND(I142*H142,2)</f>
        <v>0</v>
      </c>
      <c r="R142" s="240">
        <f>ROUND(J142*H142,2)</f>
        <v>0</v>
      </c>
      <c r="S142" s="95"/>
      <c r="T142" s="241">
        <f>S142*H142</f>
        <v>0</v>
      </c>
      <c r="U142" s="241">
        <v>0</v>
      </c>
      <c r="V142" s="241">
        <f>U142*H142</f>
        <v>0</v>
      </c>
      <c r="W142" s="241">
        <v>0</v>
      </c>
      <c r="X142" s="242">
        <f>W142*H142</f>
        <v>0</v>
      </c>
      <c r="Y142" s="36"/>
      <c r="Z142" s="36"/>
      <c r="AA142" s="36"/>
      <c r="AB142" s="36"/>
      <c r="AC142" s="36"/>
      <c r="AD142" s="36"/>
      <c r="AE142" s="36"/>
      <c r="AR142" s="243" t="s">
        <v>148</v>
      </c>
      <c r="AT142" s="243" t="s">
        <v>144</v>
      </c>
      <c r="AU142" s="243" t="s">
        <v>149</v>
      </c>
      <c r="AY142" s="15" t="s">
        <v>141</v>
      </c>
      <c r="BE142" s="244">
        <f>IF(O142="základná",K142,0)</f>
        <v>0</v>
      </c>
      <c r="BF142" s="244">
        <f>IF(O142="znížená",K142,0)</f>
        <v>0</v>
      </c>
      <c r="BG142" s="244">
        <f>IF(O142="zákl. prenesená",K142,0)</f>
        <v>0</v>
      </c>
      <c r="BH142" s="244">
        <f>IF(O142="zníž. prenesená",K142,0)</f>
        <v>0</v>
      </c>
      <c r="BI142" s="244">
        <f>IF(O142="nulová",K142,0)</f>
        <v>0</v>
      </c>
      <c r="BJ142" s="15" t="s">
        <v>149</v>
      </c>
      <c r="BK142" s="244">
        <f>ROUND(P142*H142,2)</f>
        <v>0</v>
      </c>
      <c r="BL142" s="15" t="s">
        <v>148</v>
      </c>
      <c r="BM142" s="243" t="s">
        <v>210</v>
      </c>
    </row>
    <row r="143" s="2" customFormat="1">
      <c r="A143" s="36"/>
      <c r="B143" s="37"/>
      <c r="C143" s="38"/>
      <c r="D143" s="245" t="s">
        <v>151</v>
      </c>
      <c r="E143" s="38"/>
      <c r="F143" s="246" t="s">
        <v>211</v>
      </c>
      <c r="G143" s="38"/>
      <c r="H143" s="38"/>
      <c r="I143" s="247"/>
      <c r="J143" s="247"/>
      <c r="K143" s="38"/>
      <c r="L143" s="38"/>
      <c r="M143" s="42"/>
      <c r="N143" s="248"/>
      <c r="O143" s="249"/>
      <c r="P143" s="95"/>
      <c r="Q143" s="95"/>
      <c r="R143" s="95"/>
      <c r="S143" s="95"/>
      <c r="T143" s="95"/>
      <c r="U143" s="95"/>
      <c r="V143" s="95"/>
      <c r="W143" s="95"/>
      <c r="X143" s="96"/>
      <c r="Y143" s="36"/>
      <c r="Z143" s="36"/>
      <c r="AA143" s="36"/>
      <c r="AB143" s="36"/>
      <c r="AC143" s="36"/>
      <c r="AD143" s="36"/>
      <c r="AE143" s="36"/>
      <c r="AT143" s="15" t="s">
        <v>151</v>
      </c>
      <c r="AU143" s="15" t="s">
        <v>149</v>
      </c>
    </row>
    <row r="144" s="2" customFormat="1" ht="21.75" customHeight="1">
      <c r="A144" s="36"/>
      <c r="B144" s="37"/>
      <c r="C144" s="230" t="s">
        <v>222</v>
      </c>
      <c r="D144" s="230" t="s">
        <v>144</v>
      </c>
      <c r="E144" s="231" t="s">
        <v>223</v>
      </c>
      <c r="F144" s="232" t="s">
        <v>224</v>
      </c>
      <c r="G144" s="233" t="s">
        <v>161</v>
      </c>
      <c r="H144" s="234">
        <v>182</v>
      </c>
      <c r="I144" s="235"/>
      <c r="J144" s="235"/>
      <c r="K144" s="236">
        <f>ROUND(P144*H144,2)</f>
        <v>0</v>
      </c>
      <c r="L144" s="237"/>
      <c r="M144" s="42"/>
      <c r="N144" s="238" t="s">
        <v>1</v>
      </c>
      <c r="O144" s="239" t="s">
        <v>40</v>
      </c>
      <c r="P144" s="240">
        <f>I144+J144</f>
        <v>0</v>
      </c>
      <c r="Q144" s="240">
        <f>ROUND(I144*H144,2)</f>
        <v>0</v>
      </c>
      <c r="R144" s="240">
        <f>ROUND(J144*H144,2)</f>
        <v>0</v>
      </c>
      <c r="S144" s="95"/>
      <c r="T144" s="241">
        <f>S144*H144</f>
        <v>0</v>
      </c>
      <c r="U144" s="241">
        <v>0</v>
      </c>
      <c r="V144" s="241">
        <f>U144*H144</f>
        <v>0</v>
      </c>
      <c r="W144" s="241">
        <v>0</v>
      </c>
      <c r="X144" s="242">
        <f>W144*H144</f>
        <v>0</v>
      </c>
      <c r="Y144" s="36"/>
      <c r="Z144" s="36"/>
      <c r="AA144" s="36"/>
      <c r="AB144" s="36"/>
      <c r="AC144" s="36"/>
      <c r="AD144" s="36"/>
      <c r="AE144" s="36"/>
      <c r="AR144" s="243" t="s">
        <v>148</v>
      </c>
      <c r="AT144" s="243" t="s">
        <v>144</v>
      </c>
      <c r="AU144" s="243" t="s">
        <v>149</v>
      </c>
      <c r="AY144" s="15" t="s">
        <v>141</v>
      </c>
      <c r="BE144" s="244">
        <f>IF(O144="základná",K144,0)</f>
        <v>0</v>
      </c>
      <c r="BF144" s="244">
        <f>IF(O144="znížená",K144,0)</f>
        <v>0</v>
      </c>
      <c r="BG144" s="244">
        <f>IF(O144="zákl. prenesená",K144,0)</f>
        <v>0</v>
      </c>
      <c r="BH144" s="244">
        <f>IF(O144="zníž. prenesená",K144,0)</f>
        <v>0</v>
      </c>
      <c r="BI144" s="244">
        <f>IF(O144="nulová",K144,0)</f>
        <v>0</v>
      </c>
      <c r="BJ144" s="15" t="s">
        <v>149</v>
      </c>
      <c r="BK144" s="244">
        <f>ROUND(P144*H144,2)</f>
        <v>0</v>
      </c>
      <c r="BL144" s="15" t="s">
        <v>148</v>
      </c>
      <c r="BM144" s="243" t="s">
        <v>225</v>
      </c>
    </row>
    <row r="145" s="2" customFormat="1">
      <c r="A145" s="36"/>
      <c r="B145" s="37"/>
      <c r="C145" s="38"/>
      <c r="D145" s="245" t="s">
        <v>151</v>
      </c>
      <c r="E145" s="38"/>
      <c r="F145" s="246" t="s">
        <v>226</v>
      </c>
      <c r="G145" s="38"/>
      <c r="H145" s="38"/>
      <c r="I145" s="247"/>
      <c r="J145" s="247"/>
      <c r="K145" s="38"/>
      <c r="L145" s="38"/>
      <c r="M145" s="42"/>
      <c r="N145" s="248"/>
      <c r="O145" s="249"/>
      <c r="P145" s="95"/>
      <c r="Q145" s="95"/>
      <c r="R145" s="95"/>
      <c r="S145" s="95"/>
      <c r="T145" s="95"/>
      <c r="U145" s="95"/>
      <c r="V145" s="95"/>
      <c r="W145" s="95"/>
      <c r="X145" s="96"/>
      <c r="Y145" s="36"/>
      <c r="Z145" s="36"/>
      <c r="AA145" s="36"/>
      <c r="AB145" s="36"/>
      <c r="AC145" s="36"/>
      <c r="AD145" s="36"/>
      <c r="AE145" s="36"/>
      <c r="AT145" s="15" t="s">
        <v>151</v>
      </c>
      <c r="AU145" s="15" t="s">
        <v>149</v>
      </c>
    </row>
    <row r="146" s="2" customFormat="1" ht="16.5" customHeight="1">
      <c r="A146" s="36"/>
      <c r="B146" s="37"/>
      <c r="C146" s="260" t="s">
        <v>227</v>
      </c>
      <c r="D146" s="260" t="s">
        <v>228</v>
      </c>
      <c r="E146" s="261" t="s">
        <v>229</v>
      </c>
      <c r="F146" s="262" t="s">
        <v>230</v>
      </c>
      <c r="G146" s="263" t="s">
        <v>231</v>
      </c>
      <c r="H146" s="264">
        <v>5.6239999999999997</v>
      </c>
      <c r="I146" s="265"/>
      <c r="J146" s="266"/>
      <c r="K146" s="267">
        <f>ROUND(P146*H146,2)</f>
        <v>0</v>
      </c>
      <c r="L146" s="266"/>
      <c r="M146" s="268"/>
      <c r="N146" s="269" t="s">
        <v>1</v>
      </c>
      <c r="O146" s="239" t="s">
        <v>40</v>
      </c>
      <c r="P146" s="240">
        <f>I146+J146</f>
        <v>0</v>
      </c>
      <c r="Q146" s="240">
        <f>ROUND(I146*H146,2)</f>
        <v>0</v>
      </c>
      <c r="R146" s="240">
        <f>ROUND(J146*H146,2)</f>
        <v>0</v>
      </c>
      <c r="S146" s="95"/>
      <c r="T146" s="241">
        <f>S146*H146</f>
        <v>0</v>
      </c>
      <c r="U146" s="241">
        <v>0.001</v>
      </c>
      <c r="V146" s="241">
        <f>U146*H146</f>
        <v>0.0056239999999999997</v>
      </c>
      <c r="W146" s="241">
        <v>0</v>
      </c>
      <c r="X146" s="242">
        <f>W146*H146</f>
        <v>0</v>
      </c>
      <c r="Y146" s="36"/>
      <c r="Z146" s="36"/>
      <c r="AA146" s="36"/>
      <c r="AB146" s="36"/>
      <c r="AC146" s="36"/>
      <c r="AD146" s="36"/>
      <c r="AE146" s="36"/>
      <c r="AR146" s="243" t="s">
        <v>164</v>
      </c>
      <c r="AT146" s="243" t="s">
        <v>228</v>
      </c>
      <c r="AU146" s="243" t="s">
        <v>149</v>
      </c>
      <c r="AY146" s="15" t="s">
        <v>141</v>
      </c>
      <c r="BE146" s="244">
        <f>IF(O146="základná",K146,0)</f>
        <v>0</v>
      </c>
      <c r="BF146" s="244">
        <f>IF(O146="znížená",K146,0)</f>
        <v>0</v>
      </c>
      <c r="BG146" s="244">
        <f>IF(O146="zákl. prenesená",K146,0)</f>
        <v>0</v>
      </c>
      <c r="BH146" s="244">
        <f>IF(O146="zníž. prenesená",K146,0)</f>
        <v>0</v>
      </c>
      <c r="BI146" s="244">
        <f>IF(O146="nulová",K146,0)</f>
        <v>0</v>
      </c>
      <c r="BJ146" s="15" t="s">
        <v>149</v>
      </c>
      <c r="BK146" s="244">
        <f>ROUND(P146*H146,2)</f>
        <v>0</v>
      </c>
      <c r="BL146" s="15" t="s">
        <v>148</v>
      </c>
      <c r="BM146" s="243" t="s">
        <v>232</v>
      </c>
    </row>
    <row r="147" s="2" customFormat="1">
      <c r="A147" s="36"/>
      <c r="B147" s="37"/>
      <c r="C147" s="38"/>
      <c r="D147" s="245" t="s">
        <v>151</v>
      </c>
      <c r="E147" s="38"/>
      <c r="F147" s="246" t="s">
        <v>230</v>
      </c>
      <c r="G147" s="38"/>
      <c r="H147" s="38"/>
      <c r="I147" s="247"/>
      <c r="J147" s="247"/>
      <c r="K147" s="38"/>
      <c r="L147" s="38"/>
      <c r="M147" s="42"/>
      <c r="N147" s="248"/>
      <c r="O147" s="249"/>
      <c r="P147" s="95"/>
      <c r="Q147" s="95"/>
      <c r="R147" s="95"/>
      <c r="S147" s="95"/>
      <c r="T147" s="95"/>
      <c r="U147" s="95"/>
      <c r="V147" s="95"/>
      <c r="W147" s="95"/>
      <c r="X147" s="96"/>
      <c r="Y147" s="36"/>
      <c r="Z147" s="36"/>
      <c r="AA147" s="36"/>
      <c r="AB147" s="36"/>
      <c r="AC147" s="36"/>
      <c r="AD147" s="36"/>
      <c r="AE147" s="36"/>
      <c r="AT147" s="15" t="s">
        <v>151</v>
      </c>
      <c r="AU147" s="15" t="s">
        <v>149</v>
      </c>
    </row>
    <row r="148" s="13" customFormat="1">
      <c r="A148" s="13"/>
      <c r="B148" s="250"/>
      <c r="C148" s="251"/>
      <c r="D148" s="245" t="s">
        <v>196</v>
      </c>
      <c r="E148" s="251"/>
      <c r="F148" s="252" t="s">
        <v>399</v>
      </c>
      <c r="G148" s="251"/>
      <c r="H148" s="253">
        <v>5.6239999999999997</v>
      </c>
      <c r="I148" s="254"/>
      <c r="J148" s="254"/>
      <c r="K148" s="251"/>
      <c r="L148" s="251"/>
      <c r="M148" s="255"/>
      <c r="N148" s="256"/>
      <c r="O148" s="257"/>
      <c r="P148" s="257"/>
      <c r="Q148" s="257"/>
      <c r="R148" s="257"/>
      <c r="S148" s="257"/>
      <c r="T148" s="257"/>
      <c r="U148" s="257"/>
      <c r="V148" s="257"/>
      <c r="W148" s="257"/>
      <c r="X148" s="258"/>
      <c r="Y148" s="13"/>
      <c r="Z148" s="13"/>
      <c r="AA148" s="13"/>
      <c r="AB148" s="13"/>
      <c r="AC148" s="13"/>
      <c r="AD148" s="13"/>
      <c r="AE148" s="13"/>
      <c r="AT148" s="259" t="s">
        <v>196</v>
      </c>
      <c r="AU148" s="259" t="s">
        <v>149</v>
      </c>
      <c r="AV148" s="13" t="s">
        <v>149</v>
      </c>
      <c r="AW148" s="13" t="s">
        <v>4</v>
      </c>
      <c r="AX148" s="13" t="s">
        <v>84</v>
      </c>
      <c r="AY148" s="259" t="s">
        <v>141</v>
      </c>
    </row>
    <row r="149" s="2" customFormat="1" ht="24.15" customHeight="1">
      <c r="A149" s="36"/>
      <c r="B149" s="37"/>
      <c r="C149" s="230" t="s">
        <v>255</v>
      </c>
      <c r="D149" s="230" t="s">
        <v>144</v>
      </c>
      <c r="E149" s="231" t="s">
        <v>400</v>
      </c>
      <c r="F149" s="232" t="s">
        <v>401</v>
      </c>
      <c r="G149" s="233" t="s">
        <v>161</v>
      </c>
      <c r="H149" s="234">
        <v>182</v>
      </c>
      <c r="I149" s="235"/>
      <c r="J149" s="235"/>
      <c r="K149" s="236">
        <f>ROUND(P149*H149,2)</f>
        <v>0</v>
      </c>
      <c r="L149" s="237"/>
      <c r="M149" s="42"/>
      <c r="N149" s="238" t="s">
        <v>1</v>
      </c>
      <c r="O149" s="239" t="s">
        <v>40</v>
      </c>
      <c r="P149" s="240">
        <f>I149+J149</f>
        <v>0</v>
      </c>
      <c r="Q149" s="240">
        <f>ROUND(I149*H149,2)</f>
        <v>0</v>
      </c>
      <c r="R149" s="240">
        <f>ROUND(J149*H149,2)</f>
        <v>0</v>
      </c>
      <c r="S149" s="95"/>
      <c r="T149" s="241">
        <f>S149*H149</f>
        <v>0</v>
      </c>
      <c r="U149" s="241">
        <v>0</v>
      </c>
      <c r="V149" s="241">
        <f>U149*H149</f>
        <v>0</v>
      </c>
      <c r="W149" s="241">
        <v>0</v>
      </c>
      <c r="X149" s="242">
        <f>W149*H149</f>
        <v>0</v>
      </c>
      <c r="Y149" s="36"/>
      <c r="Z149" s="36"/>
      <c r="AA149" s="36"/>
      <c r="AB149" s="36"/>
      <c r="AC149" s="36"/>
      <c r="AD149" s="36"/>
      <c r="AE149" s="36"/>
      <c r="AR149" s="243" t="s">
        <v>148</v>
      </c>
      <c r="AT149" s="243" t="s">
        <v>144</v>
      </c>
      <c r="AU149" s="243" t="s">
        <v>149</v>
      </c>
      <c r="AY149" s="15" t="s">
        <v>141</v>
      </c>
      <c r="BE149" s="244">
        <f>IF(O149="základná",K149,0)</f>
        <v>0</v>
      </c>
      <c r="BF149" s="244">
        <f>IF(O149="znížená",K149,0)</f>
        <v>0</v>
      </c>
      <c r="BG149" s="244">
        <f>IF(O149="zákl. prenesená",K149,0)</f>
        <v>0</v>
      </c>
      <c r="BH149" s="244">
        <f>IF(O149="zníž. prenesená",K149,0)</f>
        <v>0</v>
      </c>
      <c r="BI149" s="244">
        <f>IF(O149="nulová",K149,0)</f>
        <v>0</v>
      </c>
      <c r="BJ149" s="15" t="s">
        <v>149</v>
      </c>
      <c r="BK149" s="244">
        <f>ROUND(P149*H149,2)</f>
        <v>0</v>
      </c>
      <c r="BL149" s="15" t="s">
        <v>148</v>
      </c>
      <c r="BM149" s="243" t="s">
        <v>402</v>
      </c>
    </row>
    <row r="150" s="2" customFormat="1">
      <c r="A150" s="36"/>
      <c r="B150" s="37"/>
      <c r="C150" s="38"/>
      <c r="D150" s="245" t="s">
        <v>151</v>
      </c>
      <c r="E150" s="38"/>
      <c r="F150" s="246" t="s">
        <v>403</v>
      </c>
      <c r="G150" s="38"/>
      <c r="H150" s="38"/>
      <c r="I150" s="247"/>
      <c r="J150" s="247"/>
      <c r="K150" s="38"/>
      <c r="L150" s="38"/>
      <c r="M150" s="42"/>
      <c r="N150" s="248"/>
      <c r="O150" s="249"/>
      <c r="P150" s="95"/>
      <c r="Q150" s="95"/>
      <c r="R150" s="95"/>
      <c r="S150" s="95"/>
      <c r="T150" s="95"/>
      <c r="U150" s="95"/>
      <c r="V150" s="95"/>
      <c r="W150" s="95"/>
      <c r="X150" s="96"/>
      <c r="Y150" s="36"/>
      <c r="Z150" s="36"/>
      <c r="AA150" s="36"/>
      <c r="AB150" s="36"/>
      <c r="AC150" s="36"/>
      <c r="AD150" s="36"/>
      <c r="AE150" s="36"/>
      <c r="AT150" s="15" t="s">
        <v>151</v>
      </c>
      <c r="AU150" s="15" t="s">
        <v>149</v>
      </c>
    </row>
    <row r="151" s="2" customFormat="1" ht="16.5" customHeight="1">
      <c r="A151" s="36"/>
      <c r="B151" s="37"/>
      <c r="C151" s="260" t="s">
        <v>260</v>
      </c>
      <c r="D151" s="260" t="s">
        <v>228</v>
      </c>
      <c r="E151" s="261" t="s">
        <v>404</v>
      </c>
      <c r="F151" s="262" t="s">
        <v>405</v>
      </c>
      <c r="G151" s="263" t="s">
        <v>209</v>
      </c>
      <c r="H151" s="264">
        <v>17.472000000000001</v>
      </c>
      <c r="I151" s="265"/>
      <c r="J151" s="266"/>
      <c r="K151" s="267">
        <f>ROUND(P151*H151,2)</f>
        <v>0</v>
      </c>
      <c r="L151" s="266"/>
      <c r="M151" s="268"/>
      <c r="N151" s="269" t="s">
        <v>1</v>
      </c>
      <c r="O151" s="239" t="s">
        <v>40</v>
      </c>
      <c r="P151" s="240">
        <f>I151+J151</f>
        <v>0</v>
      </c>
      <c r="Q151" s="240">
        <f>ROUND(I151*H151,2)</f>
        <v>0</v>
      </c>
      <c r="R151" s="240">
        <f>ROUND(J151*H151,2)</f>
        <v>0</v>
      </c>
      <c r="S151" s="95"/>
      <c r="T151" s="241">
        <f>S151*H151</f>
        <v>0</v>
      </c>
      <c r="U151" s="241">
        <v>1</v>
      </c>
      <c r="V151" s="241">
        <f>U151*H151</f>
        <v>17.472000000000001</v>
      </c>
      <c r="W151" s="241">
        <v>0</v>
      </c>
      <c r="X151" s="242">
        <f>W151*H151</f>
        <v>0</v>
      </c>
      <c r="Y151" s="36"/>
      <c r="Z151" s="36"/>
      <c r="AA151" s="36"/>
      <c r="AB151" s="36"/>
      <c r="AC151" s="36"/>
      <c r="AD151" s="36"/>
      <c r="AE151" s="36"/>
      <c r="AR151" s="243" t="s">
        <v>164</v>
      </c>
      <c r="AT151" s="243" t="s">
        <v>228</v>
      </c>
      <c r="AU151" s="243" t="s">
        <v>149</v>
      </c>
      <c r="AY151" s="15" t="s">
        <v>141</v>
      </c>
      <c r="BE151" s="244">
        <f>IF(O151="základná",K151,0)</f>
        <v>0</v>
      </c>
      <c r="BF151" s="244">
        <f>IF(O151="znížená",K151,0)</f>
        <v>0</v>
      </c>
      <c r="BG151" s="244">
        <f>IF(O151="zákl. prenesená",K151,0)</f>
        <v>0</v>
      </c>
      <c r="BH151" s="244">
        <f>IF(O151="zníž. prenesená",K151,0)</f>
        <v>0</v>
      </c>
      <c r="BI151" s="244">
        <f>IF(O151="nulová",K151,0)</f>
        <v>0</v>
      </c>
      <c r="BJ151" s="15" t="s">
        <v>149</v>
      </c>
      <c r="BK151" s="244">
        <f>ROUND(P151*H151,2)</f>
        <v>0</v>
      </c>
      <c r="BL151" s="15" t="s">
        <v>148</v>
      </c>
      <c r="BM151" s="243" t="s">
        <v>406</v>
      </c>
    </row>
    <row r="152" s="2" customFormat="1">
      <c r="A152" s="36"/>
      <c r="B152" s="37"/>
      <c r="C152" s="38"/>
      <c r="D152" s="245" t="s">
        <v>151</v>
      </c>
      <c r="E152" s="38"/>
      <c r="F152" s="246" t="s">
        <v>405</v>
      </c>
      <c r="G152" s="38"/>
      <c r="H152" s="38"/>
      <c r="I152" s="247"/>
      <c r="J152" s="247"/>
      <c r="K152" s="38"/>
      <c r="L152" s="38"/>
      <c r="M152" s="42"/>
      <c r="N152" s="248"/>
      <c r="O152" s="249"/>
      <c r="P152" s="95"/>
      <c r="Q152" s="95"/>
      <c r="R152" s="95"/>
      <c r="S152" s="95"/>
      <c r="T152" s="95"/>
      <c r="U152" s="95"/>
      <c r="V152" s="95"/>
      <c r="W152" s="95"/>
      <c r="X152" s="96"/>
      <c r="Y152" s="36"/>
      <c r="Z152" s="36"/>
      <c r="AA152" s="36"/>
      <c r="AB152" s="36"/>
      <c r="AC152" s="36"/>
      <c r="AD152" s="36"/>
      <c r="AE152" s="36"/>
      <c r="AT152" s="15" t="s">
        <v>151</v>
      </c>
      <c r="AU152" s="15" t="s">
        <v>149</v>
      </c>
    </row>
    <row r="153" s="13" customFormat="1">
      <c r="A153" s="13"/>
      <c r="B153" s="250"/>
      <c r="C153" s="251"/>
      <c r="D153" s="245" t="s">
        <v>196</v>
      </c>
      <c r="E153" s="251"/>
      <c r="F153" s="252" t="s">
        <v>407</v>
      </c>
      <c r="G153" s="251"/>
      <c r="H153" s="253">
        <v>17.472000000000001</v>
      </c>
      <c r="I153" s="254"/>
      <c r="J153" s="254"/>
      <c r="K153" s="251"/>
      <c r="L153" s="251"/>
      <c r="M153" s="255"/>
      <c r="N153" s="256"/>
      <c r="O153" s="257"/>
      <c r="P153" s="257"/>
      <c r="Q153" s="257"/>
      <c r="R153" s="257"/>
      <c r="S153" s="257"/>
      <c r="T153" s="257"/>
      <c r="U153" s="257"/>
      <c r="V153" s="257"/>
      <c r="W153" s="257"/>
      <c r="X153" s="258"/>
      <c r="Y153" s="13"/>
      <c r="Z153" s="13"/>
      <c r="AA153" s="13"/>
      <c r="AB153" s="13"/>
      <c r="AC153" s="13"/>
      <c r="AD153" s="13"/>
      <c r="AE153" s="13"/>
      <c r="AT153" s="259" t="s">
        <v>196</v>
      </c>
      <c r="AU153" s="259" t="s">
        <v>149</v>
      </c>
      <c r="AV153" s="13" t="s">
        <v>149</v>
      </c>
      <c r="AW153" s="13" t="s">
        <v>4</v>
      </c>
      <c r="AX153" s="13" t="s">
        <v>84</v>
      </c>
      <c r="AY153" s="259" t="s">
        <v>141</v>
      </c>
    </row>
    <row r="154" s="2" customFormat="1" ht="24.15" customHeight="1">
      <c r="A154" s="36"/>
      <c r="B154" s="37"/>
      <c r="C154" s="230" t="s">
        <v>310</v>
      </c>
      <c r="D154" s="230" t="s">
        <v>144</v>
      </c>
      <c r="E154" s="231" t="s">
        <v>408</v>
      </c>
      <c r="F154" s="232" t="s">
        <v>409</v>
      </c>
      <c r="G154" s="233" t="s">
        <v>161</v>
      </c>
      <c r="H154" s="234">
        <v>182</v>
      </c>
      <c r="I154" s="235"/>
      <c r="J154" s="235"/>
      <c r="K154" s="236">
        <f>ROUND(P154*H154,2)</f>
        <v>0</v>
      </c>
      <c r="L154" s="237"/>
      <c r="M154" s="42"/>
      <c r="N154" s="238" t="s">
        <v>1</v>
      </c>
      <c r="O154" s="239" t="s">
        <v>40</v>
      </c>
      <c r="P154" s="240">
        <f>I154+J154</f>
        <v>0</v>
      </c>
      <c r="Q154" s="240">
        <f>ROUND(I154*H154,2)</f>
        <v>0</v>
      </c>
      <c r="R154" s="240">
        <f>ROUND(J154*H154,2)</f>
        <v>0</v>
      </c>
      <c r="S154" s="95"/>
      <c r="T154" s="241">
        <f>S154*H154</f>
        <v>0</v>
      </c>
      <c r="U154" s="241">
        <v>0</v>
      </c>
      <c r="V154" s="241">
        <f>U154*H154</f>
        <v>0</v>
      </c>
      <c r="W154" s="241">
        <v>0</v>
      </c>
      <c r="X154" s="242">
        <f>W154*H154</f>
        <v>0</v>
      </c>
      <c r="Y154" s="36"/>
      <c r="Z154" s="36"/>
      <c r="AA154" s="36"/>
      <c r="AB154" s="36"/>
      <c r="AC154" s="36"/>
      <c r="AD154" s="36"/>
      <c r="AE154" s="36"/>
      <c r="AR154" s="243" t="s">
        <v>148</v>
      </c>
      <c r="AT154" s="243" t="s">
        <v>144</v>
      </c>
      <c r="AU154" s="243" t="s">
        <v>149</v>
      </c>
      <c r="AY154" s="15" t="s">
        <v>141</v>
      </c>
      <c r="BE154" s="244">
        <f>IF(O154="základná",K154,0)</f>
        <v>0</v>
      </c>
      <c r="BF154" s="244">
        <f>IF(O154="znížená",K154,0)</f>
        <v>0</v>
      </c>
      <c r="BG154" s="244">
        <f>IF(O154="zákl. prenesená",K154,0)</f>
        <v>0</v>
      </c>
      <c r="BH154" s="244">
        <f>IF(O154="zníž. prenesená",K154,0)</f>
        <v>0</v>
      </c>
      <c r="BI154" s="244">
        <f>IF(O154="nulová",K154,0)</f>
        <v>0</v>
      </c>
      <c r="BJ154" s="15" t="s">
        <v>149</v>
      </c>
      <c r="BK154" s="244">
        <f>ROUND(P154*H154,2)</f>
        <v>0</v>
      </c>
      <c r="BL154" s="15" t="s">
        <v>148</v>
      </c>
      <c r="BM154" s="243" t="s">
        <v>410</v>
      </c>
    </row>
    <row r="155" s="2" customFormat="1">
      <c r="A155" s="36"/>
      <c r="B155" s="37"/>
      <c r="C155" s="38"/>
      <c r="D155" s="245" t="s">
        <v>151</v>
      </c>
      <c r="E155" s="38"/>
      <c r="F155" s="246" t="s">
        <v>409</v>
      </c>
      <c r="G155" s="38"/>
      <c r="H155" s="38"/>
      <c r="I155" s="247"/>
      <c r="J155" s="247"/>
      <c r="K155" s="38"/>
      <c r="L155" s="38"/>
      <c r="M155" s="42"/>
      <c r="N155" s="248"/>
      <c r="O155" s="249"/>
      <c r="P155" s="95"/>
      <c r="Q155" s="95"/>
      <c r="R155" s="95"/>
      <c r="S155" s="95"/>
      <c r="T155" s="95"/>
      <c r="U155" s="95"/>
      <c r="V155" s="95"/>
      <c r="W155" s="95"/>
      <c r="X155" s="96"/>
      <c r="Y155" s="36"/>
      <c r="Z155" s="36"/>
      <c r="AA155" s="36"/>
      <c r="AB155" s="36"/>
      <c r="AC155" s="36"/>
      <c r="AD155" s="36"/>
      <c r="AE155" s="36"/>
      <c r="AT155" s="15" t="s">
        <v>151</v>
      </c>
      <c r="AU155" s="15" t="s">
        <v>149</v>
      </c>
    </row>
    <row r="156" s="12" customFormat="1" ht="22.8" customHeight="1">
      <c r="A156" s="12"/>
      <c r="B156" s="213"/>
      <c r="C156" s="214"/>
      <c r="D156" s="215" t="s">
        <v>75</v>
      </c>
      <c r="E156" s="228" t="s">
        <v>149</v>
      </c>
      <c r="F156" s="228" t="s">
        <v>234</v>
      </c>
      <c r="G156" s="214"/>
      <c r="H156" s="214"/>
      <c r="I156" s="217"/>
      <c r="J156" s="217"/>
      <c r="K156" s="229">
        <f>BK156</f>
        <v>0</v>
      </c>
      <c r="L156" s="214"/>
      <c r="M156" s="219"/>
      <c r="N156" s="220"/>
      <c r="O156" s="221"/>
      <c r="P156" s="221"/>
      <c r="Q156" s="222">
        <f>SUM(Q157:Q165)</f>
        <v>0</v>
      </c>
      <c r="R156" s="222">
        <f>SUM(R157:R165)</f>
        <v>0</v>
      </c>
      <c r="S156" s="221"/>
      <c r="T156" s="223">
        <f>SUM(T157:T165)</f>
        <v>0</v>
      </c>
      <c r="U156" s="221"/>
      <c r="V156" s="223">
        <f>SUM(V157:V165)</f>
        <v>11.7583064</v>
      </c>
      <c r="W156" s="221"/>
      <c r="X156" s="224">
        <f>SUM(X157:X165)</f>
        <v>0</v>
      </c>
      <c r="Y156" s="12"/>
      <c r="Z156" s="12"/>
      <c r="AA156" s="12"/>
      <c r="AB156" s="12"/>
      <c r="AC156" s="12"/>
      <c r="AD156" s="12"/>
      <c r="AE156" s="12"/>
      <c r="AR156" s="225" t="s">
        <v>84</v>
      </c>
      <c r="AT156" s="226" t="s">
        <v>75</v>
      </c>
      <c r="AU156" s="226" t="s">
        <v>84</v>
      </c>
      <c r="AY156" s="225" t="s">
        <v>141</v>
      </c>
      <c r="BK156" s="227">
        <f>SUM(BK157:BK165)</f>
        <v>0</v>
      </c>
    </row>
    <row r="157" s="2" customFormat="1" ht="33" customHeight="1">
      <c r="A157" s="36"/>
      <c r="B157" s="37"/>
      <c r="C157" s="230" t="s">
        <v>390</v>
      </c>
      <c r="D157" s="230" t="s">
        <v>144</v>
      </c>
      <c r="E157" s="231" t="s">
        <v>236</v>
      </c>
      <c r="F157" s="232" t="s">
        <v>237</v>
      </c>
      <c r="G157" s="233" t="s">
        <v>173</v>
      </c>
      <c r="H157" s="234">
        <v>6.0999999999999996</v>
      </c>
      <c r="I157" s="235"/>
      <c r="J157" s="235"/>
      <c r="K157" s="236">
        <f>ROUND(P157*H157,2)</f>
        <v>0</v>
      </c>
      <c r="L157" s="237"/>
      <c r="M157" s="42"/>
      <c r="N157" s="238" t="s">
        <v>1</v>
      </c>
      <c r="O157" s="239" t="s">
        <v>40</v>
      </c>
      <c r="P157" s="240">
        <f>I157+J157</f>
        <v>0</v>
      </c>
      <c r="Q157" s="240">
        <f>ROUND(I157*H157,2)</f>
        <v>0</v>
      </c>
      <c r="R157" s="240">
        <f>ROUND(J157*H157,2)</f>
        <v>0</v>
      </c>
      <c r="S157" s="95"/>
      <c r="T157" s="241">
        <f>S157*H157</f>
        <v>0</v>
      </c>
      <c r="U157" s="241">
        <v>1.9205000000000001</v>
      </c>
      <c r="V157" s="241">
        <f>U157*H157</f>
        <v>11.71505</v>
      </c>
      <c r="W157" s="241">
        <v>0</v>
      </c>
      <c r="X157" s="242">
        <f>W157*H157</f>
        <v>0</v>
      </c>
      <c r="Y157" s="36"/>
      <c r="Z157" s="36"/>
      <c r="AA157" s="36"/>
      <c r="AB157" s="36"/>
      <c r="AC157" s="36"/>
      <c r="AD157" s="36"/>
      <c r="AE157" s="36"/>
      <c r="AR157" s="243" t="s">
        <v>148</v>
      </c>
      <c r="AT157" s="243" t="s">
        <v>144</v>
      </c>
      <c r="AU157" s="243" t="s">
        <v>149</v>
      </c>
      <c r="AY157" s="15" t="s">
        <v>141</v>
      </c>
      <c r="BE157" s="244">
        <f>IF(O157="základná",K157,0)</f>
        <v>0</v>
      </c>
      <c r="BF157" s="244">
        <f>IF(O157="znížená",K157,0)</f>
        <v>0</v>
      </c>
      <c r="BG157" s="244">
        <f>IF(O157="zákl. prenesená",K157,0)</f>
        <v>0</v>
      </c>
      <c r="BH157" s="244">
        <f>IF(O157="zníž. prenesená",K157,0)</f>
        <v>0</v>
      </c>
      <c r="BI157" s="244">
        <f>IF(O157="nulová",K157,0)</f>
        <v>0</v>
      </c>
      <c r="BJ157" s="15" t="s">
        <v>149</v>
      </c>
      <c r="BK157" s="244">
        <f>ROUND(P157*H157,2)</f>
        <v>0</v>
      </c>
      <c r="BL157" s="15" t="s">
        <v>148</v>
      </c>
      <c r="BM157" s="243" t="s">
        <v>411</v>
      </c>
    </row>
    <row r="158" s="2" customFormat="1">
      <c r="A158" s="36"/>
      <c r="B158" s="37"/>
      <c r="C158" s="38"/>
      <c r="D158" s="245" t="s">
        <v>151</v>
      </c>
      <c r="E158" s="38"/>
      <c r="F158" s="246" t="s">
        <v>239</v>
      </c>
      <c r="G158" s="38"/>
      <c r="H158" s="38"/>
      <c r="I158" s="247"/>
      <c r="J158" s="247"/>
      <c r="K158" s="38"/>
      <c r="L158" s="38"/>
      <c r="M158" s="42"/>
      <c r="N158" s="248"/>
      <c r="O158" s="249"/>
      <c r="P158" s="95"/>
      <c r="Q158" s="95"/>
      <c r="R158" s="95"/>
      <c r="S158" s="95"/>
      <c r="T158" s="95"/>
      <c r="U158" s="95"/>
      <c r="V158" s="95"/>
      <c r="W158" s="95"/>
      <c r="X158" s="96"/>
      <c r="Y158" s="36"/>
      <c r="Z158" s="36"/>
      <c r="AA158" s="36"/>
      <c r="AB158" s="36"/>
      <c r="AC158" s="36"/>
      <c r="AD158" s="36"/>
      <c r="AE158" s="36"/>
      <c r="AT158" s="15" t="s">
        <v>151</v>
      </c>
      <c r="AU158" s="15" t="s">
        <v>149</v>
      </c>
    </row>
    <row r="159" s="2" customFormat="1" ht="33" customHeight="1">
      <c r="A159" s="36"/>
      <c r="B159" s="37"/>
      <c r="C159" s="230" t="s">
        <v>240</v>
      </c>
      <c r="D159" s="230" t="s">
        <v>144</v>
      </c>
      <c r="E159" s="231" t="s">
        <v>241</v>
      </c>
      <c r="F159" s="232" t="s">
        <v>242</v>
      </c>
      <c r="G159" s="233" t="s">
        <v>161</v>
      </c>
      <c r="H159" s="234">
        <v>78.079999999999998</v>
      </c>
      <c r="I159" s="235"/>
      <c r="J159" s="235"/>
      <c r="K159" s="236">
        <f>ROUND(P159*H159,2)</f>
        <v>0</v>
      </c>
      <c r="L159" s="237"/>
      <c r="M159" s="42"/>
      <c r="N159" s="238" t="s">
        <v>1</v>
      </c>
      <c r="O159" s="239" t="s">
        <v>40</v>
      </c>
      <c r="P159" s="240">
        <f>I159+J159</f>
        <v>0</v>
      </c>
      <c r="Q159" s="240">
        <f>ROUND(I159*H159,2)</f>
        <v>0</v>
      </c>
      <c r="R159" s="240">
        <f>ROUND(J159*H159,2)</f>
        <v>0</v>
      </c>
      <c r="S159" s="95"/>
      <c r="T159" s="241">
        <f>S159*H159</f>
        <v>0</v>
      </c>
      <c r="U159" s="241">
        <v>0.00035</v>
      </c>
      <c r="V159" s="241">
        <f>U159*H159</f>
        <v>0.027327999999999998</v>
      </c>
      <c r="W159" s="241">
        <v>0</v>
      </c>
      <c r="X159" s="242">
        <f>W159*H159</f>
        <v>0</v>
      </c>
      <c r="Y159" s="36"/>
      <c r="Z159" s="36"/>
      <c r="AA159" s="36"/>
      <c r="AB159" s="36"/>
      <c r="AC159" s="36"/>
      <c r="AD159" s="36"/>
      <c r="AE159" s="36"/>
      <c r="AR159" s="243" t="s">
        <v>148</v>
      </c>
      <c r="AT159" s="243" t="s">
        <v>144</v>
      </c>
      <c r="AU159" s="243" t="s">
        <v>149</v>
      </c>
      <c r="AY159" s="15" t="s">
        <v>141</v>
      </c>
      <c r="BE159" s="244">
        <f>IF(O159="základná",K159,0)</f>
        <v>0</v>
      </c>
      <c r="BF159" s="244">
        <f>IF(O159="znížená",K159,0)</f>
        <v>0</v>
      </c>
      <c r="BG159" s="244">
        <f>IF(O159="zákl. prenesená",K159,0)</f>
        <v>0</v>
      </c>
      <c r="BH159" s="244">
        <f>IF(O159="zníž. prenesená",K159,0)</f>
        <v>0</v>
      </c>
      <c r="BI159" s="244">
        <f>IF(O159="nulová",K159,0)</f>
        <v>0</v>
      </c>
      <c r="BJ159" s="15" t="s">
        <v>149</v>
      </c>
      <c r="BK159" s="244">
        <f>ROUND(P159*H159,2)</f>
        <v>0</v>
      </c>
      <c r="BL159" s="15" t="s">
        <v>148</v>
      </c>
      <c r="BM159" s="243" t="s">
        <v>243</v>
      </c>
    </row>
    <row r="160" s="2" customFormat="1">
      <c r="A160" s="36"/>
      <c r="B160" s="37"/>
      <c r="C160" s="38"/>
      <c r="D160" s="245" t="s">
        <v>151</v>
      </c>
      <c r="E160" s="38"/>
      <c r="F160" s="246" t="s">
        <v>244</v>
      </c>
      <c r="G160" s="38"/>
      <c r="H160" s="38"/>
      <c r="I160" s="247"/>
      <c r="J160" s="247"/>
      <c r="K160" s="38"/>
      <c r="L160" s="38"/>
      <c r="M160" s="42"/>
      <c r="N160" s="248"/>
      <c r="O160" s="249"/>
      <c r="P160" s="95"/>
      <c r="Q160" s="95"/>
      <c r="R160" s="95"/>
      <c r="S160" s="95"/>
      <c r="T160" s="95"/>
      <c r="U160" s="95"/>
      <c r="V160" s="95"/>
      <c r="W160" s="95"/>
      <c r="X160" s="96"/>
      <c r="Y160" s="36"/>
      <c r="Z160" s="36"/>
      <c r="AA160" s="36"/>
      <c r="AB160" s="36"/>
      <c r="AC160" s="36"/>
      <c r="AD160" s="36"/>
      <c r="AE160" s="36"/>
      <c r="AT160" s="15" t="s">
        <v>151</v>
      </c>
      <c r="AU160" s="15" t="s">
        <v>149</v>
      </c>
    </row>
    <row r="161" s="2" customFormat="1" ht="16.5" customHeight="1">
      <c r="A161" s="36"/>
      <c r="B161" s="37"/>
      <c r="C161" s="260" t="s">
        <v>245</v>
      </c>
      <c r="D161" s="260" t="s">
        <v>228</v>
      </c>
      <c r="E161" s="261" t="s">
        <v>246</v>
      </c>
      <c r="F161" s="262" t="s">
        <v>247</v>
      </c>
      <c r="G161" s="263" t="s">
        <v>161</v>
      </c>
      <c r="H161" s="264">
        <v>79.641999999999996</v>
      </c>
      <c r="I161" s="265"/>
      <c r="J161" s="266"/>
      <c r="K161" s="267">
        <f>ROUND(P161*H161,2)</f>
        <v>0</v>
      </c>
      <c r="L161" s="266"/>
      <c r="M161" s="268"/>
      <c r="N161" s="269" t="s">
        <v>1</v>
      </c>
      <c r="O161" s="239" t="s">
        <v>40</v>
      </c>
      <c r="P161" s="240">
        <f>I161+J161</f>
        <v>0</v>
      </c>
      <c r="Q161" s="240">
        <f>ROUND(I161*H161,2)</f>
        <v>0</v>
      </c>
      <c r="R161" s="240">
        <f>ROUND(J161*H161,2)</f>
        <v>0</v>
      </c>
      <c r="S161" s="95"/>
      <c r="T161" s="241">
        <f>S161*H161</f>
        <v>0</v>
      </c>
      <c r="U161" s="241">
        <v>0.00020000000000000001</v>
      </c>
      <c r="V161" s="241">
        <f>U161*H161</f>
        <v>0.015928399999999999</v>
      </c>
      <c r="W161" s="241">
        <v>0</v>
      </c>
      <c r="X161" s="242">
        <f>W161*H161</f>
        <v>0</v>
      </c>
      <c r="Y161" s="36"/>
      <c r="Z161" s="36"/>
      <c r="AA161" s="36"/>
      <c r="AB161" s="36"/>
      <c r="AC161" s="36"/>
      <c r="AD161" s="36"/>
      <c r="AE161" s="36"/>
      <c r="AR161" s="243" t="s">
        <v>164</v>
      </c>
      <c r="AT161" s="243" t="s">
        <v>228</v>
      </c>
      <c r="AU161" s="243" t="s">
        <v>149</v>
      </c>
      <c r="AY161" s="15" t="s">
        <v>141</v>
      </c>
      <c r="BE161" s="244">
        <f>IF(O161="základná",K161,0)</f>
        <v>0</v>
      </c>
      <c r="BF161" s="244">
        <f>IF(O161="znížená",K161,0)</f>
        <v>0</v>
      </c>
      <c r="BG161" s="244">
        <f>IF(O161="zákl. prenesená",K161,0)</f>
        <v>0</v>
      </c>
      <c r="BH161" s="244">
        <f>IF(O161="zníž. prenesená",K161,0)</f>
        <v>0</v>
      </c>
      <c r="BI161" s="244">
        <f>IF(O161="nulová",K161,0)</f>
        <v>0</v>
      </c>
      <c r="BJ161" s="15" t="s">
        <v>149</v>
      </c>
      <c r="BK161" s="244">
        <f>ROUND(P161*H161,2)</f>
        <v>0</v>
      </c>
      <c r="BL161" s="15" t="s">
        <v>148</v>
      </c>
      <c r="BM161" s="243" t="s">
        <v>248</v>
      </c>
    </row>
    <row r="162" s="2" customFormat="1">
      <c r="A162" s="36"/>
      <c r="B162" s="37"/>
      <c r="C162" s="38"/>
      <c r="D162" s="245" t="s">
        <v>151</v>
      </c>
      <c r="E162" s="38"/>
      <c r="F162" s="246" t="s">
        <v>247</v>
      </c>
      <c r="G162" s="38"/>
      <c r="H162" s="38"/>
      <c r="I162" s="247"/>
      <c r="J162" s="247"/>
      <c r="K162" s="38"/>
      <c r="L162" s="38"/>
      <c r="M162" s="42"/>
      <c r="N162" s="248"/>
      <c r="O162" s="249"/>
      <c r="P162" s="95"/>
      <c r="Q162" s="95"/>
      <c r="R162" s="95"/>
      <c r="S162" s="95"/>
      <c r="T162" s="95"/>
      <c r="U162" s="95"/>
      <c r="V162" s="95"/>
      <c r="W162" s="95"/>
      <c r="X162" s="96"/>
      <c r="Y162" s="36"/>
      <c r="Z162" s="36"/>
      <c r="AA162" s="36"/>
      <c r="AB162" s="36"/>
      <c r="AC162" s="36"/>
      <c r="AD162" s="36"/>
      <c r="AE162" s="36"/>
      <c r="AT162" s="15" t="s">
        <v>151</v>
      </c>
      <c r="AU162" s="15" t="s">
        <v>149</v>
      </c>
    </row>
    <row r="163" s="13" customFormat="1">
      <c r="A163" s="13"/>
      <c r="B163" s="250"/>
      <c r="C163" s="251"/>
      <c r="D163" s="245" t="s">
        <v>196</v>
      </c>
      <c r="E163" s="251"/>
      <c r="F163" s="252" t="s">
        <v>412</v>
      </c>
      <c r="G163" s="251"/>
      <c r="H163" s="253">
        <v>79.641999999999996</v>
      </c>
      <c r="I163" s="254"/>
      <c r="J163" s="254"/>
      <c r="K163" s="251"/>
      <c r="L163" s="251"/>
      <c r="M163" s="255"/>
      <c r="N163" s="256"/>
      <c r="O163" s="257"/>
      <c r="P163" s="257"/>
      <c r="Q163" s="257"/>
      <c r="R163" s="257"/>
      <c r="S163" s="257"/>
      <c r="T163" s="257"/>
      <c r="U163" s="257"/>
      <c r="V163" s="257"/>
      <c r="W163" s="257"/>
      <c r="X163" s="258"/>
      <c r="Y163" s="13"/>
      <c r="Z163" s="13"/>
      <c r="AA163" s="13"/>
      <c r="AB163" s="13"/>
      <c r="AC163" s="13"/>
      <c r="AD163" s="13"/>
      <c r="AE163" s="13"/>
      <c r="AT163" s="259" t="s">
        <v>196</v>
      </c>
      <c r="AU163" s="259" t="s">
        <v>149</v>
      </c>
      <c r="AV163" s="13" t="s">
        <v>149</v>
      </c>
      <c r="AW163" s="13" t="s">
        <v>4</v>
      </c>
      <c r="AX163" s="13" t="s">
        <v>84</v>
      </c>
      <c r="AY163" s="259" t="s">
        <v>141</v>
      </c>
    </row>
    <row r="164" s="2" customFormat="1" ht="33" customHeight="1">
      <c r="A164" s="36"/>
      <c r="B164" s="37"/>
      <c r="C164" s="230" t="s">
        <v>250</v>
      </c>
      <c r="D164" s="230" t="s">
        <v>144</v>
      </c>
      <c r="E164" s="231" t="s">
        <v>251</v>
      </c>
      <c r="F164" s="232" t="s">
        <v>252</v>
      </c>
      <c r="G164" s="233" t="s">
        <v>161</v>
      </c>
      <c r="H164" s="234">
        <v>375.80000000000001</v>
      </c>
      <c r="I164" s="235"/>
      <c r="J164" s="235"/>
      <c r="K164" s="236">
        <f>ROUND(P164*H164,2)</f>
        <v>0</v>
      </c>
      <c r="L164" s="237"/>
      <c r="M164" s="42"/>
      <c r="N164" s="238" t="s">
        <v>1</v>
      </c>
      <c r="O164" s="239" t="s">
        <v>40</v>
      </c>
      <c r="P164" s="240">
        <f>I164+J164</f>
        <v>0</v>
      </c>
      <c r="Q164" s="240">
        <f>ROUND(I164*H164,2)</f>
        <v>0</v>
      </c>
      <c r="R164" s="240">
        <f>ROUND(J164*H164,2)</f>
        <v>0</v>
      </c>
      <c r="S164" s="95"/>
      <c r="T164" s="241">
        <f>S164*H164</f>
        <v>0</v>
      </c>
      <c r="U164" s="241">
        <v>0</v>
      </c>
      <c r="V164" s="241">
        <f>U164*H164</f>
        <v>0</v>
      </c>
      <c r="W164" s="241">
        <v>0</v>
      </c>
      <c r="X164" s="242">
        <f>W164*H164</f>
        <v>0</v>
      </c>
      <c r="Y164" s="36"/>
      <c r="Z164" s="36"/>
      <c r="AA164" s="36"/>
      <c r="AB164" s="36"/>
      <c r="AC164" s="36"/>
      <c r="AD164" s="36"/>
      <c r="AE164" s="36"/>
      <c r="AR164" s="243" t="s">
        <v>148</v>
      </c>
      <c r="AT164" s="243" t="s">
        <v>144</v>
      </c>
      <c r="AU164" s="243" t="s">
        <v>149</v>
      </c>
      <c r="AY164" s="15" t="s">
        <v>141</v>
      </c>
      <c r="BE164" s="244">
        <f>IF(O164="základná",K164,0)</f>
        <v>0</v>
      </c>
      <c r="BF164" s="244">
        <f>IF(O164="znížená",K164,0)</f>
        <v>0</v>
      </c>
      <c r="BG164" s="244">
        <f>IF(O164="zákl. prenesená",K164,0)</f>
        <v>0</v>
      </c>
      <c r="BH164" s="244">
        <f>IF(O164="zníž. prenesená",K164,0)</f>
        <v>0</v>
      </c>
      <c r="BI164" s="244">
        <f>IF(O164="nulová",K164,0)</f>
        <v>0</v>
      </c>
      <c r="BJ164" s="15" t="s">
        <v>149</v>
      </c>
      <c r="BK164" s="244">
        <f>ROUND(P164*H164,2)</f>
        <v>0</v>
      </c>
      <c r="BL164" s="15" t="s">
        <v>148</v>
      </c>
      <c r="BM164" s="243" t="s">
        <v>253</v>
      </c>
    </row>
    <row r="165" s="2" customFormat="1">
      <c r="A165" s="36"/>
      <c r="B165" s="37"/>
      <c r="C165" s="38"/>
      <c r="D165" s="245" t="s">
        <v>151</v>
      </c>
      <c r="E165" s="38"/>
      <c r="F165" s="246" t="s">
        <v>254</v>
      </c>
      <c r="G165" s="38"/>
      <c r="H165" s="38"/>
      <c r="I165" s="247"/>
      <c r="J165" s="247"/>
      <c r="K165" s="38"/>
      <c r="L165" s="38"/>
      <c r="M165" s="42"/>
      <c r="N165" s="248"/>
      <c r="O165" s="249"/>
      <c r="P165" s="95"/>
      <c r="Q165" s="95"/>
      <c r="R165" s="95"/>
      <c r="S165" s="95"/>
      <c r="T165" s="95"/>
      <c r="U165" s="95"/>
      <c r="V165" s="95"/>
      <c r="W165" s="95"/>
      <c r="X165" s="96"/>
      <c r="Y165" s="36"/>
      <c r="Z165" s="36"/>
      <c r="AA165" s="36"/>
      <c r="AB165" s="36"/>
      <c r="AC165" s="36"/>
      <c r="AD165" s="36"/>
      <c r="AE165" s="36"/>
      <c r="AT165" s="15" t="s">
        <v>151</v>
      </c>
      <c r="AU165" s="15" t="s">
        <v>149</v>
      </c>
    </row>
    <row r="166" s="12" customFormat="1" ht="22.8" customHeight="1">
      <c r="A166" s="12"/>
      <c r="B166" s="213"/>
      <c r="C166" s="214"/>
      <c r="D166" s="215" t="s">
        <v>75</v>
      </c>
      <c r="E166" s="228" t="s">
        <v>275</v>
      </c>
      <c r="F166" s="228" t="s">
        <v>276</v>
      </c>
      <c r="G166" s="214"/>
      <c r="H166" s="214"/>
      <c r="I166" s="217"/>
      <c r="J166" s="217"/>
      <c r="K166" s="229">
        <f>BK166</f>
        <v>0</v>
      </c>
      <c r="L166" s="214"/>
      <c r="M166" s="219"/>
      <c r="N166" s="220"/>
      <c r="O166" s="221"/>
      <c r="P166" s="221"/>
      <c r="Q166" s="222">
        <f>SUM(Q167:Q182)</f>
        <v>0</v>
      </c>
      <c r="R166" s="222">
        <f>SUM(R167:R182)</f>
        <v>0</v>
      </c>
      <c r="S166" s="221"/>
      <c r="T166" s="223">
        <f>SUM(T167:T182)</f>
        <v>0</v>
      </c>
      <c r="U166" s="221"/>
      <c r="V166" s="223">
        <f>SUM(V167:V182)</f>
        <v>347.11318</v>
      </c>
      <c r="W166" s="221"/>
      <c r="X166" s="224">
        <f>SUM(X167:X182)</f>
        <v>0</v>
      </c>
      <c r="Y166" s="12"/>
      <c r="Z166" s="12"/>
      <c r="AA166" s="12"/>
      <c r="AB166" s="12"/>
      <c r="AC166" s="12"/>
      <c r="AD166" s="12"/>
      <c r="AE166" s="12"/>
      <c r="AR166" s="225" t="s">
        <v>84</v>
      </c>
      <c r="AT166" s="226" t="s">
        <v>75</v>
      </c>
      <c r="AU166" s="226" t="s">
        <v>84</v>
      </c>
      <c r="AY166" s="225" t="s">
        <v>141</v>
      </c>
      <c r="BK166" s="227">
        <f>SUM(BK167:BK182)</f>
        <v>0</v>
      </c>
    </row>
    <row r="167" s="2" customFormat="1" ht="44.25" customHeight="1">
      <c r="A167" s="36"/>
      <c r="B167" s="37"/>
      <c r="C167" s="230" t="s">
        <v>291</v>
      </c>
      <c r="D167" s="230" t="s">
        <v>144</v>
      </c>
      <c r="E167" s="231" t="s">
        <v>413</v>
      </c>
      <c r="F167" s="232" t="s">
        <v>414</v>
      </c>
      <c r="G167" s="233" t="s">
        <v>161</v>
      </c>
      <c r="H167" s="234">
        <v>360</v>
      </c>
      <c r="I167" s="235"/>
      <c r="J167" s="235"/>
      <c r="K167" s="236">
        <f>ROUND(P167*H167,2)</f>
        <v>0</v>
      </c>
      <c r="L167" s="237"/>
      <c r="M167" s="42"/>
      <c r="N167" s="238" t="s">
        <v>1</v>
      </c>
      <c r="O167" s="239" t="s">
        <v>40</v>
      </c>
      <c r="P167" s="240">
        <f>I167+J167</f>
        <v>0</v>
      </c>
      <c r="Q167" s="240">
        <f>ROUND(I167*H167,2)</f>
        <v>0</v>
      </c>
      <c r="R167" s="240">
        <f>ROUND(J167*H167,2)</f>
        <v>0</v>
      </c>
      <c r="S167" s="95"/>
      <c r="T167" s="241">
        <f>S167*H167</f>
        <v>0</v>
      </c>
      <c r="U167" s="241">
        <v>0.0224</v>
      </c>
      <c r="V167" s="241">
        <f>U167*H167</f>
        <v>8.0640000000000001</v>
      </c>
      <c r="W167" s="241">
        <v>0</v>
      </c>
      <c r="X167" s="242">
        <f>W167*H167</f>
        <v>0</v>
      </c>
      <c r="Y167" s="36"/>
      <c r="Z167" s="36"/>
      <c r="AA167" s="36"/>
      <c r="AB167" s="36"/>
      <c r="AC167" s="36"/>
      <c r="AD167" s="36"/>
      <c r="AE167" s="36"/>
      <c r="AR167" s="243" t="s">
        <v>148</v>
      </c>
      <c r="AT167" s="243" t="s">
        <v>144</v>
      </c>
      <c r="AU167" s="243" t="s">
        <v>149</v>
      </c>
      <c r="AY167" s="15" t="s">
        <v>141</v>
      </c>
      <c r="BE167" s="244">
        <f>IF(O167="základná",K167,0)</f>
        <v>0</v>
      </c>
      <c r="BF167" s="244">
        <f>IF(O167="znížená",K167,0)</f>
        <v>0</v>
      </c>
      <c r="BG167" s="244">
        <f>IF(O167="zákl. prenesená",K167,0)</f>
        <v>0</v>
      </c>
      <c r="BH167" s="244">
        <f>IF(O167="zníž. prenesená",K167,0)</f>
        <v>0</v>
      </c>
      <c r="BI167" s="244">
        <f>IF(O167="nulová",K167,0)</f>
        <v>0</v>
      </c>
      <c r="BJ167" s="15" t="s">
        <v>149</v>
      </c>
      <c r="BK167" s="244">
        <f>ROUND(P167*H167,2)</f>
        <v>0</v>
      </c>
      <c r="BL167" s="15" t="s">
        <v>148</v>
      </c>
      <c r="BM167" s="243" t="s">
        <v>415</v>
      </c>
    </row>
    <row r="168" s="2" customFormat="1">
      <c r="A168" s="36"/>
      <c r="B168" s="37"/>
      <c r="C168" s="38"/>
      <c r="D168" s="245" t="s">
        <v>151</v>
      </c>
      <c r="E168" s="38"/>
      <c r="F168" s="246" t="s">
        <v>416</v>
      </c>
      <c r="G168" s="38"/>
      <c r="H168" s="38"/>
      <c r="I168" s="247"/>
      <c r="J168" s="247"/>
      <c r="K168" s="38"/>
      <c r="L168" s="38"/>
      <c r="M168" s="42"/>
      <c r="N168" s="248"/>
      <c r="O168" s="249"/>
      <c r="P168" s="95"/>
      <c r="Q168" s="95"/>
      <c r="R168" s="95"/>
      <c r="S168" s="95"/>
      <c r="T168" s="95"/>
      <c r="U168" s="95"/>
      <c r="V168" s="95"/>
      <c r="W168" s="95"/>
      <c r="X168" s="96"/>
      <c r="Y168" s="36"/>
      <c r="Z168" s="36"/>
      <c r="AA168" s="36"/>
      <c r="AB168" s="36"/>
      <c r="AC168" s="36"/>
      <c r="AD168" s="36"/>
      <c r="AE168" s="36"/>
      <c r="AT168" s="15" t="s">
        <v>151</v>
      </c>
      <c r="AU168" s="15" t="s">
        <v>149</v>
      </c>
    </row>
    <row r="169" s="2" customFormat="1" ht="33" customHeight="1">
      <c r="A169" s="36"/>
      <c r="B169" s="37"/>
      <c r="C169" s="230" t="s">
        <v>286</v>
      </c>
      <c r="D169" s="230" t="s">
        <v>144</v>
      </c>
      <c r="E169" s="231" t="s">
        <v>287</v>
      </c>
      <c r="F169" s="232" t="s">
        <v>288</v>
      </c>
      <c r="G169" s="233" t="s">
        <v>161</v>
      </c>
      <c r="H169" s="234">
        <v>360</v>
      </c>
      <c r="I169" s="235"/>
      <c r="J169" s="235"/>
      <c r="K169" s="236">
        <f>ROUND(P169*H169,2)</f>
        <v>0</v>
      </c>
      <c r="L169" s="237"/>
      <c r="M169" s="42"/>
      <c r="N169" s="238" t="s">
        <v>1</v>
      </c>
      <c r="O169" s="239" t="s">
        <v>40</v>
      </c>
      <c r="P169" s="240">
        <f>I169+J169</f>
        <v>0</v>
      </c>
      <c r="Q169" s="240">
        <f>ROUND(I169*H169,2)</f>
        <v>0</v>
      </c>
      <c r="R169" s="240">
        <f>ROUND(J169*H169,2)</f>
        <v>0</v>
      </c>
      <c r="S169" s="95"/>
      <c r="T169" s="241">
        <f>S169*H169</f>
        <v>0</v>
      </c>
      <c r="U169" s="241">
        <v>0.106</v>
      </c>
      <c r="V169" s="241">
        <f>U169*H169</f>
        <v>38.159999999999997</v>
      </c>
      <c r="W169" s="241">
        <v>0</v>
      </c>
      <c r="X169" s="242">
        <f>W169*H169</f>
        <v>0</v>
      </c>
      <c r="Y169" s="36"/>
      <c r="Z169" s="36"/>
      <c r="AA169" s="36"/>
      <c r="AB169" s="36"/>
      <c r="AC169" s="36"/>
      <c r="AD169" s="36"/>
      <c r="AE169" s="36"/>
      <c r="AR169" s="243" t="s">
        <v>148</v>
      </c>
      <c r="AT169" s="243" t="s">
        <v>144</v>
      </c>
      <c r="AU169" s="243" t="s">
        <v>149</v>
      </c>
      <c r="AY169" s="15" t="s">
        <v>141</v>
      </c>
      <c r="BE169" s="244">
        <f>IF(O169="základná",K169,0)</f>
        <v>0</v>
      </c>
      <c r="BF169" s="244">
        <f>IF(O169="znížená",K169,0)</f>
        <v>0</v>
      </c>
      <c r="BG169" s="244">
        <f>IF(O169="zákl. prenesená",K169,0)</f>
        <v>0</v>
      </c>
      <c r="BH169" s="244">
        <f>IF(O169="zníž. prenesená",K169,0)</f>
        <v>0</v>
      </c>
      <c r="BI169" s="244">
        <f>IF(O169="nulová",K169,0)</f>
        <v>0</v>
      </c>
      <c r="BJ169" s="15" t="s">
        <v>149</v>
      </c>
      <c r="BK169" s="244">
        <f>ROUND(P169*H169,2)</f>
        <v>0</v>
      </c>
      <c r="BL169" s="15" t="s">
        <v>148</v>
      </c>
      <c r="BM169" s="243" t="s">
        <v>289</v>
      </c>
    </row>
    <row r="170" s="2" customFormat="1">
      <c r="A170" s="36"/>
      <c r="B170" s="37"/>
      <c r="C170" s="38"/>
      <c r="D170" s="245" t="s">
        <v>151</v>
      </c>
      <c r="E170" s="38"/>
      <c r="F170" s="246" t="s">
        <v>290</v>
      </c>
      <c r="G170" s="38"/>
      <c r="H170" s="38"/>
      <c r="I170" s="247"/>
      <c r="J170" s="247"/>
      <c r="K170" s="38"/>
      <c r="L170" s="38"/>
      <c r="M170" s="42"/>
      <c r="N170" s="248"/>
      <c r="O170" s="249"/>
      <c r="P170" s="95"/>
      <c r="Q170" s="95"/>
      <c r="R170" s="95"/>
      <c r="S170" s="95"/>
      <c r="T170" s="95"/>
      <c r="U170" s="95"/>
      <c r="V170" s="95"/>
      <c r="W170" s="95"/>
      <c r="X170" s="96"/>
      <c r="Y170" s="36"/>
      <c r="Z170" s="36"/>
      <c r="AA170" s="36"/>
      <c r="AB170" s="36"/>
      <c r="AC170" s="36"/>
      <c r="AD170" s="36"/>
      <c r="AE170" s="36"/>
      <c r="AT170" s="15" t="s">
        <v>151</v>
      </c>
      <c r="AU170" s="15" t="s">
        <v>149</v>
      </c>
    </row>
    <row r="171" s="2" customFormat="1" ht="33" customHeight="1">
      <c r="A171" s="36"/>
      <c r="B171" s="37"/>
      <c r="C171" s="230" t="s">
        <v>417</v>
      </c>
      <c r="D171" s="230" t="s">
        <v>144</v>
      </c>
      <c r="E171" s="231" t="s">
        <v>418</v>
      </c>
      <c r="F171" s="232" t="s">
        <v>419</v>
      </c>
      <c r="G171" s="233" t="s">
        <v>161</v>
      </c>
      <c r="H171" s="234">
        <v>360</v>
      </c>
      <c r="I171" s="235"/>
      <c r="J171" s="235"/>
      <c r="K171" s="236">
        <f>ROUND(P171*H171,2)</f>
        <v>0</v>
      </c>
      <c r="L171" s="237"/>
      <c r="M171" s="42"/>
      <c r="N171" s="238" t="s">
        <v>1</v>
      </c>
      <c r="O171" s="239" t="s">
        <v>40</v>
      </c>
      <c r="P171" s="240">
        <f>I171+J171</f>
        <v>0</v>
      </c>
      <c r="Q171" s="240">
        <f>ROUND(I171*H171,2)</f>
        <v>0</v>
      </c>
      <c r="R171" s="240">
        <f>ROUND(J171*H171,2)</f>
        <v>0</v>
      </c>
      <c r="S171" s="95"/>
      <c r="T171" s="241">
        <f>S171*H171</f>
        <v>0</v>
      </c>
      <c r="U171" s="241">
        <v>0.19694999999999999</v>
      </c>
      <c r="V171" s="241">
        <f>U171*H171</f>
        <v>70.902000000000001</v>
      </c>
      <c r="W171" s="241">
        <v>0</v>
      </c>
      <c r="X171" s="242">
        <f>W171*H171</f>
        <v>0</v>
      </c>
      <c r="Y171" s="36"/>
      <c r="Z171" s="36"/>
      <c r="AA171" s="36"/>
      <c r="AB171" s="36"/>
      <c r="AC171" s="36"/>
      <c r="AD171" s="36"/>
      <c r="AE171" s="36"/>
      <c r="AR171" s="243" t="s">
        <v>148</v>
      </c>
      <c r="AT171" s="243" t="s">
        <v>144</v>
      </c>
      <c r="AU171" s="243" t="s">
        <v>149</v>
      </c>
      <c r="AY171" s="15" t="s">
        <v>141</v>
      </c>
      <c r="BE171" s="244">
        <f>IF(O171="základná",K171,0)</f>
        <v>0</v>
      </c>
      <c r="BF171" s="244">
        <f>IF(O171="znížená",K171,0)</f>
        <v>0</v>
      </c>
      <c r="BG171" s="244">
        <f>IF(O171="zákl. prenesená",K171,0)</f>
        <v>0</v>
      </c>
      <c r="BH171" s="244">
        <f>IF(O171="zníž. prenesená",K171,0)</f>
        <v>0</v>
      </c>
      <c r="BI171" s="244">
        <f>IF(O171="nulová",K171,0)</f>
        <v>0</v>
      </c>
      <c r="BJ171" s="15" t="s">
        <v>149</v>
      </c>
      <c r="BK171" s="244">
        <f>ROUND(P171*H171,2)</f>
        <v>0</v>
      </c>
      <c r="BL171" s="15" t="s">
        <v>148</v>
      </c>
      <c r="BM171" s="243" t="s">
        <v>420</v>
      </c>
    </row>
    <row r="172" s="2" customFormat="1">
      <c r="A172" s="36"/>
      <c r="B172" s="37"/>
      <c r="C172" s="38"/>
      <c r="D172" s="245" t="s">
        <v>151</v>
      </c>
      <c r="E172" s="38"/>
      <c r="F172" s="246" t="s">
        <v>421</v>
      </c>
      <c r="G172" s="38"/>
      <c r="H172" s="38"/>
      <c r="I172" s="247"/>
      <c r="J172" s="247"/>
      <c r="K172" s="38"/>
      <c r="L172" s="38"/>
      <c r="M172" s="42"/>
      <c r="N172" s="248"/>
      <c r="O172" s="249"/>
      <c r="P172" s="95"/>
      <c r="Q172" s="95"/>
      <c r="R172" s="95"/>
      <c r="S172" s="95"/>
      <c r="T172" s="95"/>
      <c r="U172" s="95"/>
      <c r="V172" s="95"/>
      <c r="W172" s="95"/>
      <c r="X172" s="96"/>
      <c r="Y172" s="36"/>
      <c r="Z172" s="36"/>
      <c r="AA172" s="36"/>
      <c r="AB172" s="36"/>
      <c r="AC172" s="36"/>
      <c r="AD172" s="36"/>
      <c r="AE172" s="36"/>
      <c r="AT172" s="15" t="s">
        <v>151</v>
      </c>
      <c r="AU172" s="15" t="s">
        <v>149</v>
      </c>
    </row>
    <row r="173" s="2" customFormat="1" ht="33" customHeight="1">
      <c r="A173" s="36"/>
      <c r="B173" s="37"/>
      <c r="C173" s="230" t="s">
        <v>422</v>
      </c>
      <c r="D173" s="230" t="s">
        <v>144</v>
      </c>
      <c r="E173" s="231" t="s">
        <v>423</v>
      </c>
      <c r="F173" s="232" t="s">
        <v>424</v>
      </c>
      <c r="G173" s="233" t="s">
        <v>161</v>
      </c>
      <c r="H173" s="234">
        <v>359</v>
      </c>
      <c r="I173" s="235"/>
      <c r="J173" s="235"/>
      <c r="K173" s="236">
        <f>ROUND(P173*H173,2)</f>
        <v>0</v>
      </c>
      <c r="L173" s="237"/>
      <c r="M173" s="42"/>
      <c r="N173" s="238" t="s">
        <v>1</v>
      </c>
      <c r="O173" s="239" t="s">
        <v>40</v>
      </c>
      <c r="P173" s="240">
        <f>I173+J173</f>
        <v>0</v>
      </c>
      <c r="Q173" s="240">
        <f>ROUND(I173*H173,2)</f>
        <v>0</v>
      </c>
      <c r="R173" s="240">
        <f>ROUND(J173*H173,2)</f>
        <v>0</v>
      </c>
      <c r="S173" s="95"/>
      <c r="T173" s="241">
        <f>S173*H173</f>
        <v>0</v>
      </c>
      <c r="U173" s="241">
        <v>0.4153</v>
      </c>
      <c r="V173" s="241">
        <f>U173*H173</f>
        <v>149.09270000000001</v>
      </c>
      <c r="W173" s="241">
        <v>0</v>
      </c>
      <c r="X173" s="242">
        <f>W173*H173</f>
        <v>0</v>
      </c>
      <c r="Y173" s="36"/>
      <c r="Z173" s="36"/>
      <c r="AA173" s="36"/>
      <c r="AB173" s="36"/>
      <c r="AC173" s="36"/>
      <c r="AD173" s="36"/>
      <c r="AE173" s="36"/>
      <c r="AR173" s="243" t="s">
        <v>148</v>
      </c>
      <c r="AT173" s="243" t="s">
        <v>144</v>
      </c>
      <c r="AU173" s="243" t="s">
        <v>149</v>
      </c>
      <c r="AY173" s="15" t="s">
        <v>141</v>
      </c>
      <c r="BE173" s="244">
        <f>IF(O173="základná",K173,0)</f>
        <v>0</v>
      </c>
      <c r="BF173" s="244">
        <f>IF(O173="znížená",K173,0)</f>
        <v>0</v>
      </c>
      <c r="BG173" s="244">
        <f>IF(O173="zákl. prenesená",K173,0)</f>
        <v>0</v>
      </c>
      <c r="BH173" s="244">
        <f>IF(O173="zníž. prenesená",K173,0)</f>
        <v>0</v>
      </c>
      <c r="BI173" s="244">
        <f>IF(O173="nulová",K173,0)</f>
        <v>0</v>
      </c>
      <c r="BJ173" s="15" t="s">
        <v>149</v>
      </c>
      <c r="BK173" s="244">
        <f>ROUND(P173*H173,2)</f>
        <v>0</v>
      </c>
      <c r="BL173" s="15" t="s">
        <v>148</v>
      </c>
      <c r="BM173" s="243" t="s">
        <v>425</v>
      </c>
    </row>
    <row r="174" s="2" customFormat="1">
      <c r="A174" s="36"/>
      <c r="B174" s="37"/>
      <c r="C174" s="38"/>
      <c r="D174" s="245" t="s">
        <v>151</v>
      </c>
      <c r="E174" s="38"/>
      <c r="F174" s="246" t="s">
        <v>426</v>
      </c>
      <c r="G174" s="38"/>
      <c r="H174" s="38"/>
      <c r="I174" s="247"/>
      <c r="J174" s="247"/>
      <c r="K174" s="38"/>
      <c r="L174" s="38"/>
      <c r="M174" s="42"/>
      <c r="N174" s="248"/>
      <c r="O174" s="249"/>
      <c r="P174" s="95"/>
      <c r="Q174" s="95"/>
      <c r="R174" s="95"/>
      <c r="S174" s="95"/>
      <c r="T174" s="95"/>
      <c r="U174" s="95"/>
      <c r="V174" s="95"/>
      <c r="W174" s="95"/>
      <c r="X174" s="96"/>
      <c r="Y174" s="36"/>
      <c r="Z174" s="36"/>
      <c r="AA174" s="36"/>
      <c r="AB174" s="36"/>
      <c r="AC174" s="36"/>
      <c r="AD174" s="36"/>
      <c r="AE174" s="36"/>
      <c r="AT174" s="15" t="s">
        <v>151</v>
      </c>
      <c r="AU174" s="15" t="s">
        <v>149</v>
      </c>
    </row>
    <row r="175" s="2" customFormat="1" ht="37.8" customHeight="1">
      <c r="A175" s="36"/>
      <c r="B175" s="37"/>
      <c r="C175" s="230" t="s">
        <v>265</v>
      </c>
      <c r="D175" s="230" t="s">
        <v>144</v>
      </c>
      <c r="E175" s="231" t="s">
        <v>427</v>
      </c>
      <c r="F175" s="232" t="s">
        <v>428</v>
      </c>
      <c r="G175" s="233" t="s">
        <v>161</v>
      </c>
      <c r="H175" s="234">
        <v>16</v>
      </c>
      <c r="I175" s="235"/>
      <c r="J175" s="235"/>
      <c r="K175" s="236">
        <f>ROUND(P175*H175,2)</f>
        <v>0</v>
      </c>
      <c r="L175" s="237"/>
      <c r="M175" s="42"/>
      <c r="N175" s="238" t="s">
        <v>1</v>
      </c>
      <c r="O175" s="239" t="s">
        <v>40</v>
      </c>
      <c r="P175" s="240">
        <f>I175+J175</f>
        <v>0</v>
      </c>
      <c r="Q175" s="240">
        <f>ROUND(I175*H175,2)</f>
        <v>0</v>
      </c>
      <c r="R175" s="240">
        <f>ROUND(J175*H175,2)</f>
        <v>0</v>
      </c>
      <c r="S175" s="95"/>
      <c r="T175" s="241">
        <f>S175*H175</f>
        <v>0</v>
      </c>
      <c r="U175" s="241">
        <v>0.31628000000000001</v>
      </c>
      <c r="V175" s="241">
        <f>U175*H175</f>
        <v>5.0604800000000001</v>
      </c>
      <c r="W175" s="241">
        <v>0</v>
      </c>
      <c r="X175" s="242">
        <f>W175*H175</f>
        <v>0</v>
      </c>
      <c r="Y175" s="36"/>
      <c r="Z175" s="36"/>
      <c r="AA175" s="36"/>
      <c r="AB175" s="36"/>
      <c r="AC175" s="36"/>
      <c r="AD175" s="36"/>
      <c r="AE175" s="36"/>
      <c r="AR175" s="243" t="s">
        <v>148</v>
      </c>
      <c r="AT175" s="243" t="s">
        <v>144</v>
      </c>
      <c r="AU175" s="243" t="s">
        <v>149</v>
      </c>
      <c r="AY175" s="15" t="s">
        <v>141</v>
      </c>
      <c r="BE175" s="244">
        <f>IF(O175="základná",K175,0)</f>
        <v>0</v>
      </c>
      <c r="BF175" s="244">
        <f>IF(O175="znížená",K175,0)</f>
        <v>0</v>
      </c>
      <c r="BG175" s="244">
        <f>IF(O175="zákl. prenesená",K175,0)</f>
        <v>0</v>
      </c>
      <c r="BH175" s="244">
        <f>IF(O175="zníž. prenesená",K175,0)</f>
        <v>0</v>
      </c>
      <c r="BI175" s="244">
        <f>IF(O175="nulová",K175,0)</f>
        <v>0</v>
      </c>
      <c r="BJ175" s="15" t="s">
        <v>149</v>
      </c>
      <c r="BK175" s="244">
        <f>ROUND(P175*H175,2)</f>
        <v>0</v>
      </c>
      <c r="BL175" s="15" t="s">
        <v>148</v>
      </c>
      <c r="BM175" s="243" t="s">
        <v>429</v>
      </c>
    </row>
    <row r="176" s="2" customFormat="1">
      <c r="A176" s="36"/>
      <c r="B176" s="37"/>
      <c r="C176" s="38"/>
      <c r="D176" s="245" t="s">
        <v>151</v>
      </c>
      <c r="E176" s="38"/>
      <c r="F176" s="246" t="s">
        <v>428</v>
      </c>
      <c r="G176" s="38"/>
      <c r="H176" s="38"/>
      <c r="I176" s="247"/>
      <c r="J176" s="247"/>
      <c r="K176" s="38"/>
      <c r="L176" s="38"/>
      <c r="M176" s="42"/>
      <c r="N176" s="248"/>
      <c r="O176" s="249"/>
      <c r="P176" s="95"/>
      <c r="Q176" s="95"/>
      <c r="R176" s="95"/>
      <c r="S176" s="95"/>
      <c r="T176" s="95"/>
      <c r="U176" s="95"/>
      <c r="V176" s="95"/>
      <c r="W176" s="95"/>
      <c r="X176" s="96"/>
      <c r="Y176" s="36"/>
      <c r="Z176" s="36"/>
      <c r="AA176" s="36"/>
      <c r="AB176" s="36"/>
      <c r="AC176" s="36"/>
      <c r="AD176" s="36"/>
      <c r="AE176" s="36"/>
      <c r="AT176" s="15" t="s">
        <v>151</v>
      </c>
      <c r="AU176" s="15" t="s">
        <v>149</v>
      </c>
    </row>
    <row r="177" s="2" customFormat="1" ht="24.15" customHeight="1">
      <c r="A177" s="36"/>
      <c r="B177" s="37"/>
      <c r="C177" s="230" t="s">
        <v>314</v>
      </c>
      <c r="D177" s="230" t="s">
        <v>144</v>
      </c>
      <c r="E177" s="231" t="s">
        <v>315</v>
      </c>
      <c r="F177" s="232" t="s">
        <v>316</v>
      </c>
      <c r="G177" s="233" t="s">
        <v>161</v>
      </c>
      <c r="H177" s="234">
        <v>360</v>
      </c>
      <c r="I177" s="235"/>
      <c r="J177" s="235"/>
      <c r="K177" s="236">
        <f>ROUND(P177*H177,2)</f>
        <v>0</v>
      </c>
      <c r="L177" s="237"/>
      <c r="M177" s="42"/>
      <c r="N177" s="238" t="s">
        <v>1</v>
      </c>
      <c r="O177" s="239" t="s">
        <v>40</v>
      </c>
      <c r="P177" s="240">
        <f>I177+J177</f>
        <v>0</v>
      </c>
      <c r="Q177" s="240">
        <f>ROUND(I177*H177,2)</f>
        <v>0</v>
      </c>
      <c r="R177" s="240">
        <f>ROUND(J177*H177,2)</f>
        <v>0</v>
      </c>
      <c r="S177" s="95"/>
      <c r="T177" s="241">
        <f>S177*H177</f>
        <v>0</v>
      </c>
      <c r="U177" s="241">
        <v>0.092799999999999994</v>
      </c>
      <c r="V177" s="241">
        <f>U177*H177</f>
        <v>33.408000000000001</v>
      </c>
      <c r="W177" s="241">
        <v>0</v>
      </c>
      <c r="X177" s="242">
        <f>W177*H177</f>
        <v>0</v>
      </c>
      <c r="Y177" s="36"/>
      <c r="Z177" s="36"/>
      <c r="AA177" s="36"/>
      <c r="AB177" s="36"/>
      <c r="AC177" s="36"/>
      <c r="AD177" s="36"/>
      <c r="AE177" s="36"/>
      <c r="AR177" s="243" t="s">
        <v>148</v>
      </c>
      <c r="AT177" s="243" t="s">
        <v>144</v>
      </c>
      <c r="AU177" s="243" t="s">
        <v>149</v>
      </c>
      <c r="AY177" s="15" t="s">
        <v>141</v>
      </c>
      <c r="BE177" s="244">
        <f>IF(O177="základná",K177,0)</f>
        <v>0</v>
      </c>
      <c r="BF177" s="244">
        <f>IF(O177="znížená",K177,0)</f>
        <v>0</v>
      </c>
      <c r="BG177" s="244">
        <f>IF(O177="zákl. prenesená",K177,0)</f>
        <v>0</v>
      </c>
      <c r="BH177" s="244">
        <f>IF(O177="zníž. prenesená",K177,0)</f>
        <v>0</v>
      </c>
      <c r="BI177" s="244">
        <f>IF(O177="nulová",K177,0)</f>
        <v>0</v>
      </c>
      <c r="BJ177" s="15" t="s">
        <v>149</v>
      </c>
      <c r="BK177" s="244">
        <f>ROUND(P177*H177,2)</f>
        <v>0</v>
      </c>
      <c r="BL177" s="15" t="s">
        <v>148</v>
      </c>
      <c r="BM177" s="243" t="s">
        <v>317</v>
      </c>
    </row>
    <row r="178" s="2" customFormat="1">
      <c r="A178" s="36"/>
      <c r="B178" s="37"/>
      <c r="C178" s="38"/>
      <c r="D178" s="245" t="s">
        <v>151</v>
      </c>
      <c r="E178" s="38"/>
      <c r="F178" s="246" t="s">
        <v>318</v>
      </c>
      <c r="G178" s="38"/>
      <c r="H178" s="38"/>
      <c r="I178" s="247"/>
      <c r="J178" s="247"/>
      <c r="K178" s="38"/>
      <c r="L178" s="38"/>
      <c r="M178" s="42"/>
      <c r="N178" s="248"/>
      <c r="O178" s="249"/>
      <c r="P178" s="95"/>
      <c r="Q178" s="95"/>
      <c r="R178" s="95"/>
      <c r="S178" s="95"/>
      <c r="T178" s="95"/>
      <c r="U178" s="95"/>
      <c r="V178" s="95"/>
      <c r="W178" s="95"/>
      <c r="X178" s="96"/>
      <c r="Y178" s="36"/>
      <c r="Z178" s="36"/>
      <c r="AA178" s="36"/>
      <c r="AB178" s="36"/>
      <c r="AC178" s="36"/>
      <c r="AD178" s="36"/>
      <c r="AE178" s="36"/>
      <c r="AT178" s="15" t="s">
        <v>151</v>
      </c>
      <c r="AU178" s="15" t="s">
        <v>149</v>
      </c>
    </row>
    <row r="179" s="2" customFormat="1" ht="24.15" customHeight="1">
      <c r="A179" s="36"/>
      <c r="B179" s="37"/>
      <c r="C179" s="230" t="s">
        <v>148</v>
      </c>
      <c r="D179" s="230" t="s">
        <v>144</v>
      </c>
      <c r="E179" s="231" t="s">
        <v>319</v>
      </c>
      <c r="F179" s="232" t="s">
        <v>320</v>
      </c>
      <c r="G179" s="233" t="s">
        <v>161</v>
      </c>
      <c r="H179" s="234">
        <v>360</v>
      </c>
      <c r="I179" s="235"/>
      <c r="J179" s="235"/>
      <c r="K179" s="236">
        <f>ROUND(P179*H179,2)</f>
        <v>0</v>
      </c>
      <c r="L179" s="237"/>
      <c r="M179" s="42"/>
      <c r="N179" s="238" t="s">
        <v>1</v>
      </c>
      <c r="O179" s="239" t="s">
        <v>40</v>
      </c>
      <c r="P179" s="240">
        <f>I179+J179</f>
        <v>0</v>
      </c>
      <c r="Q179" s="240">
        <f>ROUND(I179*H179,2)</f>
        <v>0</v>
      </c>
      <c r="R179" s="240">
        <f>ROUND(J179*H179,2)</f>
        <v>0</v>
      </c>
      <c r="S179" s="95"/>
      <c r="T179" s="241">
        <f>S179*H179</f>
        <v>0</v>
      </c>
      <c r="U179" s="241">
        <v>0.11600000000000001</v>
      </c>
      <c r="V179" s="241">
        <f>U179*H179</f>
        <v>41.760000000000005</v>
      </c>
      <c r="W179" s="241">
        <v>0</v>
      </c>
      <c r="X179" s="242">
        <f>W179*H179</f>
        <v>0</v>
      </c>
      <c r="Y179" s="36"/>
      <c r="Z179" s="36"/>
      <c r="AA179" s="36"/>
      <c r="AB179" s="36"/>
      <c r="AC179" s="36"/>
      <c r="AD179" s="36"/>
      <c r="AE179" s="36"/>
      <c r="AR179" s="243" t="s">
        <v>148</v>
      </c>
      <c r="AT179" s="243" t="s">
        <v>144</v>
      </c>
      <c r="AU179" s="243" t="s">
        <v>149</v>
      </c>
      <c r="AY179" s="15" t="s">
        <v>141</v>
      </c>
      <c r="BE179" s="244">
        <f>IF(O179="základná",K179,0)</f>
        <v>0</v>
      </c>
      <c r="BF179" s="244">
        <f>IF(O179="znížená",K179,0)</f>
        <v>0</v>
      </c>
      <c r="BG179" s="244">
        <f>IF(O179="zákl. prenesená",K179,0)</f>
        <v>0</v>
      </c>
      <c r="BH179" s="244">
        <f>IF(O179="zníž. prenesená",K179,0)</f>
        <v>0</v>
      </c>
      <c r="BI179" s="244">
        <f>IF(O179="nulová",K179,0)</f>
        <v>0</v>
      </c>
      <c r="BJ179" s="15" t="s">
        <v>149</v>
      </c>
      <c r="BK179" s="244">
        <f>ROUND(P179*H179,2)</f>
        <v>0</v>
      </c>
      <c r="BL179" s="15" t="s">
        <v>148</v>
      </c>
      <c r="BM179" s="243" t="s">
        <v>321</v>
      </c>
    </row>
    <row r="180" s="2" customFormat="1">
      <c r="A180" s="36"/>
      <c r="B180" s="37"/>
      <c r="C180" s="38"/>
      <c r="D180" s="245" t="s">
        <v>151</v>
      </c>
      <c r="E180" s="38"/>
      <c r="F180" s="246" t="s">
        <v>322</v>
      </c>
      <c r="G180" s="38"/>
      <c r="H180" s="38"/>
      <c r="I180" s="247"/>
      <c r="J180" s="247"/>
      <c r="K180" s="38"/>
      <c r="L180" s="38"/>
      <c r="M180" s="42"/>
      <c r="N180" s="248"/>
      <c r="O180" s="249"/>
      <c r="P180" s="95"/>
      <c r="Q180" s="95"/>
      <c r="R180" s="95"/>
      <c r="S180" s="95"/>
      <c r="T180" s="95"/>
      <c r="U180" s="95"/>
      <c r="V180" s="95"/>
      <c r="W180" s="95"/>
      <c r="X180" s="96"/>
      <c r="Y180" s="36"/>
      <c r="Z180" s="36"/>
      <c r="AA180" s="36"/>
      <c r="AB180" s="36"/>
      <c r="AC180" s="36"/>
      <c r="AD180" s="36"/>
      <c r="AE180" s="36"/>
      <c r="AT180" s="15" t="s">
        <v>151</v>
      </c>
      <c r="AU180" s="15" t="s">
        <v>149</v>
      </c>
    </row>
    <row r="181" s="2" customFormat="1" ht="21.75" customHeight="1">
      <c r="A181" s="36"/>
      <c r="B181" s="37"/>
      <c r="C181" s="230" t="s">
        <v>149</v>
      </c>
      <c r="D181" s="230" t="s">
        <v>144</v>
      </c>
      <c r="E181" s="231" t="s">
        <v>323</v>
      </c>
      <c r="F181" s="232" t="s">
        <v>324</v>
      </c>
      <c r="G181" s="233" t="s">
        <v>161</v>
      </c>
      <c r="H181" s="234">
        <v>360</v>
      </c>
      <c r="I181" s="235"/>
      <c r="J181" s="235"/>
      <c r="K181" s="236">
        <f>ROUND(P181*H181,2)</f>
        <v>0</v>
      </c>
      <c r="L181" s="237"/>
      <c r="M181" s="42"/>
      <c r="N181" s="238" t="s">
        <v>1</v>
      </c>
      <c r="O181" s="239" t="s">
        <v>40</v>
      </c>
      <c r="P181" s="240">
        <f>I181+J181</f>
        <v>0</v>
      </c>
      <c r="Q181" s="240">
        <f>ROUND(I181*H181,2)</f>
        <v>0</v>
      </c>
      <c r="R181" s="240">
        <f>ROUND(J181*H181,2)</f>
        <v>0</v>
      </c>
      <c r="S181" s="95"/>
      <c r="T181" s="241">
        <f>S181*H181</f>
        <v>0</v>
      </c>
      <c r="U181" s="241">
        <v>0.0018500000000000001</v>
      </c>
      <c r="V181" s="241">
        <f>U181*H181</f>
        <v>0.66600000000000004</v>
      </c>
      <c r="W181" s="241">
        <v>0</v>
      </c>
      <c r="X181" s="242">
        <f>W181*H181</f>
        <v>0</v>
      </c>
      <c r="Y181" s="36"/>
      <c r="Z181" s="36"/>
      <c r="AA181" s="36"/>
      <c r="AB181" s="36"/>
      <c r="AC181" s="36"/>
      <c r="AD181" s="36"/>
      <c r="AE181" s="36"/>
      <c r="AR181" s="243" t="s">
        <v>148</v>
      </c>
      <c r="AT181" s="243" t="s">
        <v>144</v>
      </c>
      <c r="AU181" s="243" t="s">
        <v>149</v>
      </c>
      <c r="AY181" s="15" t="s">
        <v>141</v>
      </c>
      <c r="BE181" s="244">
        <f>IF(O181="základná",K181,0)</f>
        <v>0</v>
      </c>
      <c r="BF181" s="244">
        <f>IF(O181="znížená",K181,0)</f>
        <v>0</v>
      </c>
      <c r="BG181" s="244">
        <f>IF(O181="zákl. prenesená",K181,0)</f>
        <v>0</v>
      </c>
      <c r="BH181" s="244">
        <f>IF(O181="zníž. prenesená",K181,0)</f>
        <v>0</v>
      </c>
      <c r="BI181" s="244">
        <f>IF(O181="nulová",K181,0)</f>
        <v>0</v>
      </c>
      <c r="BJ181" s="15" t="s">
        <v>149</v>
      </c>
      <c r="BK181" s="244">
        <f>ROUND(P181*H181,2)</f>
        <v>0</v>
      </c>
      <c r="BL181" s="15" t="s">
        <v>148</v>
      </c>
      <c r="BM181" s="243" t="s">
        <v>325</v>
      </c>
    </row>
    <row r="182" s="2" customFormat="1">
      <c r="A182" s="36"/>
      <c r="B182" s="37"/>
      <c r="C182" s="38"/>
      <c r="D182" s="245" t="s">
        <v>151</v>
      </c>
      <c r="E182" s="38"/>
      <c r="F182" s="246" t="s">
        <v>326</v>
      </c>
      <c r="G182" s="38"/>
      <c r="H182" s="38"/>
      <c r="I182" s="247"/>
      <c r="J182" s="247"/>
      <c r="K182" s="38"/>
      <c r="L182" s="38"/>
      <c r="M182" s="42"/>
      <c r="N182" s="248"/>
      <c r="O182" s="249"/>
      <c r="P182" s="95"/>
      <c r="Q182" s="95"/>
      <c r="R182" s="95"/>
      <c r="S182" s="95"/>
      <c r="T182" s="95"/>
      <c r="U182" s="95"/>
      <c r="V182" s="95"/>
      <c r="W182" s="95"/>
      <c r="X182" s="96"/>
      <c r="Y182" s="36"/>
      <c r="Z182" s="36"/>
      <c r="AA182" s="36"/>
      <c r="AB182" s="36"/>
      <c r="AC182" s="36"/>
      <c r="AD182" s="36"/>
      <c r="AE182" s="36"/>
      <c r="AT182" s="15" t="s">
        <v>151</v>
      </c>
      <c r="AU182" s="15" t="s">
        <v>149</v>
      </c>
    </row>
    <row r="183" s="12" customFormat="1" ht="22.8" customHeight="1">
      <c r="A183" s="12"/>
      <c r="B183" s="213"/>
      <c r="C183" s="214"/>
      <c r="D183" s="215" t="s">
        <v>75</v>
      </c>
      <c r="E183" s="228" t="s">
        <v>158</v>
      </c>
      <c r="F183" s="228" t="s">
        <v>327</v>
      </c>
      <c r="G183" s="214"/>
      <c r="H183" s="214"/>
      <c r="I183" s="217"/>
      <c r="J183" s="217"/>
      <c r="K183" s="229">
        <f>BK183</f>
        <v>0</v>
      </c>
      <c r="L183" s="214"/>
      <c r="M183" s="219"/>
      <c r="N183" s="220"/>
      <c r="O183" s="221"/>
      <c r="P183" s="221"/>
      <c r="Q183" s="222">
        <f>SUM(Q184:Q199)</f>
        <v>0</v>
      </c>
      <c r="R183" s="222">
        <f>SUM(R184:R199)</f>
        <v>0</v>
      </c>
      <c r="S183" s="221"/>
      <c r="T183" s="223">
        <f>SUM(T184:T199)</f>
        <v>0</v>
      </c>
      <c r="U183" s="221"/>
      <c r="V183" s="223">
        <f>SUM(V184:V199)</f>
        <v>9.4572800000000008</v>
      </c>
      <c r="W183" s="221"/>
      <c r="X183" s="224">
        <f>SUM(X184:X199)</f>
        <v>0</v>
      </c>
      <c r="Y183" s="12"/>
      <c r="Z183" s="12"/>
      <c r="AA183" s="12"/>
      <c r="AB183" s="12"/>
      <c r="AC183" s="12"/>
      <c r="AD183" s="12"/>
      <c r="AE183" s="12"/>
      <c r="AR183" s="225" t="s">
        <v>84</v>
      </c>
      <c r="AT183" s="226" t="s">
        <v>75</v>
      </c>
      <c r="AU183" s="226" t="s">
        <v>84</v>
      </c>
      <c r="AY183" s="225" t="s">
        <v>141</v>
      </c>
      <c r="BK183" s="227">
        <f>SUM(BK184:BK199)</f>
        <v>0</v>
      </c>
    </row>
    <row r="184" s="2" customFormat="1" ht="24.15" customHeight="1">
      <c r="A184" s="36"/>
      <c r="B184" s="37"/>
      <c r="C184" s="230" t="s">
        <v>328</v>
      </c>
      <c r="D184" s="230" t="s">
        <v>144</v>
      </c>
      <c r="E184" s="231" t="s">
        <v>329</v>
      </c>
      <c r="F184" s="232" t="s">
        <v>330</v>
      </c>
      <c r="G184" s="233" t="s">
        <v>161</v>
      </c>
      <c r="H184" s="234">
        <v>20</v>
      </c>
      <c r="I184" s="235"/>
      <c r="J184" s="235"/>
      <c r="K184" s="236">
        <f>ROUND(P184*H184,2)</f>
        <v>0</v>
      </c>
      <c r="L184" s="237"/>
      <c r="M184" s="42"/>
      <c r="N184" s="238" t="s">
        <v>1</v>
      </c>
      <c r="O184" s="239" t="s">
        <v>40</v>
      </c>
      <c r="P184" s="240">
        <f>I184+J184</f>
        <v>0</v>
      </c>
      <c r="Q184" s="240">
        <f>ROUND(I184*H184,2)</f>
        <v>0</v>
      </c>
      <c r="R184" s="240">
        <f>ROUND(J184*H184,2)</f>
        <v>0</v>
      </c>
      <c r="S184" s="95"/>
      <c r="T184" s="241">
        <f>S184*H184</f>
        <v>0</v>
      </c>
      <c r="U184" s="241">
        <v>0.00013999999999999999</v>
      </c>
      <c r="V184" s="241">
        <f>U184*H184</f>
        <v>0.0027999999999999995</v>
      </c>
      <c r="W184" s="241">
        <v>0</v>
      </c>
      <c r="X184" s="242">
        <f>W184*H184</f>
        <v>0</v>
      </c>
      <c r="Y184" s="36"/>
      <c r="Z184" s="36"/>
      <c r="AA184" s="36"/>
      <c r="AB184" s="36"/>
      <c r="AC184" s="36"/>
      <c r="AD184" s="36"/>
      <c r="AE184" s="36"/>
      <c r="AR184" s="243" t="s">
        <v>148</v>
      </c>
      <c r="AT184" s="243" t="s">
        <v>144</v>
      </c>
      <c r="AU184" s="243" t="s">
        <v>149</v>
      </c>
      <c r="AY184" s="15" t="s">
        <v>141</v>
      </c>
      <c r="BE184" s="244">
        <f>IF(O184="základná",K184,0)</f>
        <v>0</v>
      </c>
      <c r="BF184" s="244">
        <f>IF(O184="znížená",K184,0)</f>
        <v>0</v>
      </c>
      <c r="BG184" s="244">
        <f>IF(O184="zákl. prenesená",K184,0)</f>
        <v>0</v>
      </c>
      <c r="BH184" s="244">
        <f>IF(O184="zníž. prenesená",K184,0)</f>
        <v>0</v>
      </c>
      <c r="BI184" s="244">
        <f>IF(O184="nulová",K184,0)</f>
        <v>0</v>
      </c>
      <c r="BJ184" s="15" t="s">
        <v>149</v>
      </c>
      <c r="BK184" s="244">
        <f>ROUND(P184*H184,2)</f>
        <v>0</v>
      </c>
      <c r="BL184" s="15" t="s">
        <v>148</v>
      </c>
      <c r="BM184" s="243" t="s">
        <v>331</v>
      </c>
    </row>
    <row r="185" s="2" customFormat="1">
      <c r="A185" s="36"/>
      <c r="B185" s="37"/>
      <c r="C185" s="38"/>
      <c r="D185" s="245" t="s">
        <v>151</v>
      </c>
      <c r="E185" s="38"/>
      <c r="F185" s="246" t="s">
        <v>332</v>
      </c>
      <c r="G185" s="38"/>
      <c r="H185" s="38"/>
      <c r="I185" s="247"/>
      <c r="J185" s="247"/>
      <c r="K185" s="38"/>
      <c r="L185" s="38"/>
      <c r="M185" s="42"/>
      <c r="N185" s="248"/>
      <c r="O185" s="249"/>
      <c r="P185" s="95"/>
      <c r="Q185" s="95"/>
      <c r="R185" s="95"/>
      <c r="S185" s="95"/>
      <c r="T185" s="95"/>
      <c r="U185" s="95"/>
      <c r="V185" s="95"/>
      <c r="W185" s="95"/>
      <c r="X185" s="96"/>
      <c r="Y185" s="36"/>
      <c r="Z185" s="36"/>
      <c r="AA185" s="36"/>
      <c r="AB185" s="36"/>
      <c r="AC185" s="36"/>
      <c r="AD185" s="36"/>
      <c r="AE185" s="36"/>
      <c r="AT185" s="15" t="s">
        <v>151</v>
      </c>
      <c r="AU185" s="15" t="s">
        <v>149</v>
      </c>
    </row>
    <row r="186" s="2" customFormat="1" ht="24.15" customHeight="1">
      <c r="A186" s="36"/>
      <c r="B186" s="37"/>
      <c r="C186" s="260" t="s">
        <v>333</v>
      </c>
      <c r="D186" s="260" t="s">
        <v>228</v>
      </c>
      <c r="E186" s="261" t="s">
        <v>334</v>
      </c>
      <c r="F186" s="262" t="s">
        <v>335</v>
      </c>
      <c r="G186" s="263" t="s">
        <v>231</v>
      </c>
      <c r="H186" s="264">
        <v>4</v>
      </c>
      <c r="I186" s="265"/>
      <c r="J186" s="266"/>
      <c r="K186" s="267">
        <f>ROUND(P186*H186,2)</f>
        <v>0</v>
      </c>
      <c r="L186" s="266"/>
      <c r="M186" s="268"/>
      <c r="N186" s="269" t="s">
        <v>1</v>
      </c>
      <c r="O186" s="239" t="s">
        <v>40</v>
      </c>
      <c r="P186" s="240">
        <f>I186+J186</f>
        <v>0</v>
      </c>
      <c r="Q186" s="240">
        <f>ROUND(I186*H186,2)</f>
        <v>0</v>
      </c>
      <c r="R186" s="240">
        <f>ROUND(J186*H186,2)</f>
        <v>0</v>
      </c>
      <c r="S186" s="95"/>
      <c r="T186" s="241">
        <f>S186*H186</f>
        <v>0</v>
      </c>
      <c r="U186" s="241">
        <v>0.001</v>
      </c>
      <c r="V186" s="241">
        <f>U186*H186</f>
        <v>0.0040000000000000001</v>
      </c>
      <c r="W186" s="241">
        <v>0</v>
      </c>
      <c r="X186" s="242">
        <f>W186*H186</f>
        <v>0</v>
      </c>
      <c r="Y186" s="36"/>
      <c r="Z186" s="36"/>
      <c r="AA186" s="36"/>
      <c r="AB186" s="36"/>
      <c r="AC186" s="36"/>
      <c r="AD186" s="36"/>
      <c r="AE186" s="36"/>
      <c r="AR186" s="243" t="s">
        <v>164</v>
      </c>
      <c r="AT186" s="243" t="s">
        <v>228</v>
      </c>
      <c r="AU186" s="243" t="s">
        <v>149</v>
      </c>
      <c r="AY186" s="15" t="s">
        <v>141</v>
      </c>
      <c r="BE186" s="244">
        <f>IF(O186="základná",K186,0)</f>
        <v>0</v>
      </c>
      <c r="BF186" s="244">
        <f>IF(O186="znížená",K186,0)</f>
        <v>0</v>
      </c>
      <c r="BG186" s="244">
        <f>IF(O186="zákl. prenesená",K186,0)</f>
        <v>0</v>
      </c>
      <c r="BH186" s="244">
        <f>IF(O186="zníž. prenesená",K186,0)</f>
        <v>0</v>
      </c>
      <c r="BI186" s="244">
        <f>IF(O186="nulová",K186,0)</f>
        <v>0</v>
      </c>
      <c r="BJ186" s="15" t="s">
        <v>149</v>
      </c>
      <c r="BK186" s="244">
        <f>ROUND(P186*H186,2)</f>
        <v>0</v>
      </c>
      <c r="BL186" s="15" t="s">
        <v>148</v>
      </c>
      <c r="BM186" s="243" t="s">
        <v>336</v>
      </c>
    </row>
    <row r="187" s="2" customFormat="1">
      <c r="A187" s="36"/>
      <c r="B187" s="37"/>
      <c r="C187" s="38"/>
      <c r="D187" s="245" t="s">
        <v>151</v>
      </c>
      <c r="E187" s="38"/>
      <c r="F187" s="246" t="s">
        <v>335</v>
      </c>
      <c r="G187" s="38"/>
      <c r="H187" s="38"/>
      <c r="I187" s="247"/>
      <c r="J187" s="247"/>
      <c r="K187" s="38"/>
      <c r="L187" s="38"/>
      <c r="M187" s="42"/>
      <c r="N187" s="248"/>
      <c r="O187" s="249"/>
      <c r="P187" s="95"/>
      <c r="Q187" s="95"/>
      <c r="R187" s="95"/>
      <c r="S187" s="95"/>
      <c r="T187" s="95"/>
      <c r="U187" s="95"/>
      <c r="V187" s="95"/>
      <c r="W187" s="95"/>
      <c r="X187" s="96"/>
      <c r="Y187" s="36"/>
      <c r="Z187" s="36"/>
      <c r="AA187" s="36"/>
      <c r="AB187" s="36"/>
      <c r="AC187" s="36"/>
      <c r="AD187" s="36"/>
      <c r="AE187" s="36"/>
      <c r="AT187" s="15" t="s">
        <v>151</v>
      </c>
      <c r="AU187" s="15" t="s">
        <v>149</v>
      </c>
    </row>
    <row r="188" s="2" customFormat="1" ht="37.8" customHeight="1">
      <c r="A188" s="36"/>
      <c r="B188" s="37"/>
      <c r="C188" s="230" t="s">
        <v>337</v>
      </c>
      <c r="D188" s="230" t="s">
        <v>144</v>
      </c>
      <c r="E188" s="231" t="s">
        <v>338</v>
      </c>
      <c r="F188" s="232" t="s">
        <v>339</v>
      </c>
      <c r="G188" s="233" t="s">
        <v>167</v>
      </c>
      <c r="H188" s="234">
        <v>78</v>
      </c>
      <c r="I188" s="235"/>
      <c r="J188" s="235"/>
      <c r="K188" s="236">
        <f>ROUND(P188*H188,2)</f>
        <v>0</v>
      </c>
      <c r="L188" s="237"/>
      <c r="M188" s="42"/>
      <c r="N188" s="238" t="s">
        <v>1</v>
      </c>
      <c r="O188" s="239" t="s">
        <v>40</v>
      </c>
      <c r="P188" s="240">
        <f>I188+J188</f>
        <v>0</v>
      </c>
      <c r="Q188" s="240">
        <f>ROUND(I188*H188,2)</f>
        <v>0</v>
      </c>
      <c r="R188" s="240">
        <f>ROUND(J188*H188,2)</f>
        <v>0</v>
      </c>
      <c r="S188" s="95"/>
      <c r="T188" s="241">
        <f>S188*H188</f>
        <v>0</v>
      </c>
      <c r="U188" s="241">
        <v>0.097930000000000003</v>
      </c>
      <c r="V188" s="241">
        <f>U188*H188</f>
        <v>7.6385399999999999</v>
      </c>
      <c r="W188" s="241">
        <v>0</v>
      </c>
      <c r="X188" s="242">
        <f>W188*H188</f>
        <v>0</v>
      </c>
      <c r="Y188" s="36"/>
      <c r="Z188" s="36"/>
      <c r="AA188" s="36"/>
      <c r="AB188" s="36"/>
      <c r="AC188" s="36"/>
      <c r="AD188" s="36"/>
      <c r="AE188" s="36"/>
      <c r="AR188" s="243" t="s">
        <v>148</v>
      </c>
      <c r="AT188" s="243" t="s">
        <v>144</v>
      </c>
      <c r="AU188" s="243" t="s">
        <v>149</v>
      </c>
      <c r="AY188" s="15" t="s">
        <v>141</v>
      </c>
      <c r="BE188" s="244">
        <f>IF(O188="základná",K188,0)</f>
        <v>0</v>
      </c>
      <c r="BF188" s="244">
        <f>IF(O188="znížená",K188,0)</f>
        <v>0</v>
      </c>
      <c r="BG188" s="244">
        <f>IF(O188="zákl. prenesená",K188,0)</f>
        <v>0</v>
      </c>
      <c r="BH188" s="244">
        <f>IF(O188="zníž. prenesená",K188,0)</f>
        <v>0</v>
      </c>
      <c r="BI188" s="244">
        <f>IF(O188="nulová",K188,0)</f>
        <v>0</v>
      </c>
      <c r="BJ188" s="15" t="s">
        <v>149</v>
      </c>
      <c r="BK188" s="244">
        <f>ROUND(P188*H188,2)</f>
        <v>0</v>
      </c>
      <c r="BL188" s="15" t="s">
        <v>148</v>
      </c>
      <c r="BM188" s="243" t="s">
        <v>340</v>
      </c>
    </row>
    <row r="189" s="2" customFormat="1">
      <c r="A189" s="36"/>
      <c r="B189" s="37"/>
      <c r="C189" s="38"/>
      <c r="D189" s="245" t="s">
        <v>151</v>
      </c>
      <c r="E189" s="38"/>
      <c r="F189" s="246" t="s">
        <v>341</v>
      </c>
      <c r="G189" s="38"/>
      <c r="H189" s="38"/>
      <c r="I189" s="247"/>
      <c r="J189" s="247"/>
      <c r="K189" s="38"/>
      <c r="L189" s="38"/>
      <c r="M189" s="42"/>
      <c r="N189" s="248"/>
      <c r="O189" s="249"/>
      <c r="P189" s="95"/>
      <c r="Q189" s="95"/>
      <c r="R189" s="95"/>
      <c r="S189" s="95"/>
      <c r="T189" s="95"/>
      <c r="U189" s="95"/>
      <c r="V189" s="95"/>
      <c r="W189" s="95"/>
      <c r="X189" s="96"/>
      <c r="Y189" s="36"/>
      <c r="Z189" s="36"/>
      <c r="AA189" s="36"/>
      <c r="AB189" s="36"/>
      <c r="AC189" s="36"/>
      <c r="AD189" s="36"/>
      <c r="AE189" s="36"/>
      <c r="AT189" s="15" t="s">
        <v>151</v>
      </c>
      <c r="AU189" s="15" t="s">
        <v>149</v>
      </c>
    </row>
    <row r="190" s="2" customFormat="1" ht="21.75" customHeight="1">
      <c r="A190" s="36"/>
      <c r="B190" s="37"/>
      <c r="C190" s="260" t="s">
        <v>342</v>
      </c>
      <c r="D190" s="260" t="s">
        <v>228</v>
      </c>
      <c r="E190" s="261" t="s">
        <v>343</v>
      </c>
      <c r="F190" s="262" t="s">
        <v>344</v>
      </c>
      <c r="G190" s="263" t="s">
        <v>147</v>
      </c>
      <c r="H190" s="264">
        <v>78.780000000000001</v>
      </c>
      <c r="I190" s="265"/>
      <c r="J190" s="266"/>
      <c r="K190" s="267">
        <f>ROUND(P190*H190,2)</f>
        <v>0</v>
      </c>
      <c r="L190" s="266"/>
      <c r="M190" s="268"/>
      <c r="N190" s="269" t="s">
        <v>1</v>
      </c>
      <c r="O190" s="239" t="s">
        <v>40</v>
      </c>
      <c r="P190" s="240">
        <f>I190+J190</f>
        <v>0</v>
      </c>
      <c r="Q190" s="240">
        <f>ROUND(I190*H190,2)</f>
        <v>0</v>
      </c>
      <c r="R190" s="240">
        <f>ROUND(J190*H190,2)</f>
        <v>0</v>
      </c>
      <c r="S190" s="95"/>
      <c r="T190" s="241">
        <f>S190*H190</f>
        <v>0</v>
      </c>
      <c r="U190" s="241">
        <v>0.023</v>
      </c>
      <c r="V190" s="241">
        <f>U190*H190</f>
        <v>1.8119400000000001</v>
      </c>
      <c r="W190" s="241">
        <v>0</v>
      </c>
      <c r="X190" s="242">
        <f>W190*H190</f>
        <v>0</v>
      </c>
      <c r="Y190" s="36"/>
      <c r="Z190" s="36"/>
      <c r="AA190" s="36"/>
      <c r="AB190" s="36"/>
      <c r="AC190" s="36"/>
      <c r="AD190" s="36"/>
      <c r="AE190" s="36"/>
      <c r="AR190" s="243" t="s">
        <v>164</v>
      </c>
      <c r="AT190" s="243" t="s">
        <v>228</v>
      </c>
      <c r="AU190" s="243" t="s">
        <v>149</v>
      </c>
      <c r="AY190" s="15" t="s">
        <v>141</v>
      </c>
      <c r="BE190" s="244">
        <f>IF(O190="základná",K190,0)</f>
        <v>0</v>
      </c>
      <c r="BF190" s="244">
        <f>IF(O190="znížená",K190,0)</f>
        <v>0</v>
      </c>
      <c r="BG190" s="244">
        <f>IF(O190="zákl. prenesená",K190,0)</f>
        <v>0</v>
      </c>
      <c r="BH190" s="244">
        <f>IF(O190="zníž. prenesená",K190,0)</f>
        <v>0</v>
      </c>
      <c r="BI190" s="244">
        <f>IF(O190="nulová",K190,0)</f>
        <v>0</v>
      </c>
      <c r="BJ190" s="15" t="s">
        <v>149</v>
      </c>
      <c r="BK190" s="244">
        <f>ROUND(P190*H190,2)</f>
        <v>0</v>
      </c>
      <c r="BL190" s="15" t="s">
        <v>148</v>
      </c>
      <c r="BM190" s="243" t="s">
        <v>345</v>
      </c>
    </row>
    <row r="191" s="2" customFormat="1">
      <c r="A191" s="36"/>
      <c r="B191" s="37"/>
      <c r="C191" s="38"/>
      <c r="D191" s="245" t="s">
        <v>151</v>
      </c>
      <c r="E191" s="38"/>
      <c r="F191" s="246" t="s">
        <v>344</v>
      </c>
      <c r="G191" s="38"/>
      <c r="H191" s="38"/>
      <c r="I191" s="247"/>
      <c r="J191" s="247"/>
      <c r="K191" s="38"/>
      <c r="L191" s="38"/>
      <c r="M191" s="42"/>
      <c r="N191" s="248"/>
      <c r="O191" s="249"/>
      <c r="P191" s="95"/>
      <c r="Q191" s="95"/>
      <c r="R191" s="95"/>
      <c r="S191" s="95"/>
      <c r="T191" s="95"/>
      <c r="U191" s="95"/>
      <c r="V191" s="95"/>
      <c r="W191" s="95"/>
      <c r="X191" s="96"/>
      <c r="Y191" s="36"/>
      <c r="Z191" s="36"/>
      <c r="AA191" s="36"/>
      <c r="AB191" s="36"/>
      <c r="AC191" s="36"/>
      <c r="AD191" s="36"/>
      <c r="AE191" s="36"/>
      <c r="AT191" s="15" t="s">
        <v>151</v>
      </c>
      <c r="AU191" s="15" t="s">
        <v>149</v>
      </c>
    </row>
    <row r="192" s="13" customFormat="1">
      <c r="A192" s="13"/>
      <c r="B192" s="250"/>
      <c r="C192" s="251"/>
      <c r="D192" s="245" t="s">
        <v>196</v>
      </c>
      <c r="E192" s="251"/>
      <c r="F192" s="252" t="s">
        <v>430</v>
      </c>
      <c r="G192" s="251"/>
      <c r="H192" s="253">
        <v>78.780000000000001</v>
      </c>
      <c r="I192" s="254"/>
      <c r="J192" s="254"/>
      <c r="K192" s="251"/>
      <c r="L192" s="251"/>
      <c r="M192" s="255"/>
      <c r="N192" s="256"/>
      <c r="O192" s="257"/>
      <c r="P192" s="257"/>
      <c r="Q192" s="257"/>
      <c r="R192" s="257"/>
      <c r="S192" s="257"/>
      <c r="T192" s="257"/>
      <c r="U192" s="257"/>
      <c r="V192" s="257"/>
      <c r="W192" s="257"/>
      <c r="X192" s="258"/>
      <c r="Y192" s="13"/>
      <c r="Z192" s="13"/>
      <c r="AA192" s="13"/>
      <c r="AB192" s="13"/>
      <c r="AC192" s="13"/>
      <c r="AD192" s="13"/>
      <c r="AE192" s="13"/>
      <c r="AT192" s="259" t="s">
        <v>196</v>
      </c>
      <c r="AU192" s="259" t="s">
        <v>149</v>
      </c>
      <c r="AV192" s="13" t="s">
        <v>149</v>
      </c>
      <c r="AW192" s="13" t="s">
        <v>4</v>
      </c>
      <c r="AX192" s="13" t="s">
        <v>84</v>
      </c>
      <c r="AY192" s="259" t="s">
        <v>141</v>
      </c>
    </row>
    <row r="193" s="2" customFormat="1" ht="21.75" customHeight="1">
      <c r="A193" s="36"/>
      <c r="B193" s="37"/>
      <c r="C193" s="230" t="s">
        <v>352</v>
      </c>
      <c r="D193" s="230" t="s">
        <v>144</v>
      </c>
      <c r="E193" s="231" t="s">
        <v>353</v>
      </c>
      <c r="F193" s="232" t="s">
        <v>354</v>
      </c>
      <c r="G193" s="233" t="s">
        <v>209</v>
      </c>
      <c r="H193" s="234">
        <v>86.719999999999999</v>
      </c>
      <c r="I193" s="235"/>
      <c r="J193" s="235"/>
      <c r="K193" s="236">
        <f>ROUND(P193*H193,2)</f>
        <v>0</v>
      </c>
      <c r="L193" s="237"/>
      <c r="M193" s="42"/>
      <c r="N193" s="238" t="s">
        <v>1</v>
      </c>
      <c r="O193" s="239" t="s">
        <v>40</v>
      </c>
      <c r="P193" s="240">
        <f>I193+J193</f>
        <v>0</v>
      </c>
      <c r="Q193" s="240">
        <f>ROUND(I193*H193,2)</f>
        <v>0</v>
      </c>
      <c r="R193" s="240">
        <f>ROUND(J193*H193,2)</f>
        <v>0</v>
      </c>
      <c r="S193" s="95"/>
      <c r="T193" s="241">
        <f>S193*H193</f>
        <v>0</v>
      </c>
      <c r="U193" s="241">
        <v>0</v>
      </c>
      <c r="V193" s="241">
        <f>U193*H193</f>
        <v>0</v>
      </c>
      <c r="W193" s="241">
        <v>0</v>
      </c>
      <c r="X193" s="242">
        <f>W193*H193</f>
        <v>0</v>
      </c>
      <c r="Y193" s="36"/>
      <c r="Z193" s="36"/>
      <c r="AA193" s="36"/>
      <c r="AB193" s="36"/>
      <c r="AC193" s="36"/>
      <c r="AD193" s="36"/>
      <c r="AE193" s="36"/>
      <c r="AR193" s="243" t="s">
        <v>148</v>
      </c>
      <c r="AT193" s="243" t="s">
        <v>144</v>
      </c>
      <c r="AU193" s="243" t="s">
        <v>149</v>
      </c>
      <c r="AY193" s="15" t="s">
        <v>141</v>
      </c>
      <c r="BE193" s="244">
        <f>IF(O193="základná",K193,0)</f>
        <v>0</v>
      </c>
      <c r="BF193" s="244">
        <f>IF(O193="znížená",K193,0)</f>
        <v>0</v>
      </c>
      <c r="BG193" s="244">
        <f>IF(O193="zákl. prenesená",K193,0)</f>
        <v>0</v>
      </c>
      <c r="BH193" s="244">
        <f>IF(O193="zníž. prenesená",K193,0)</f>
        <v>0</v>
      </c>
      <c r="BI193" s="244">
        <f>IF(O193="nulová",K193,0)</f>
        <v>0</v>
      </c>
      <c r="BJ193" s="15" t="s">
        <v>149</v>
      </c>
      <c r="BK193" s="244">
        <f>ROUND(P193*H193,2)</f>
        <v>0</v>
      </c>
      <c r="BL193" s="15" t="s">
        <v>148</v>
      </c>
      <c r="BM193" s="243" t="s">
        <v>355</v>
      </c>
    </row>
    <row r="194" s="2" customFormat="1">
      <c r="A194" s="36"/>
      <c r="B194" s="37"/>
      <c r="C194" s="38"/>
      <c r="D194" s="245" t="s">
        <v>151</v>
      </c>
      <c r="E194" s="38"/>
      <c r="F194" s="246" t="s">
        <v>354</v>
      </c>
      <c r="G194" s="38"/>
      <c r="H194" s="38"/>
      <c r="I194" s="247"/>
      <c r="J194" s="247"/>
      <c r="K194" s="38"/>
      <c r="L194" s="38"/>
      <c r="M194" s="42"/>
      <c r="N194" s="248"/>
      <c r="O194" s="249"/>
      <c r="P194" s="95"/>
      <c r="Q194" s="95"/>
      <c r="R194" s="95"/>
      <c r="S194" s="95"/>
      <c r="T194" s="95"/>
      <c r="U194" s="95"/>
      <c r="V194" s="95"/>
      <c r="W194" s="95"/>
      <c r="X194" s="96"/>
      <c r="Y194" s="36"/>
      <c r="Z194" s="36"/>
      <c r="AA194" s="36"/>
      <c r="AB194" s="36"/>
      <c r="AC194" s="36"/>
      <c r="AD194" s="36"/>
      <c r="AE194" s="36"/>
      <c r="AT194" s="15" t="s">
        <v>151</v>
      </c>
      <c r="AU194" s="15" t="s">
        <v>149</v>
      </c>
    </row>
    <row r="195" s="2" customFormat="1" ht="24.15" customHeight="1">
      <c r="A195" s="36"/>
      <c r="B195" s="37"/>
      <c r="C195" s="230" t="s">
        <v>356</v>
      </c>
      <c r="D195" s="230" t="s">
        <v>144</v>
      </c>
      <c r="E195" s="231" t="s">
        <v>357</v>
      </c>
      <c r="F195" s="232" t="s">
        <v>358</v>
      </c>
      <c r="G195" s="233" t="s">
        <v>209</v>
      </c>
      <c r="H195" s="234">
        <v>1994.56</v>
      </c>
      <c r="I195" s="235"/>
      <c r="J195" s="235"/>
      <c r="K195" s="236">
        <f>ROUND(P195*H195,2)</f>
        <v>0</v>
      </c>
      <c r="L195" s="237"/>
      <c r="M195" s="42"/>
      <c r="N195" s="238" t="s">
        <v>1</v>
      </c>
      <c r="O195" s="239" t="s">
        <v>40</v>
      </c>
      <c r="P195" s="240">
        <f>I195+J195</f>
        <v>0</v>
      </c>
      <c r="Q195" s="240">
        <f>ROUND(I195*H195,2)</f>
        <v>0</v>
      </c>
      <c r="R195" s="240">
        <f>ROUND(J195*H195,2)</f>
        <v>0</v>
      </c>
      <c r="S195" s="95"/>
      <c r="T195" s="241">
        <f>S195*H195</f>
        <v>0</v>
      </c>
      <c r="U195" s="241">
        <v>0</v>
      </c>
      <c r="V195" s="241">
        <f>U195*H195</f>
        <v>0</v>
      </c>
      <c r="W195" s="241">
        <v>0</v>
      </c>
      <c r="X195" s="242">
        <f>W195*H195</f>
        <v>0</v>
      </c>
      <c r="Y195" s="36"/>
      <c r="Z195" s="36"/>
      <c r="AA195" s="36"/>
      <c r="AB195" s="36"/>
      <c r="AC195" s="36"/>
      <c r="AD195" s="36"/>
      <c r="AE195" s="36"/>
      <c r="AR195" s="243" t="s">
        <v>148</v>
      </c>
      <c r="AT195" s="243" t="s">
        <v>144</v>
      </c>
      <c r="AU195" s="243" t="s">
        <v>149</v>
      </c>
      <c r="AY195" s="15" t="s">
        <v>141</v>
      </c>
      <c r="BE195" s="244">
        <f>IF(O195="základná",K195,0)</f>
        <v>0</v>
      </c>
      <c r="BF195" s="244">
        <f>IF(O195="znížená",K195,0)</f>
        <v>0</v>
      </c>
      <c r="BG195" s="244">
        <f>IF(O195="zákl. prenesená",K195,0)</f>
        <v>0</v>
      </c>
      <c r="BH195" s="244">
        <f>IF(O195="zníž. prenesená",K195,0)</f>
        <v>0</v>
      </c>
      <c r="BI195" s="244">
        <f>IF(O195="nulová",K195,0)</f>
        <v>0</v>
      </c>
      <c r="BJ195" s="15" t="s">
        <v>149</v>
      </c>
      <c r="BK195" s="244">
        <f>ROUND(P195*H195,2)</f>
        <v>0</v>
      </c>
      <c r="BL195" s="15" t="s">
        <v>148</v>
      </c>
      <c r="BM195" s="243" t="s">
        <v>359</v>
      </c>
    </row>
    <row r="196" s="2" customFormat="1">
      <c r="A196" s="36"/>
      <c r="B196" s="37"/>
      <c r="C196" s="38"/>
      <c r="D196" s="245" t="s">
        <v>151</v>
      </c>
      <c r="E196" s="38"/>
      <c r="F196" s="246" t="s">
        <v>358</v>
      </c>
      <c r="G196" s="38"/>
      <c r="H196" s="38"/>
      <c r="I196" s="247"/>
      <c r="J196" s="247"/>
      <c r="K196" s="38"/>
      <c r="L196" s="38"/>
      <c r="M196" s="42"/>
      <c r="N196" s="248"/>
      <c r="O196" s="249"/>
      <c r="P196" s="95"/>
      <c r="Q196" s="95"/>
      <c r="R196" s="95"/>
      <c r="S196" s="95"/>
      <c r="T196" s="95"/>
      <c r="U196" s="95"/>
      <c r="V196" s="95"/>
      <c r="W196" s="95"/>
      <c r="X196" s="96"/>
      <c r="Y196" s="36"/>
      <c r="Z196" s="36"/>
      <c r="AA196" s="36"/>
      <c r="AB196" s="36"/>
      <c r="AC196" s="36"/>
      <c r="AD196" s="36"/>
      <c r="AE196" s="36"/>
      <c r="AT196" s="15" t="s">
        <v>151</v>
      </c>
      <c r="AU196" s="15" t="s">
        <v>149</v>
      </c>
    </row>
    <row r="197" s="13" customFormat="1">
      <c r="A197" s="13"/>
      <c r="B197" s="250"/>
      <c r="C197" s="251"/>
      <c r="D197" s="245" t="s">
        <v>196</v>
      </c>
      <c r="E197" s="251"/>
      <c r="F197" s="252" t="s">
        <v>431</v>
      </c>
      <c r="G197" s="251"/>
      <c r="H197" s="253">
        <v>1994.56</v>
      </c>
      <c r="I197" s="254"/>
      <c r="J197" s="254"/>
      <c r="K197" s="251"/>
      <c r="L197" s="251"/>
      <c r="M197" s="255"/>
      <c r="N197" s="256"/>
      <c r="O197" s="257"/>
      <c r="P197" s="257"/>
      <c r="Q197" s="257"/>
      <c r="R197" s="257"/>
      <c r="S197" s="257"/>
      <c r="T197" s="257"/>
      <c r="U197" s="257"/>
      <c r="V197" s="257"/>
      <c r="W197" s="257"/>
      <c r="X197" s="258"/>
      <c r="Y197" s="13"/>
      <c r="Z197" s="13"/>
      <c r="AA197" s="13"/>
      <c r="AB197" s="13"/>
      <c r="AC197" s="13"/>
      <c r="AD197" s="13"/>
      <c r="AE197" s="13"/>
      <c r="AT197" s="259" t="s">
        <v>196</v>
      </c>
      <c r="AU197" s="259" t="s">
        <v>149</v>
      </c>
      <c r="AV197" s="13" t="s">
        <v>149</v>
      </c>
      <c r="AW197" s="13" t="s">
        <v>4</v>
      </c>
      <c r="AX197" s="13" t="s">
        <v>84</v>
      </c>
      <c r="AY197" s="259" t="s">
        <v>141</v>
      </c>
    </row>
    <row r="198" s="2" customFormat="1" ht="24.15" customHeight="1">
      <c r="A198" s="36"/>
      <c r="B198" s="37"/>
      <c r="C198" s="230" t="s">
        <v>361</v>
      </c>
      <c r="D198" s="230" t="s">
        <v>144</v>
      </c>
      <c r="E198" s="231" t="s">
        <v>362</v>
      </c>
      <c r="F198" s="232" t="s">
        <v>363</v>
      </c>
      <c r="G198" s="233" t="s">
        <v>209</v>
      </c>
      <c r="H198" s="234">
        <v>3.8399999999999999</v>
      </c>
      <c r="I198" s="235"/>
      <c r="J198" s="235"/>
      <c r="K198" s="236">
        <f>ROUND(P198*H198,2)</f>
        <v>0</v>
      </c>
      <c r="L198" s="237"/>
      <c r="M198" s="42"/>
      <c r="N198" s="238" t="s">
        <v>1</v>
      </c>
      <c r="O198" s="239" t="s">
        <v>40</v>
      </c>
      <c r="P198" s="240">
        <f>I198+J198</f>
        <v>0</v>
      </c>
      <c r="Q198" s="240">
        <f>ROUND(I198*H198,2)</f>
        <v>0</v>
      </c>
      <c r="R198" s="240">
        <f>ROUND(J198*H198,2)</f>
        <v>0</v>
      </c>
      <c r="S198" s="95"/>
      <c r="T198" s="241">
        <f>S198*H198</f>
        <v>0</v>
      </c>
      <c r="U198" s="241">
        <v>0</v>
      </c>
      <c r="V198" s="241">
        <f>U198*H198</f>
        <v>0</v>
      </c>
      <c r="W198" s="241">
        <v>0</v>
      </c>
      <c r="X198" s="242">
        <f>W198*H198</f>
        <v>0</v>
      </c>
      <c r="Y198" s="36"/>
      <c r="Z198" s="36"/>
      <c r="AA198" s="36"/>
      <c r="AB198" s="36"/>
      <c r="AC198" s="36"/>
      <c r="AD198" s="36"/>
      <c r="AE198" s="36"/>
      <c r="AR198" s="243" t="s">
        <v>148</v>
      </c>
      <c r="AT198" s="243" t="s">
        <v>144</v>
      </c>
      <c r="AU198" s="243" t="s">
        <v>149</v>
      </c>
      <c r="AY198" s="15" t="s">
        <v>141</v>
      </c>
      <c r="BE198" s="244">
        <f>IF(O198="základná",K198,0)</f>
        <v>0</v>
      </c>
      <c r="BF198" s="244">
        <f>IF(O198="znížená",K198,0)</f>
        <v>0</v>
      </c>
      <c r="BG198" s="244">
        <f>IF(O198="zákl. prenesená",K198,0)</f>
        <v>0</v>
      </c>
      <c r="BH198" s="244">
        <f>IF(O198="zníž. prenesená",K198,0)</f>
        <v>0</v>
      </c>
      <c r="BI198" s="244">
        <f>IF(O198="nulová",K198,0)</f>
        <v>0</v>
      </c>
      <c r="BJ198" s="15" t="s">
        <v>149</v>
      </c>
      <c r="BK198" s="244">
        <f>ROUND(P198*H198,2)</f>
        <v>0</v>
      </c>
      <c r="BL198" s="15" t="s">
        <v>148</v>
      </c>
      <c r="BM198" s="243" t="s">
        <v>364</v>
      </c>
    </row>
    <row r="199" s="2" customFormat="1">
      <c r="A199" s="36"/>
      <c r="B199" s="37"/>
      <c r="C199" s="38"/>
      <c r="D199" s="245" t="s">
        <v>151</v>
      </c>
      <c r="E199" s="38"/>
      <c r="F199" s="246" t="s">
        <v>365</v>
      </c>
      <c r="G199" s="38"/>
      <c r="H199" s="38"/>
      <c r="I199" s="247"/>
      <c r="J199" s="247"/>
      <c r="K199" s="38"/>
      <c r="L199" s="38"/>
      <c r="M199" s="42"/>
      <c r="N199" s="248"/>
      <c r="O199" s="249"/>
      <c r="P199" s="95"/>
      <c r="Q199" s="95"/>
      <c r="R199" s="95"/>
      <c r="S199" s="95"/>
      <c r="T199" s="95"/>
      <c r="U199" s="95"/>
      <c r="V199" s="95"/>
      <c r="W199" s="95"/>
      <c r="X199" s="96"/>
      <c r="Y199" s="36"/>
      <c r="Z199" s="36"/>
      <c r="AA199" s="36"/>
      <c r="AB199" s="36"/>
      <c r="AC199" s="36"/>
      <c r="AD199" s="36"/>
      <c r="AE199" s="36"/>
      <c r="AT199" s="15" t="s">
        <v>151</v>
      </c>
      <c r="AU199" s="15" t="s">
        <v>149</v>
      </c>
    </row>
    <row r="200" s="12" customFormat="1" ht="22.8" customHeight="1">
      <c r="A200" s="12"/>
      <c r="B200" s="213"/>
      <c r="C200" s="214"/>
      <c r="D200" s="215" t="s">
        <v>75</v>
      </c>
      <c r="E200" s="228" t="s">
        <v>381</v>
      </c>
      <c r="F200" s="228" t="s">
        <v>382</v>
      </c>
      <c r="G200" s="214"/>
      <c r="H200" s="214"/>
      <c r="I200" s="217"/>
      <c r="J200" s="217"/>
      <c r="K200" s="229">
        <f>BK200</f>
        <v>0</v>
      </c>
      <c r="L200" s="214"/>
      <c r="M200" s="219"/>
      <c r="N200" s="220"/>
      <c r="O200" s="221"/>
      <c r="P200" s="221"/>
      <c r="Q200" s="222">
        <f>SUM(Q201:Q202)</f>
        <v>0</v>
      </c>
      <c r="R200" s="222">
        <f>SUM(R201:R202)</f>
        <v>0</v>
      </c>
      <c r="S200" s="221"/>
      <c r="T200" s="223">
        <f>SUM(T201:T202)</f>
        <v>0</v>
      </c>
      <c r="U200" s="221"/>
      <c r="V200" s="223">
        <f>SUM(V201:V202)</f>
        <v>0</v>
      </c>
      <c r="W200" s="221"/>
      <c r="X200" s="224">
        <f>SUM(X201:X202)</f>
        <v>0</v>
      </c>
      <c r="Y200" s="12"/>
      <c r="Z200" s="12"/>
      <c r="AA200" s="12"/>
      <c r="AB200" s="12"/>
      <c r="AC200" s="12"/>
      <c r="AD200" s="12"/>
      <c r="AE200" s="12"/>
      <c r="AR200" s="225" t="s">
        <v>84</v>
      </c>
      <c r="AT200" s="226" t="s">
        <v>75</v>
      </c>
      <c r="AU200" s="226" t="s">
        <v>84</v>
      </c>
      <c r="AY200" s="225" t="s">
        <v>141</v>
      </c>
      <c r="BK200" s="227">
        <f>SUM(BK201:BK202)</f>
        <v>0</v>
      </c>
    </row>
    <row r="201" s="2" customFormat="1" ht="24.15" customHeight="1">
      <c r="A201" s="36"/>
      <c r="B201" s="37"/>
      <c r="C201" s="230" t="s">
        <v>383</v>
      </c>
      <c r="D201" s="230" t="s">
        <v>144</v>
      </c>
      <c r="E201" s="231" t="s">
        <v>384</v>
      </c>
      <c r="F201" s="232" t="s">
        <v>385</v>
      </c>
      <c r="G201" s="233" t="s">
        <v>209</v>
      </c>
      <c r="H201" s="234">
        <v>385.80599999999998</v>
      </c>
      <c r="I201" s="235"/>
      <c r="J201" s="235"/>
      <c r="K201" s="236">
        <f>ROUND(P201*H201,2)</f>
        <v>0</v>
      </c>
      <c r="L201" s="237"/>
      <c r="M201" s="42"/>
      <c r="N201" s="238" t="s">
        <v>1</v>
      </c>
      <c r="O201" s="239" t="s">
        <v>40</v>
      </c>
      <c r="P201" s="240">
        <f>I201+J201</f>
        <v>0</v>
      </c>
      <c r="Q201" s="240">
        <f>ROUND(I201*H201,2)</f>
        <v>0</v>
      </c>
      <c r="R201" s="240">
        <f>ROUND(J201*H201,2)</f>
        <v>0</v>
      </c>
      <c r="S201" s="95"/>
      <c r="T201" s="241">
        <f>S201*H201</f>
        <v>0</v>
      </c>
      <c r="U201" s="241">
        <v>0</v>
      </c>
      <c r="V201" s="241">
        <f>U201*H201</f>
        <v>0</v>
      </c>
      <c r="W201" s="241">
        <v>0</v>
      </c>
      <c r="X201" s="242">
        <f>W201*H201</f>
        <v>0</v>
      </c>
      <c r="Y201" s="36"/>
      <c r="Z201" s="36"/>
      <c r="AA201" s="36"/>
      <c r="AB201" s="36"/>
      <c r="AC201" s="36"/>
      <c r="AD201" s="36"/>
      <c r="AE201" s="36"/>
      <c r="AR201" s="243" t="s">
        <v>148</v>
      </c>
      <c r="AT201" s="243" t="s">
        <v>144</v>
      </c>
      <c r="AU201" s="243" t="s">
        <v>149</v>
      </c>
      <c r="AY201" s="15" t="s">
        <v>141</v>
      </c>
      <c r="BE201" s="244">
        <f>IF(O201="základná",K201,0)</f>
        <v>0</v>
      </c>
      <c r="BF201" s="244">
        <f>IF(O201="znížená",K201,0)</f>
        <v>0</v>
      </c>
      <c r="BG201" s="244">
        <f>IF(O201="zákl. prenesená",K201,0)</f>
        <v>0</v>
      </c>
      <c r="BH201" s="244">
        <f>IF(O201="zníž. prenesená",K201,0)</f>
        <v>0</v>
      </c>
      <c r="BI201" s="244">
        <f>IF(O201="nulová",K201,0)</f>
        <v>0</v>
      </c>
      <c r="BJ201" s="15" t="s">
        <v>149</v>
      </c>
      <c r="BK201" s="244">
        <f>ROUND(P201*H201,2)</f>
        <v>0</v>
      </c>
      <c r="BL201" s="15" t="s">
        <v>148</v>
      </c>
      <c r="BM201" s="243" t="s">
        <v>386</v>
      </c>
    </row>
    <row r="202" s="2" customFormat="1">
      <c r="A202" s="36"/>
      <c r="B202" s="37"/>
      <c r="C202" s="38"/>
      <c r="D202" s="245" t="s">
        <v>151</v>
      </c>
      <c r="E202" s="38"/>
      <c r="F202" s="246" t="s">
        <v>387</v>
      </c>
      <c r="G202" s="38"/>
      <c r="H202" s="38"/>
      <c r="I202" s="247"/>
      <c r="J202" s="247"/>
      <c r="K202" s="38"/>
      <c r="L202" s="38"/>
      <c r="M202" s="42"/>
      <c r="N202" s="270"/>
      <c r="O202" s="271"/>
      <c r="P202" s="272"/>
      <c r="Q202" s="272"/>
      <c r="R202" s="272"/>
      <c r="S202" s="272"/>
      <c r="T202" s="272"/>
      <c r="U202" s="272"/>
      <c r="V202" s="272"/>
      <c r="W202" s="272"/>
      <c r="X202" s="273"/>
      <c r="Y202" s="36"/>
      <c r="Z202" s="36"/>
      <c r="AA202" s="36"/>
      <c r="AB202" s="36"/>
      <c r="AC202" s="36"/>
      <c r="AD202" s="36"/>
      <c r="AE202" s="36"/>
      <c r="AT202" s="15" t="s">
        <v>151</v>
      </c>
      <c r="AU202" s="15" t="s">
        <v>149</v>
      </c>
    </row>
    <row r="203" s="2" customFormat="1" ht="6.96" customHeight="1">
      <c r="A203" s="36"/>
      <c r="B203" s="70"/>
      <c r="C203" s="71"/>
      <c r="D203" s="71"/>
      <c r="E203" s="71"/>
      <c r="F203" s="71"/>
      <c r="G203" s="71"/>
      <c r="H203" s="71"/>
      <c r="I203" s="71"/>
      <c r="J203" s="71"/>
      <c r="K203" s="71"/>
      <c r="L203" s="71"/>
      <c r="M203" s="42"/>
      <c r="N203" s="36"/>
      <c r="P203" s="36"/>
      <c r="Q203" s="36"/>
      <c r="R203" s="36"/>
      <c r="S203" s="36"/>
      <c r="T203" s="36"/>
      <c r="U203" s="36"/>
      <c r="V203" s="36"/>
      <c r="W203" s="36"/>
      <c r="X203" s="36"/>
      <c r="Y203" s="36"/>
      <c r="Z203" s="36"/>
      <c r="AA203" s="36"/>
      <c r="AB203" s="36"/>
      <c r="AC203" s="36"/>
      <c r="AD203" s="36"/>
      <c r="AE203" s="36"/>
    </row>
  </sheetData>
  <sheetProtection sheet="1" autoFilter="0" formatColumns="0" formatRows="0" objects="1" scenarios="1" spinCount="100000" saltValue="i4IxMwVuQZ1Rebn5Q5HvmuXvBmp6WuuRVbdKV1N1G56U7/J97rluCUBonn8vch9x2Z9SbVMG5XI8JXW34mkNHA==" hashValue="geqFGdtXNlUpZYXvMdAFjuRj99QwYztniUpaFCik3GEotL/aUUv5VxtreREs3/T7xu4qwgsi9yYlUkRpNdytlw==" algorithmName="SHA-512" password="CC35"/>
  <autoFilter ref="C121:L202"/>
  <mergeCells count="9">
    <mergeCell ref="E7:H7"/>
    <mergeCell ref="E9:H9"/>
    <mergeCell ref="E18:H18"/>
    <mergeCell ref="E27:H27"/>
    <mergeCell ref="E85:H85"/>
    <mergeCell ref="E87:H87"/>
    <mergeCell ref="E112:H112"/>
    <mergeCell ref="E114:H114"/>
    <mergeCell ref="M2:Z2"/>
  </mergeCells>
  <pageMargins left="0.39375" right="0.39375" top="0.39375" bottom="0.39375" header="0" footer="0"/>
  <pageSetup paperSize="9" orientation="portrait" blackAndWhite="1" fitToHeight="100"/>
  <headerFooter>
    <oddFooter>&amp;CStrana &amp;P z &amp;N</oddFooter>
  </headerFooter>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hidden="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5" t="s">
        <v>91</v>
      </c>
    </row>
    <row r="3" s="1" customFormat="1" ht="6.96" customHeight="1">
      <c r="B3" s="141"/>
      <c r="C3" s="142"/>
      <c r="D3" s="142"/>
      <c r="E3" s="142"/>
      <c r="F3" s="142"/>
      <c r="G3" s="142"/>
      <c r="H3" s="142"/>
      <c r="I3" s="142"/>
      <c r="J3" s="142"/>
      <c r="K3" s="142"/>
      <c r="L3" s="142"/>
      <c r="M3" s="18"/>
      <c r="AT3" s="15" t="s">
        <v>76</v>
      </c>
    </row>
    <row r="4" s="1" customFormat="1" ht="24.96" customHeight="1">
      <c r="B4" s="18"/>
      <c r="D4" s="143" t="s">
        <v>104</v>
      </c>
      <c r="M4" s="18"/>
      <c r="N4" s="144" t="s">
        <v>10</v>
      </c>
      <c r="AT4" s="15" t="s">
        <v>4</v>
      </c>
    </row>
    <row r="5" s="1" customFormat="1" ht="6.96" customHeight="1">
      <c r="B5" s="18"/>
      <c r="M5" s="18"/>
    </row>
    <row r="6" s="1" customFormat="1" ht="12" customHeight="1">
      <c r="B6" s="18"/>
      <c r="D6" s="145" t="s">
        <v>16</v>
      </c>
      <c r="M6" s="18"/>
    </row>
    <row r="7" s="1" customFormat="1" ht="16.5" customHeight="1">
      <c r="B7" s="18"/>
      <c r="E7" s="146" t="str">
        <f>'Rekapitulácia stavby'!K6</f>
        <v>Zátoka pokoja</v>
      </c>
      <c r="F7" s="145"/>
      <c r="G7" s="145"/>
      <c r="H7" s="145"/>
      <c r="M7" s="18"/>
    </row>
    <row r="8" s="2" customFormat="1" ht="12" customHeight="1">
      <c r="A8" s="36"/>
      <c r="B8" s="42"/>
      <c r="C8" s="36"/>
      <c r="D8" s="145" t="s">
        <v>105</v>
      </c>
      <c r="E8" s="36"/>
      <c r="F8" s="36"/>
      <c r="G8" s="36"/>
      <c r="H8" s="36"/>
      <c r="I8" s="36"/>
      <c r="J8" s="36"/>
      <c r="K8" s="36"/>
      <c r="L8" s="36"/>
      <c r="M8" s="67"/>
      <c r="S8" s="36"/>
      <c r="T8" s="36"/>
      <c r="U8" s="36"/>
      <c r="V8" s="36"/>
      <c r="W8" s="36"/>
      <c r="X8" s="36"/>
      <c r="Y8" s="36"/>
      <c r="Z8" s="36"/>
      <c r="AA8" s="36"/>
      <c r="AB8" s="36"/>
      <c r="AC8" s="36"/>
      <c r="AD8" s="36"/>
      <c r="AE8" s="36"/>
    </row>
    <row r="9" s="2" customFormat="1" ht="16.5" customHeight="1">
      <c r="A9" s="36"/>
      <c r="B9" s="42"/>
      <c r="C9" s="36"/>
      <c r="D9" s="36"/>
      <c r="E9" s="147" t="s">
        <v>432</v>
      </c>
      <c r="F9" s="36"/>
      <c r="G9" s="36"/>
      <c r="H9" s="36"/>
      <c r="I9" s="36"/>
      <c r="J9" s="36"/>
      <c r="K9" s="36"/>
      <c r="L9" s="36"/>
      <c r="M9" s="67"/>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36"/>
      <c r="M10" s="67"/>
      <c r="S10" s="36"/>
      <c r="T10" s="36"/>
      <c r="U10" s="36"/>
      <c r="V10" s="36"/>
      <c r="W10" s="36"/>
      <c r="X10" s="36"/>
      <c r="Y10" s="36"/>
      <c r="Z10" s="36"/>
      <c r="AA10" s="36"/>
      <c r="AB10" s="36"/>
      <c r="AC10" s="36"/>
      <c r="AD10" s="36"/>
      <c r="AE10" s="36"/>
    </row>
    <row r="11" s="2" customFormat="1" ht="12" customHeight="1">
      <c r="A11" s="36"/>
      <c r="B11" s="42"/>
      <c r="C11" s="36"/>
      <c r="D11" s="145" t="s">
        <v>18</v>
      </c>
      <c r="E11" s="36"/>
      <c r="F11" s="148" t="s">
        <v>1</v>
      </c>
      <c r="G11" s="36"/>
      <c r="H11" s="36"/>
      <c r="I11" s="145" t="s">
        <v>19</v>
      </c>
      <c r="J11" s="148" t="s">
        <v>1</v>
      </c>
      <c r="K11" s="36"/>
      <c r="L11" s="36"/>
      <c r="M11" s="67"/>
      <c r="S11" s="36"/>
      <c r="T11" s="36"/>
      <c r="U11" s="36"/>
      <c r="V11" s="36"/>
      <c r="W11" s="36"/>
      <c r="X11" s="36"/>
      <c r="Y11" s="36"/>
      <c r="Z11" s="36"/>
      <c r="AA11" s="36"/>
      <c r="AB11" s="36"/>
      <c r="AC11" s="36"/>
      <c r="AD11" s="36"/>
      <c r="AE11" s="36"/>
    </row>
    <row r="12" s="2" customFormat="1" ht="12" customHeight="1">
      <c r="A12" s="36"/>
      <c r="B12" s="42"/>
      <c r="C12" s="36"/>
      <c r="D12" s="145" t="s">
        <v>20</v>
      </c>
      <c r="E12" s="36"/>
      <c r="F12" s="148" t="s">
        <v>21</v>
      </c>
      <c r="G12" s="36"/>
      <c r="H12" s="36"/>
      <c r="I12" s="145" t="s">
        <v>22</v>
      </c>
      <c r="J12" s="149" t="str">
        <f>'Rekapitulácia stavby'!AN8</f>
        <v>9. 9. 2021</v>
      </c>
      <c r="K12" s="36"/>
      <c r="L12" s="36"/>
      <c r="M12" s="67"/>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36"/>
      <c r="M13" s="67"/>
      <c r="S13" s="36"/>
      <c r="T13" s="36"/>
      <c r="U13" s="36"/>
      <c r="V13" s="36"/>
      <c r="W13" s="36"/>
      <c r="X13" s="36"/>
      <c r="Y13" s="36"/>
      <c r="Z13" s="36"/>
      <c r="AA13" s="36"/>
      <c r="AB13" s="36"/>
      <c r="AC13" s="36"/>
      <c r="AD13" s="36"/>
      <c r="AE13" s="36"/>
    </row>
    <row r="14" s="2" customFormat="1" ht="12" customHeight="1">
      <c r="A14" s="36"/>
      <c r="B14" s="42"/>
      <c r="C14" s="36"/>
      <c r="D14" s="145" t="s">
        <v>24</v>
      </c>
      <c r="E14" s="36"/>
      <c r="F14" s="36"/>
      <c r="G14" s="36"/>
      <c r="H14" s="36"/>
      <c r="I14" s="145" t="s">
        <v>25</v>
      </c>
      <c r="J14" s="148" t="s">
        <v>1</v>
      </c>
      <c r="K14" s="36"/>
      <c r="L14" s="36"/>
      <c r="M14" s="67"/>
      <c r="S14" s="36"/>
      <c r="T14" s="36"/>
      <c r="U14" s="36"/>
      <c r="V14" s="36"/>
      <c r="W14" s="36"/>
      <c r="X14" s="36"/>
      <c r="Y14" s="36"/>
      <c r="Z14" s="36"/>
      <c r="AA14" s="36"/>
      <c r="AB14" s="36"/>
      <c r="AC14" s="36"/>
      <c r="AD14" s="36"/>
      <c r="AE14" s="36"/>
    </row>
    <row r="15" s="2" customFormat="1" ht="18" customHeight="1">
      <c r="A15" s="36"/>
      <c r="B15" s="42"/>
      <c r="C15" s="36"/>
      <c r="D15" s="36"/>
      <c r="E15" s="148" t="s">
        <v>26</v>
      </c>
      <c r="F15" s="36"/>
      <c r="G15" s="36"/>
      <c r="H15" s="36"/>
      <c r="I15" s="145" t="s">
        <v>27</v>
      </c>
      <c r="J15" s="148" t="s">
        <v>1</v>
      </c>
      <c r="K15" s="36"/>
      <c r="L15" s="36"/>
      <c r="M15" s="67"/>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36"/>
      <c r="M16" s="67"/>
      <c r="S16" s="36"/>
      <c r="T16" s="36"/>
      <c r="U16" s="36"/>
      <c r="V16" s="36"/>
      <c r="W16" s="36"/>
      <c r="X16" s="36"/>
      <c r="Y16" s="36"/>
      <c r="Z16" s="36"/>
      <c r="AA16" s="36"/>
      <c r="AB16" s="36"/>
      <c r="AC16" s="36"/>
      <c r="AD16" s="36"/>
      <c r="AE16" s="36"/>
    </row>
    <row r="17" s="2" customFormat="1" ht="12" customHeight="1">
      <c r="A17" s="36"/>
      <c r="B17" s="42"/>
      <c r="C17" s="36"/>
      <c r="D17" s="145" t="s">
        <v>28</v>
      </c>
      <c r="E17" s="36"/>
      <c r="F17" s="36"/>
      <c r="G17" s="36"/>
      <c r="H17" s="36"/>
      <c r="I17" s="145" t="s">
        <v>25</v>
      </c>
      <c r="J17" s="31" t="str">
        <f>'Rekapitulácia stavby'!AN13</f>
        <v>Vyplň údaj</v>
      </c>
      <c r="K17" s="36"/>
      <c r="L17" s="36"/>
      <c r="M17" s="67"/>
      <c r="S17" s="36"/>
      <c r="T17" s="36"/>
      <c r="U17" s="36"/>
      <c r="V17" s="36"/>
      <c r="W17" s="36"/>
      <c r="X17" s="36"/>
      <c r="Y17" s="36"/>
      <c r="Z17" s="36"/>
      <c r="AA17" s="36"/>
      <c r="AB17" s="36"/>
      <c r="AC17" s="36"/>
      <c r="AD17" s="36"/>
      <c r="AE17" s="36"/>
    </row>
    <row r="18" s="2" customFormat="1" ht="18" customHeight="1">
      <c r="A18" s="36"/>
      <c r="B18" s="42"/>
      <c r="C18" s="36"/>
      <c r="D18" s="36"/>
      <c r="E18" s="31" t="str">
        <f>'Rekapitulácia stavby'!E14</f>
        <v>Vyplň údaj</v>
      </c>
      <c r="F18" s="148"/>
      <c r="G18" s="148"/>
      <c r="H18" s="148"/>
      <c r="I18" s="145" t="s">
        <v>27</v>
      </c>
      <c r="J18" s="31" t="str">
        <f>'Rekapitulácia stavby'!AN14</f>
        <v>Vyplň údaj</v>
      </c>
      <c r="K18" s="36"/>
      <c r="L18" s="36"/>
      <c r="M18" s="67"/>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36"/>
      <c r="M19" s="67"/>
      <c r="S19" s="36"/>
      <c r="T19" s="36"/>
      <c r="U19" s="36"/>
      <c r="V19" s="36"/>
      <c r="W19" s="36"/>
      <c r="X19" s="36"/>
      <c r="Y19" s="36"/>
      <c r="Z19" s="36"/>
      <c r="AA19" s="36"/>
      <c r="AB19" s="36"/>
      <c r="AC19" s="36"/>
      <c r="AD19" s="36"/>
      <c r="AE19" s="36"/>
    </row>
    <row r="20" s="2" customFormat="1" ht="12" customHeight="1">
      <c r="A20" s="36"/>
      <c r="B20" s="42"/>
      <c r="C20" s="36"/>
      <c r="D20" s="145" t="s">
        <v>30</v>
      </c>
      <c r="E20" s="36"/>
      <c r="F20" s="36"/>
      <c r="G20" s="36"/>
      <c r="H20" s="36"/>
      <c r="I20" s="145" t="s">
        <v>25</v>
      </c>
      <c r="J20" s="148" t="s">
        <v>1</v>
      </c>
      <c r="K20" s="36"/>
      <c r="L20" s="36"/>
      <c r="M20" s="67"/>
      <c r="S20" s="36"/>
      <c r="T20" s="36"/>
      <c r="U20" s="36"/>
      <c r="V20" s="36"/>
      <c r="W20" s="36"/>
      <c r="X20" s="36"/>
      <c r="Y20" s="36"/>
      <c r="Z20" s="36"/>
      <c r="AA20" s="36"/>
      <c r="AB20" s="36"/>
      <c r="AC20" s="36"/>
      <c r="AD20" s="36"/>
      <c r="AE20" s="36"/>
    </row>
    <row r="21" s="2" customFormat="1" ht="18" customHeight="1">
      <c r="A21" s="36"/>
      <c r="B21" s="42"/>
      <c r="C21" s="36"/>
      <c r="D21" s="36"/>
      <c r="E21" s="148" t="s">
        <v>31</v>
      </c>
      <c r="F21" s="36"/>
      <c r="G21" s="36"/>
      <c r="H21" s="36"/>
      <c r="I21" s="145" t="s">
        <v>27</v>
      </c>
      <c r="J21" s="148" t="s">
        <v>1</v>
      </c>
      <c r="K21" s="36"/>
      <c r="L21" s="36"/>
      <c r="M21" s="67"/>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36"/>
      <c r="M22" s="67"/>
      <c r="S22" s="36"/>
      <c r="T22" s="36"/>
      <c r="U22" s="36"/>
      <c r="V22" s="36"/>
      <c r="W22" s="36"/>
      <c r="X22" s="36"/>
      <c r="Y22" s="36"/>
      <c r="Z22" s="36"/>
      <c r="AA22" s="36"/>
      <c r="AB22" s="36"/>
      <c r="AC22" s="36"/>
      <c r="AD22" s="36"/>
      <c r="AE22" s="36"/>
    </row>
    <row r="23" s="2" customFormat="1" ht="12" customHeight="1">
      <c r="A23" s="36"/>
      <c r="B23" s="42"/>
      <c r="C23" s="36"/>
      <c r="D23" s="145" t="s">
        <v>32</v>
      </c>
      <c r="E23" s="36"/>
      <c r="F23" s="36"/>
      <c r="G23" s="36"/>
      <c r="H23" s="36"/>
      <c r="I23" s="145" t="s">
        <v>25</v>
      </c>
      <c r="J23" s="148" t="s">
        <v>1</v>
      </c>
      <c r="K23" s="36"/>
      <c r="L23" s="36"/>
      <c r="M23" s="67"/>
      <c r="S23" s="36"/>
      <c r="T23" s="36"/>
      <c r="U23" s="36"/>
      <c r="V23" s="36"/>
      <c r="W23" s="36"/>
      <c r="X23" s="36"/>
      <c r="Y23" s="36"/>
      <c r="Z23" s="36"/>
      <c r="AA23" s="36"/>
      <c r="AB23" s="36"/>
      <c r="AC23" s="36"/>
      <c r="AD23" s="36"/>
      <c r="AE23" s="36"/>
    </row>
    <row r="24" s="2" customFormat="1" ht="18" customHeight="1">
      <c r="A24" s="36"/>
      <c r="B24" s="42"/>
      <c r="C24" s="36"/>
      <c r="D24" s="36"/>
      <c r="E24" s="148" t="s">
        <v>31</v>
      </c>
      <c r="F24" s="36"/>
      <c r="G24" s="36"/>
      <c r="H24" s="36"/>
      <c r="I24" s="145" t="s">
        <v>27</v>
      </c>
      <c r="J24" s="148" t="s">
        <v>1</v>
      </c>
      <c r="K24" s="36"/>
      <c r="L24" s="36"/>
      <c r="M24" s="67"/>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36"/>
      <c r="M25" s="67"/>
      <c r="S25" s="36"/>
      <c r="T25" s="36"/>
      <c r="U25" s="36"/>
      <c r="V25" s="36"/>
      <c r="W25" s="36"/>
      <c r="X25" s="36"/>
      <c r="Y25" s="36"/>
      <c r="Z25" s="36"/>
      <c r="AA25" s="36"/>
      <c r="AB25" s="36"/>
      <c r="AC25" s="36"/>
      <c r="AD25" s="36"/>
      <c r="AE25" s="36"/>
    </row>
    <row r="26" s="2" customFormat="1" ht="12" customHeight="1">
      <c r="A26" s="36"/>
      <c r="B26" s="42"/>
      <c r="C26" s="36"/>
      <c r="D26" s="145" t="s">
        <v>33</v>
      </c>
      <c r="E26" s="36"/>
      <c r="F26" s="36"/>
      <c r="G26" s="36"/>
      <c r="H26" s="36"/>
      <c r="I26" s="36"/>
      <c r="J26" s="36"/>
      <c r="K26" s="36"/>
      <c r="L26" s="36"/>
      <c r="M26" s="67"/>
      <c r="S26" s="36"/>
      <c r="T26" s="36"/>
      <c r="U26" s="36"/>
      <c r="V26" s="36"/>
      <c r="W26" s="36"/>
      <c r="X26" s="36"/>
      <c r="Y26" s="36"/>
      <c r="Z26" s="36"/>
      <c r="AA26" s="36"/>
      <c r="AB26" s="36"/>
      <c r="AC26" s="36"/>
      <c r="AD26" s="36"/>
      <c r="AE26" s="36"/>
    </row>
    <row r="27" s="8" customFormat="1" ht="16.5" customHeight="1">
      <c r="A27" s="150"/>
      <c r="B27" s="151"/>
      <c r="C27" s="150"/>
      <c r="D27" s="150"/>
      <c r="E27" s="152" t="s">
        <v>1</v>
      </c>
      <c r="F27" s="152"/>
      <c r="G27" s="152"/>
      <c r="H27" s="152"/>
      <c r="I27" s="150"/>
      <c r="J27" s="150"/>
      <c r="K27" s="150"/>
      <c r="L27" s="150"/>
      <c r="M27" s="153"/>
      <c r="S27" s="150"/>
      <c r="T27" s="150"/>
      <c r="U27" s="150"/>
      <c r="V27" s="150"/>
      <c r="W27" s="150"/>
      <c r="X27" s="150"/>
      <c r="Y27" s="150"/>
      <c r="Z27" s="150"/>
      <c r="AA27" s="150"/>
      <c r="AB27" s="150"/>
      <c r="AC27" s="150"/>
      <c r="AD27" s="150"/>
      <c r="AE27" s="150"/>
    </row>
    <row r="28" s="2" customFormat="1" ht="6.96" customHeight="1">
      <c r="A28" s="36"/>
      <c r="B28" s="42"/>
      <c r="C28" s="36"/>
      <c r="D28" s="36"/>
      <c r="E28" s="36"/>
      <c r="F28" s="36"/>
      <c r="G28" s="36"/>
      <c r="H28" s="36"/>
      <c r="I28" s="36"/>
      <c r="J28" s="36"/>
      <c r="K28" s="36"/>
      <c r="L28" s="36"/>
      <c r="M28" s="67"/>
      <c r="S28" s="36"/>
      <c r="T28" s="36"/>
      <c r="U28" s="36"/>
      <c r="V28" s="36"/>
      <c r="W28" s="36"/>
      <c r="X28" s="36"/>
      <c r="Y28" s="36"/>
      <c r="Z28" s="36"/>
      <c r="AA28" s="36"/>
      <c r="AB28" s="36"/>
      <c r="AC28" s="36"/>
      <c r="AD28" s="36"/>
      <c r="AE28" s="36"/>
    </row>
    <row r="29" s="2" customFormat="1" ht="6.96" customHeight="1">
      <c r="A29" s="36"/>
      <c r="B29" s="42"/>
      <c r="C29" s="36"/>
      <c r="D29" s="154"/>
      <c r="E29" s="154"/>
      <c r="F29" s="154"/>
      <c r="G29" s="154"/>
      <c r="H29" s="154"/>
      <c r="I29" s="154"/>
      <c r="J29" s="154"/>
      <c r="K29" s="154"/>
      <c r="L29" s="154"/>
      <c r="M29" s="67"/>
      <c r="S29" s="36"/>
      <c r="T29" s="36"/>
      <c r="U29" s="36"/>
      <c r="V29" s="36"/>
      <c r="W29" s="36"/>
      <c r="X29" s="36"/>
      <c r="Y29" s="36"/>
      <c r="Z29" s="36"/>
      <c r="AA29" s="36"/>
      <c r="AB29" s="36"/>
      <c r="AC29" s="36"/>
      <c r="AD29" s="36"/>
      <c r="AE29" s="36"/>
    </row>
    <row r="30" s="2" customFormat="1">
      <c r="A30" s="36"/>
      <c r="B30" s="42"/>
      <c r="C30" s="36"/>
      <c r="D30" s="36"/>
      <c r="E30" s="145" t="s">
        <v>107</v>
      </c>
      <c r="F30" s="36"/>
      <c r="G30" s="36"/>
      <c r="H30" s="36"/>
      <c r="I30" s="36"/>
      <c r="J30" s="36"/>
      <c r="K30" s="155">
        <f>I96</f>
        <v>0</v>
      </c>
      <c r="L30" s="36"/>
      <c r="M30" s="67"/>
      <c r="S30" s="36"/>
      <c r="T30" s="36"/>
      <c r="U30" s="36"/>
      <c r="V30" s="36"/>
      <c r="W30" s="36"/>
      <c r="X30" s="36"/>
      <c r="Y30" s="36"/>
      <c r="Z30" s="36"/>
      <c r="AA30" s="36"/>
      <c r="AB30" s="36"/>
      <c r="AC30" s="36"/>
      <c r="AD30" s="36"/>
      <c r="AE30" s="36"/>
    </row>
    <row r="31" s="2" customFormat="1">
      <c r="A31" s="36"/>
      <c r="B31" s="42"/>
      <c r="C31" s="36"/>
      <c r="D31" s="36"/>
      <c r="E31" s="145" t="s">
        <v>108</v>
      </c>
      <c r="F31" s="36"/>
      <c r="G31" s="36"/>
      <c r="H31" s="36"/>
      <c r="I31" s="36"/>
      <c r="J31" s="36"/>
      <c r="K31" s="155">
        <f>J96</f>
        <v>0</v>
      </c>
      <c r="L31" s="36"/>
      <c r="M31" s="67"/>
      <c r="S31" s="36"/>
      <c r="T31" s="36"/>
      <c r="U31" s="36"/>
      <c r="V31" s="36"/>
      <c r="W31" s="36"/>
      <c r="X31" s="36"/>
      <c r="Y31" s="36"/>
      <c r="Z31" s="36"/>
      <c r="AA31" s="36"/>
      <c r="AB31" s="36"/>
      <c r="AC31" s="36"/>
      <c r="AD31" s="36"/>
      <c r="AE31" s="36"/>
    </row>
    <row r="32" s="2" customFormat="1" ht="25.44" customHeight="1">
      <c r="A32" s="36"/>
      <c r="B32" s="42"/>
      <c r="C32" s="36"/>
      <c r="D32" s="156" t="s">
        <v>34</v>
      </c>
      <c r="E32" s="36"/>
      <c r="F32" s="36"/>
      <c r="G32" s="36"/>
      <c r="H32" s="36"/>
      <c r="I32" s="36"/>
      <c r="J32" s="36"/>
      <c r="K32" s="157">
        <f>ROUND(K120, 2)</f>
        <v>0</v>
      </c>
      <c r="L32" s="36"/>
      <c r="M32" s="67"/>
      <c r="S32" s="36"/>
      <c r="T32" s="36"/>
      <c r="U32" s="36"/>
      <c r="V32" s="36"/>
      <c r="W32" s="36"/>
      <c r="X32" s="36"/>
      <c r="Y32" s="36"/>
      <c r="Z32" s="36"/>
      <c r="AA32" s="36"/>
      <c r="AB32" s="36"/>
      <c r="AC32" s="36"/>
      <c r="AD32" s="36"/>
      <c r="AE32" s="36"/>
    </row>
    <row r="33" s="2" customFormat="1" ht="6.96" customHeight="1">
      <c r="A33" s="36"/>
      <c r="B33" s="42"/>
      <c r="C33" s="36"/>
      <c r="D33" s="154"/>
      <c r="E33" s="154"/>
      <c r="F33" s="154"/>
      <c r="G33" s="154"/>
      <c r="H33" s="154"/>
      <c r="I33" s="154"/>
      <c r="J33" s="154"/>
      <c r="K33" s="154"/>
      <c r="L33" s="154"/>
      <c r="M33" s="67"/>
      <c r="S33" s="36"/>
      <c r="T33" s="36"/>
      <c r="U33" s="36"/>
      <c r="V33" s="36"/>
      <c r="W33" s="36"/>
      <c r="X33" s="36"/>
      <c r="Y33" s="36"/>
      <c r="Z33" s="36"/>
      <c r="AA33" s="36"/>
      <c r="AB33" s="36"/>
      <c r="AC33" s="36"/>
      <c r="AD33" s="36"/>
      <c r="AE33" s="36"/>
    </row>
    <row r="34" s="2" customFormat="1" ht="14.4" customHeight="1">
      <c r="A34" s="36"/>
      <c r="B34" s="42"/>
      <c r="C34" s="36"/>
      <c r="D34" s="36"/>
      <c r="E34" s="36"/>
      <c r="F34" s="158" t="s">
        <v>36</v>
      </c>
      <c r="G34" s="36"/>
      <c r="H34" s="36"/>
      <c r="I34" s="158" t="s">
        <v>35</v>
      </c>
      <c r="J34" s="36"/>
      <c r="K34" s="158" t="s">
        <v>37</v>
      </c>
      <c r="L34" s="36"/>
      <c r="M34" s="67"/>
      <c r="S34" s="36"/>
      <c r="T34" s="36"/>
      <c r="U34" s="36"/>
      <c r="V34" s="36"/>
      <c r="W34" s="36"/>
      <c r="X34" s="36"/>
      <c r="Y34" s="36"/>
      <c r="Z34" s="36"/>
      <c r="AA34" s="36"/>
      <c r="AB34" s="36"/>
      <c r="AC34" s="36"/>
      <c r="AD34" s="36"/>
      <c r="AE34" s="36"/>
    </row>
    <row r="35" s="2" customFormat="1" ht="14.4" customHeight="1">
      <c r="A35" s="36"/>
      <c r="B35" s="42"/>
      <c r="C35" s="36"/>
      <c r="D35" s="159" t="s">
        <v>38</v>
      </c>
      <c r="E35" s="160" t="s">
        <v>39</v>
      </c>
      <c r="F35" s="161">
        <f>ROUND((SUM(BE120:BE162)),  2)</f>
        <v>0</v>
      </c>
      <c r="G35" s="162"/>
      <c r="H35" s="162"/>
      <c r="I35" s="163">
        <v>0.20000000000000001</v>
      </c>
      <c r="J35" s="162"/>
      <c r="K35" s="161">
        <f>ROUND(((SUM(BE120:BE162))*I35),  2)</f>
        <v>0</v>
      </c>
      <c r="L35" s="36"/>
      <c r="M35" s="67"/>
      <c r="S35" s="36"/>
      <c r="T35" s="36"/>
      <c r="U35" s="36"/>
      <c r="V35" s="36"/>
      <c r="W35" s="36"/>
      <c r="X35" s="36"/>
      <c r="Y35" s="36"/>
      <c r="Z35" s="36"/>
      <c r="AA35" s="36"/>
      <c r="AB35" s="36"/>
      <c r="AC35" s="36"/>
      <c r="AD35" s="36"/>
      <c r="AE35" s="36"/>
    </row>
    <row r="36" s="2" customFormat="1" ht="14.4" customHeight="1">
      <c r="A36" s="36"/>
      <c r="B36" s="42"/>
      <c r="C36" s="36"/>
      <c r="D36" s="36"/>
      <c r="E36" s="160" t="s">
        <v>40</v>
      </c>
      <c r="F36" s="161">
        <f>ROUND((SUM(BF120:BF162)),  2)</f>
        <v>0</v>
      </c>
      <c r="G36" s="162"/>
      <c r="H36" s="162"/>
      <c r="I36" s="163">
        <v>0.20000000000000001</v>
      </c>
      <c r="J36" s="162"/>
      <c r="K36" s="161">
        <f>ROUND(((SUM(BF120:BF162))*I36),  2)</f>
        <v>0</v>
      </c>
      <c r="L36" s="36"/>
      <c r="M36" s="67"/>
      <c r="S36" s="36"/>
      <c r="T36" s="36"/>
      <c r="U36" s="36"/>
      <c r="V36" s="36"/>
      <c r="W36" s="36"/>
      <c r="X36" s="36"/>
      <c r="Y36" s="36"/>
      <c r="Z36" s="36"/>
      <c r="AA36" s="36"/>
      <c r="AB36" s="36"/>
      <c r="AC36" s="36"/>
      <c r="AD36" s="36"/>
      <c r="AE36" s="36"/>
    </row>
    <row r="37" hidden="1" s="2" customFormat="1" ht="14.4" customHeight="1">
      <c r="A37" s="36"/>
      <c r="B37" s="42"/>
      <c r="C37" s="36"/>
      <c r="D37" s="36"/>
      <c r="E37" s="145" t="s">
        <v>41</v>
      </c>
      <c r="F37" s="155">
        <f>ROUND((SUM(BG120:BG162)),  2)</f>
        <v>0</v>
      </c>
      <c r="G37" s="36"/>
      <c r="H37" s="36"/>
      <c r="I37" s="164">
        <v>0.20000000000000001</v>
      </c>
      <c r="J37" s="36"/>
      <c r="K37" s="155">
        <f>0</f>
        <v>0</v>
      </c>
      <c r="L37" s="36"/>
      <c r="M37" s="67"/>
      <c r="S37" s="36"/>
      <c r="T37" s="36"/>
      <c r="U37" s="36"/>
      <c r="V37" s="36"/>
      <c r="W37" s="36"/>
      <c r="X37" s="36"/>
      <c r="Y37" s="36"/>
      <c r="Z37" s="36"/>
      <c r="AA37" s="36"/>
      <c r="AB37" s="36"/>
      <c r="AC37" s="36"/>
      <c r="AD37" s="36"/>
      <c r="AE37" s="36"/>
    </row>
    <row r="38" hidden="1" s="2" customFormat="1" ht="14.4" customHeight="1">
      <c r="A38" s="36"/>
      <c r="B38" s="42"/>
      <c r="C38" s="36"/>
      <c r="D38" s="36"/>
      <c r="E38" s="145" t="s">
        <v>42</v>
      </c>
      <c r="F38" s="155">
        <f>ROUND((SUM(BH120:BH162)),  2)</f>
        <v>0</v>
      </c>
      <c r="G38" s="36"/>
      <c r="H38" s="36"/>
      <c r="I38" s="164">
        <v>0.20000000000000001</v>
      </c>
      <c r="J38" s="36"/>
      <c r="K38" s="155">
        <f>0</f>
        <v>0</v>
      </c>
      <c r="L38" s="36"/>
      <c r="M38" s="67"/>
      <c r="S38" s="36"/>
      <c r="T38" s="36"/>
      <c r="U38" s="36"/>
      <c r="V38" s="36"/>
      <c r="W38" s="36"/>
      <c r="X38" s="36"/>
      <c r="Y38" s="36"/>
      <c r="Z38" s="36"/>
      <c r="AA38" s="36"/>
      <c r="AB38" s="36"/>
      <c r="AC38" s="36"/>
      <c r="AD38" s="36"/>
      <c r="AE38" s="36"/>
    </row>
    <row r="39" hidden="1" s="2" customFormat="1" ht="14.4" customHeight="1">
      <c r="A39" s="36"/>
      <c r="B39" s="42"/>
      <c r="C39" s="36"/>
      <c r="D39" s="36"/>
      <c r="E39" s="160" t="s">
        <v>43</v>
      </c>
      <c r="F39" s="161">
        <f>ROUND((SUM(BI120:BI162)),  2)</f>
        <v>0</v>
      </c>
      <c r="G39" s="162"/>
      <c r="H39" s="162"/>
      <c r="I39" s="163">
        <v>0</v>
      </c>
      <c r="J39" s="162"/>
      <c r="K39" s="161">
        <f>0</f>
        <v>0</v>
      </c>
      <c r="L39" s="36"/>
      <c r="M39" s="67"/>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36"/>
      <c r="M40" s="67"/>
      <c r="S40" s="36"/>
      <c r="T40" s="36"/>
      <c r="U40" s="36"/>
      <c r="V40" s="36"/>
      <c r="W40" s="36"/>
      <c r="X40" s="36"/>
      <c r="Y40" s="36"/>
      <c r="Z40" s="36"/>
      <c r="AA40" s="36"/>
      <c r="AB40" s="36"/>
      <c r="AC40" s="36"/>
      <c r="AD40" s="36"/>
      <c r="AE40" s="36"/>
    </row>
    <row r="41" s="2" customFormat="1" ht="25.44" customHeight="1">
      <c r="A41" s="36"/>
      <c r="B41" s="42"/>
      <c r="C41" s="165"/>
      <c r="D41" s="166" t="s">
        <v>44</v>
      </c>
      <c r="E41" s="167"/>
      <c r="F41" s="167"/>
      <c r="G41" s="168" t="s">
        <v>45</v>
      </c>
      <c r="H41" s="169" t="s">
        <v>46</v>
      </c>
      <c r="I41" s="167"/>
      <c r="J41" s="167"/>
      <c r="K41" s="170">
        <f>SUM(K32:K39)</f>
        <v>0</v>
      </c>
      <c r="L41" s="171"/>
      <c r="M41" s="67"/>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36"/>
      <c r="M42" s="67"/>
      <c r="S42" s="36"/>
      <c r="T42" s="36"/>
      <c r="U42" s="36"/>
      <c r="V42" s="36"/>
      <c r="W42" s="36"/>
      <c r="X42" s="36"/>
      <c r="Y42" s="36"/>
      <c r="Z42" s="36"/>
      <c r="AA42" s="36"/>
      <c r="AB42" s="36"/>
      <c r="AC42" s="36"/>
      <c r="AD42" s="36"/>
      <c r="AE42" s="36"/>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67"/>
      <c r="D50" s="172" t="s">
        <v>47</v>
      </c>
      <c r="E50" s="173"/>
      <c r="F50" s="173"/>
      <c r="G50" s="172" t="s">
        <v>48</v>
      </c>
      <c r="H50" s="173"/>
      <c r="I50" s="173"/>
      <c r="J50" s="173"/>
      <c r="K50" s="173"/>
      <c r="L50" s="173"/>
      <c r="M50" s="67"/>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6"/>
      <c r="B61" s="42"/>
      <c r="C61" s="36"/>
      <c r="D61" s="174" t="s">
        <v>49</v>
      </c>
      <c r="E61" s="175"/>
      <c r="F61" s="176" t="s">
        <v>50</v>
      </c>
      <c r="G61" s="174" t="s">
        <v>49</v>
      </c>
      <c r="H61" s="175"/>
      <c r="I61" s="175"/>
      <c r="J61" s="177" t="s">
        <v>50</v>
      </c>
      <c r="K61" s="175"/>
      <c r="L61" s="175"/>
      <c r="M61" s="67"/>
      <c r="S61" s="36"/>
      <c r="T61" s="36"/>
      <c r="U61" s="36"/>
      <c r="V61" s="36"/>
      <c r="W61" s="36"/>
      <c r="X61" s="36"/>
      <c r="Y61" s="36"/>
      <c r="Z61" s="36"/>
      <c r="AA61" s="36"/>
      <c r="AB61" s="36"/>
      <c r="AC61" s="36"/>
      <c r="AD61" s="36"/>
      <c r="AE61" s="36"/>
    </row>
    <row r="62">
      <c r="B62" s="18"/>
      <c r="M62" s="18"/>
    </row>
    <row r="63">
      <c r="B63" s="18"/>
      <c r="M63" s="18"/>
    </row>
    <row r="64">
      <c r="B64" s="18"/>
      <c r="M64" s="18"/>
    </row>
    <row r="65" s="2" customFormat="1">
      <c r="A65" s="36"/>
      <c r="B65" s="42"/>
      <c r="C65" s="36"/>
      <c r="D65" s="172" t="s">
        <v>51</v>
      </c>
      <c r="E65" s="178"/>
      <c r="F65" s="178"/>
      <c r="G65" s="172" t="s">
        <v>52</v>
      </c>
      <c r="H65" s="178"/>
      <c r="I65" s="178"/>
      <c r="J65" s="178"/>
      <c r="K65" s="178"/>
      <c r="L65" s="178"/>
      <c r="M65" s="67"/>
      <c r="S65" s="36"/>
      <c r="T65" s="36"/>
      <c r="U65" s="36"/>
      <c r="V65" s="36"/>
      <c r="W65" s="36"/>
      <c r="X65" s="36"/>
      <c r="Y65" s="36"/>
      <c r="Z65" s="36"/>
      <c r="AA65" s="36"/>
      <c r="AB65" s="36"/>
      <c r="AC65" s="36"/>
      <c r="AD65" s="36"/>
      <c r="AE65" s="36"/>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6"/>
      <c r="B76" s="42"/>
      <c r="C76" s="36"/>
      <c r="D76" s="174" t="s">
        <v>49</v>
      </c>
      <c r="E76" s="175"/>
      <c r="F76" s="176" t="s">
        <v>50</v>
      </c>
      <c r="G76" s="174" t="s">
        <v>49</v>
      </c>
      <c r="H76" s="175"/>
      <c r="I76" s="175"/>
      <c r="J76" s="177" t="s">
        <v>50</v>
      </c>
      <c r="K76" s="175"/>
      <c r="L76" s="175"/>
      <c r="M76" s="67"/>
      <c r="S76" s="36"/>
      <c r="T76" s="36"/>
      <c r="U76" s="36"/>
      <c r="V76" s="36"/>
      <c r="W76" s="36"/>
      <c r="X76" s="36"/>
      <c r="Y76" s="36"/>
      <c r="Z76" s="36"/>
      <c r="AA76" s="36"/>
      <c r="AB76" s="36"/>
      <c r="AC76" s="36"/>
      <c r="AD76" s="36"/>
      <c r="AE76" s="36"/>
    </row>
    <row r="77" s="2" customFormat="1" ht="14.4" customHeight="1">
      <c r="A77" s="36"/>
      <c r="B77" s="179"/>
      <c r="C77" s="180"/>
      <c r="D77" s="180"/>
      <c r="E77" s="180"/>
      <c r="F77" s="180"/>
      <c r="G77" s="180"/>
      <c r="H77" s="180"/>
      <c r="I77" s="180"/>
      <c r="J77" s="180"/>
      <c r="K77" s="180"/>
      <c r="L77" s="180"/>
      <c r="M77" s="67"/>
      <c r="S77" s="36"/>
      <c r="T77" s="36"/>
      <c r="U77" s="36"/>
      <c r="V77" s="36"/>
      <c r="W77" s="36"/>
      <c r="X77" s="36"/>
      <c r="Y77" s="36"/>
      <c r="Z77" s="36"/>
      <c r="AA77" s="36"/>
      <c r="AB77" s="36"/>
      <c r="AC77" s="36"/>
      <c r="AD77" s="36"/>
      <c r="AE77" s="36"/>
    </row>
    <row r="81" s="2" customFormat="1" ht="6.96" customHeight="1">
      <c r="A81" s="36"/>
      <c r="B81" s="181"/>
      <c r="C81" s="182"/>
      <c r="D81" s="182"/>
      <c r="E81" s="182"/>
      <c r="F81" s="182"/>
      <c r="G81" s="182"/>
      <c r="H81" s="182"/>
      <c r="I81" s="182"/>
      <c r="J81" s="182"/>
      <c r="K81" s="182"/>
      <c r="L81" s="182"/>
      <c r="M81" s="67"/>
      <c r="S81" s="36"/>
      <c r="T81" s="36"/>
      <c r="U81" s="36"/>
      <c r="V81" s="36"/>
      <c r="W81" s="36"/>
      <c r="X81" s="36"/>
      <c r="Y81" s="36"/>
      <c r="Z81" s="36"/>
      <c r="AA81" s="36"/>
      <c r="AB81" s="36"/>
      <c r="AC81" s="36"/>
      <c r="AD81" s="36"/>
      <c r="AE81" s="36"/>
    </row>
    <row r="82" s="2" customFormat="1" ht="24.96" customHeight="1">
      <c r="A82" s="36"/>
      <c r="B82" s="37"/>
      <c r="C82" s="21" t="s">
        <v>109</v>
      </c>
      <c r="D82" s="38"/>
      <c r="E82" s="38"/>
      <c r="F82" s="38"/>
      <c r="G82" s="38"/>
      <c r="H82" s="38"/>
      <c r="I82" s="38"/>
      <c r="J82" s="38"/>
      <c r="K82" s="38"/>
      <c r="L82" s="38"/>
      <c r="M82" s="67"/>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38"/>
      <c r="M83" s="67"/>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38"/>
      <c r="M84" s="67"/>
      <c r="S84" s="36"/>
      <c r="T84" s="36"/>
      <c r="U84" s="36"/>
      <c r="V84" s="36"/>
      <c r="W84" s="36"/>
      <c r="X84" s="36"/>
      <c r="Y84" s="36"/>
      <c r="Z84" s="36"/>
      <c r="AA84" s="36"/>
      <c r="AB84" s="36"/>
      <c r="AC84" s="36"/>
      <c r="AD84" s="36"/>
      <c r="AE84" s="36"/>
    </row>
    <row r="85" s="2" customFormat="1" ht="16.5" customHeight="1">
      <c r="A85" s="36"/>
      <c r="B85" s="37"/>
      <c r="C85" s="38"/>
      <c r="D85" s="38"/>
      <c r="E85" s="183" t="str">
        <f>E7</f>
        <v>Zátoka pokoja</v>
      </c>
      <c r="F85" s="30"/>
      <c r="G85" s="30"/>
      <c r="H85" s="30"/>
      <c r="I85" s="38"/>
      <c r="J85" s="38"/>
      <c r="K85" s="38"/>
      <c r="L85" s="38"/>
      <c r="M85" s="67"/>
      <c r="S85" s="36"/>
      <c r="T85" s="36"/>
      <c r="U85" s="36"/>
      <c r="V85" s="36"/>
      <c r="W85" s="36"/>
      <c r="X85" s="36"/>
      <c r="Y85" s="36"/>
      <c r="Z85" s="36"/>
      <c r="AA85" s="36"/>
      <c r="AB85" s="36"/>
      <c r="AC85" s="36"/>
      <c r="AD85" s="36"/>
      <c r="AE85" s="36"/>
    </row>
    <row r="86" s="2" customFormat="1" ht="12" customHeight="1">
      <c r="A86" s="36"/>
      <c r="B86" s="37"/>
      <c r="C86" s="30" t="s">
        <v>105</v>
      </c>
      <c r="D86" s="38"/>
      <c r="E86" s="38"/>
      <c r="F86" s="38"/>
      <c r="G86" s="38"/>
      <c r="H86" s="38"/>
      <c r="I86" s="38"/>
      <c r="J86" s="38"/>
      <c r="K86" s="38"/>
      <c r="L86" s="38"/>
      <c r="M86" s="67"/>
      <c r="S86" s="36"/>
      <c r="T86" s="36"/>
      <c r="U86" s="36"/>
      <c r="V86" s="36"/>
      <c r="W86" s="36"/>
      <c r="X86" s="36"/>
      <c r="Y86" s="36"/>
      <c r="Z86" s="36"/>
      <c r="AA86" s="36"/>
      <c r="AB86" s="36"/>
      <c r="AC86" s="36"/>
      <c r="AD86" s="36"/>
      <c r="AE86" s="36"/>
    </row>
    <row r="87" s="2" customFormat="1" ht="16.5" customHeight="1">
      <c r="A87" s="36"/>
      <c r="B87" s="37"/>
      <c r="C87" s="38"/>
      <c r="D87" s="38"/>
      <c r="E87" s="80" t="str">
        <f>E9</f>
        <v>010921_03 - Multifunkčné ihrisko 2</v>
      </c>
      <c r="F87" s="38"/>
      <c r="G87" s="38"/>
      <c r="H87" s="38"/>
      <c r="I87" s="38"/>
      <c r="J87" s="38"/>
      <c r="K87" s="38"/>
      <c r="L87" s="38"/>
      <c r="M87" s="67"/>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38"/>
      <c r="M88" s="67"/>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Trenčín</v>
      </c>
      <c r="G89" s="38"/>
      <c r="H89" s="38"/>
      <c r="I89" s="30" t="s">
        <v>22</v>
      </c>
      <c r="J89" s="83" t="str">
        <f>IF(J12="","",J12)</f>
        <v>9. 9. 2021</v>
      </c>
      <c r="K89" s="38"/>
      <c r="L89" s="38"/>
      <c r="M89" s="67"/>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38"/>
      <c r="M90" s="67"/>
      <c r="S90" s="36"/>
      <c r="T90" s="36"/>
      <c r="U90" s="36"/>
      <c r="V90" s="36"/>
      <c r="W90" s="36"/>
      <c r="X90" s="36"/>
      <c r="Y90" s="36"/>
      <c r="Z90" s="36"/>
      <c r="AA90" s="36"/>
      <c r="AB90" s="36"/>
      <c r="AC90" s="36"/>
      <c r="AD90" s="36"/>
      <c r="AE90" s="36"/>
    </row>
    <row r="91" s="2" customFormat="1" ht="25.65" customHeight="1">
      <c r="A91" s="36"/>
      <c r="B91" s="37"/>
      <c r="C91" s="30" t="s">
        <v>24</v>
      </c>
      <c r="D91" s="38"/>
      <c r="E91" s="38"/>
      <c r="F91" s="25" t="str">
        <f>E15</f>
        <v>Mesto Trenčín</v>
      </c>
      <c r="G91" s="38"/>
      <c r="H91" s="38"/>
      <c r="I91" s="30" t="s">
        <v>30</v>
      </c>
      <c r="J91" s="34" t="str">
        <f>E21</f>
        <v>Ing.arch. Michal Vojtek</v>
      </c>
      <c r="K91" s="38"/>
      <c r="L91" s="38"/>
      <c r="M91" s="67"/>
      <c r="S91" s="36"/>
      <c r="T91" s="36"/>
      <c r="U91" s="36"/>
      <c r="V91" s="36"/>
      <c r="W91" s="36"/>
      <c r="X91" s="36"/>
      <c r="Y91" s="36"/>
      <c r="Z91" s="36"/>
      <c r="AA91" s="36"/>
      <c r="AB91" s="36"/>
      <c r="AC91" s="36"/>
      <c r="AD91" s="36"/>
      <c r="AE91" s="36"/>
    </row>
    <row r="92" s="2" customFormat="1" ht="25.65" customHeight="1">
      <c r="A92" s="36"/>
      <c r="B92" s="37"/>
      <c r="C92" s="30" t="s">
        <v>28</v>
      </c>
      <c r="D92" s="38"/>
      <c r="E92" s="38"/>
      <c r="F92" s="25" t="str">
        <f>IF(E18="","",E18)</f>
        <v>Vyplň údaj</v>
      </c>
      <c r="G92" s="38"/>
      <c r="H92" s="38"/>
      <c r="I92" s="30" t="s">
        <v>32</v>
      </c>
      <c r="J92" s="34" t="str">
        <f>E24</f>
        <v>Ing.arch. Michal Vojtek</v>
      </c>
      <c r="K92" s="38"/>
      <c r="L92" s="38"/>
      <c r="M92" s="67"/>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38"/>
      <c r="M93" s="67"/>
      <c r="S93" s="36"/>
      <c r="T93" s="36"/>
      <c r="U93" s="36"/>
      <c r="V93" s="36"/>
      <c r="W93" s="36"/>
      <c r="X93" s="36"/>
      <c r="Y93" s="36"/>
      <c r="Z93" s="36"/>
      <c r="AA93" s="36"/>
      <c r="AB93" s="36"/>
      <c r="AC93" s="36"/>
      <c r="AD93" s="36"/>
      <c r="AE93" s="36"/>
    </row>
    <row r="94" s="2" customFormat="1" ht="29.28" customHeight="1">
      <c r="A94" s="36"/>
      <c r="B94" s="37"/>
      <c r="C94" s="184" t="s">
        <v>110</v>
      </c>
      <c r="D94" s="185"/>
      <c r="E94" s="185"/>
      <c r="F94" s="185"/>
      <c r="G94" s="185"/>
      <c r="H94" s="185"/>
      <c r="I94" s="186" t="s">
        <v>111</v>
      </c>
      <c r="J94" s="186" t="s">
        <v>112</v>
      </c>
      <c r="K94" s="186" t="s">
        <v>113</v>
      </c>
      <c r="L94" s="185"/>
      <c r="M94" s="67"/>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38"/>
      <c r="M95" s="67"/>
      <c r="S95" s="36"/>
      <c r="T95" s="36"/>
      <c r="U95" s="36"/>
      <c r="V95" s="36"/>
      <c r="W95" s="36"/>
      <c r="X95" s="36"/>
      <c r="Y95" s="36"/>
      <c r="Z95" s="36"/>
      <c r="AA95" s="36"/>
      <c r="AB95" s="36"/>
      <c r="AC95" s="36"/>
      <c r="AD95" s="36"/>
      <c r="AE95" s="36"/>
    </row>
    <row r="96" s="2" customFormat="1" ht="22.8" customHeight="1">
      <c r="A96" s="36"/>
      <c r="B96" s="37"/>
      <c r="C96" s="187" t="s">
        <v>114</v>
      </c>
      <c r="D96" s="38"/>
      <c r="E96" s="38"/>
      <c r="F96" s="38"/>
      <c r="G96" s="38"/>
      <c r="H96" s="38"/>
      <c r="I96" s="114">
        <f>Q120</f>
        <v>0</v>
      </c>
      <c r="J96" s="114">
        <f>R120</f>
        <v>0</v>
      </c>
      <c r="K96" s="114">
        <f>K120</f>
        <v>0</v>
      </c>
      <c r="L96" s="38"/>
      <c r="M96" s="67"/>
      <c r="S96" s="36"/>
      <c r="T96" s="36"/>
      <c r="U96" s="36"/>
      <c r="V96" s="36"/>
      <c r="W96" s="36"/>
      <c r="X96" s="36"/>
      <c r="Y96" s="36"/>
      <c r="Z96" s="36"/>
      <c r="AA96" s="36"/>
      <c r="AB96" s="36"/>
      <c r="AC96" s="36"/>
      <c r="AD96" s="36"/>
      <c r="AE96" s="36"/>
      <c r="AU96" s="15" t="s">
        <v>115</v>
      </c>
    </row>
    <row r="97" s="9" customFormat="1" ht="24.96" customHeight="1">
      <c r="A97" s="9"/>
      <c r="B97" s="188"/>
      <c r="C97" s="189"/>
      <c r="D97" s="190" t="s">
        <v>116</v>
      </c>
      <c r="E97" s="191"/>
      <c r="F97" s="191"/>
      <c r="G97" s="191"/>
      <c r="H97" s="191"/>
      <c r="I97" s="192">
        <f>Q121</f>
        <v>0</v>
      </c>
      <c r="J97" s="192">
        <f>R121</f>
        <v>0</v>
      </c>
      <c r="K97" s="192">
        <f>K121</f>
        <v>0</v>
      </c>
      <c r="L97" s="189"/>
      <c r="M97" s="193"/>
      <c r="S97" s="9"/>
      <c r="T97" s="9"/>
      <c r="U97" s="9"/>
      <c r="V97" s="9"/>
      <c r="W97" s="9"/>
      <c r="X97" s="9"/>
      <c r="Y97" s="9"/>
      <c r="Z97" s="9"/>
      <c r="AA97" s="9"/>
      <c r="AB97" s="9"/>
      <c r="AC97" s="9"/>
      <c r="AD97" s="9"/>
      <c r="AE97" s="9"/>
    </row>
    <row r="98" s="10" customFormat="1" ht="19.92" customHeight="1">
      <c r="A98" s="10"/>
      <c r="B98" s="194"/>
      <c r="C98" s="195"/>
      <c r="D98" s="196" t="s">
        <v>117</v>
      </c>
      <c r="E98" s="197"/>
      <c r="F98" s="197"/>
      <c r="G98" s="197"/>
      <c r="H98" s="197"/>
      <c r="I98" s="198">
        <f>Q122</f>
        <v>0</v>
      </c>
      <c r="J98" s="198">
        <f>R122</f>
        <v>0</v>
      </c>
      <c r="K98" s="198">
        <f>K122</f>
        <v>0</v>
      </c>
      <c r="L98" s="195"/>
      <c r="M98" s="199"/>
      <c r="S98" s="10"/>
      <c r="T98" s="10"/>
      <c r="U98" s="10"/>
      <c r="V98" s="10"/>
      <c r="W98" s="10"/>
      <c r="X98" s="10"/>
      <c r="Y98" s="10"/>
      <c r="Z98" s="10"/>
      <c r="AA98" s="10"/>
      <c r="AB98" s="10"/>
      <c r="AC98" s="10"/>
      <c r="AD98" s="10"/>
      <c r="AE98" s="10"/>
    </row>
    <row r="99" s="10" customFormat="1" ht="19.92" customHeight="1">
      <c r="A99" s="10"/>
      <c r="B99" s="194"/>
      <c r="C99" s="195"/>
      <c r="D99" s="196" t="s">
        <v>120</v>
      </c>
      <c r="E99" s="197"/>
      <c r="F99" s="197"/>
      <c r="G99" s="197"/>
      <c r="H99" s="197"/>
      <c r="I99" s="198">
        <f>Q147</f>
        <v>0</v>
      </c>
      <c r="J99" s="198">
        <f>R147</f>
        <v>0</v>
      </c>
      <c r="K99" s="198">
        <f>K147</f>
        <v>0</v>
      </c>
      <c r="L99" s="195"/>
      <c r="M99" s="199"/>
      <c r="S99" s="10"/>
      <c r="T99" s="10"/>
      <c r="U99" s="10"/>
      <c r="V99" s="10"/>
      <c r="W99" s="10"/>
      <c r="X99" s="10"/>
      <c r="Y99" s="10"/>
      <c r="Z99" s="10"/>
      <c r="AA99" s="10"/>
      <c r="AB99" s="10"/>
      <c r="AC99" s="10"/>
      <c r="AD99" s="10"/>
      <c r="AE99" s="10"/>
    </row>
    <row r="100" s="10" customFormat="1" ht="19.92" customHeight="1">
      <c r="A100" s="10"/>
      <c r="B100" s="194"/>
      <c r="C100" s="195"/>
      <c r="D100" s="196" t="s">
        <v>121</v>
      </c>
      <c r="E100" s="197"/>
      <c r="F100" s="197"/>
      <c r="G100" s="197"/>
      <c r="H100" s="197"/>
      <c r="I100" s="198">
        <f>Q160</f>
        <v>0</v>
      </c>
      <c r="J100" s="198">
        <f>R160</f>
        <v>0</v>
      </c>
      <c r="K100" s="198">
        <f>K160</f>
        <v>0</v>
      </c>
      <c r="L100" s="195"/>
      <c r="M100" s="199"/>
      <c r="S100" s="10"/>
      <c r="T100" s="10"/>
      <c r="U100" s="10"/>
      <c r="V100" s="10"/>
      <c r="W100" s="10"/>
      <c r="X100" s="10"/>
      <c r="Y100" s="10"/>
      <c r="Z100" s="10"/>
      <c r="AA100" s="10"/>
      <c r="AB100" s="10"/>
      <c r="AC100" s="10"/>
      <c r="AD100" s="10"/>
      <c r="AE100" s="10"/>
    </row>
    <row r="101" s="2" customFormat="1" ht="21.84" customHeight="1">
      <c r="A101" s="36"/>
      <c r="B101" s="37"/>
      <c r="C101" s="38"/>
      <c r="D101" s="38"/>
      <c r="E101" s="38"/>
      <c r="F101" s="38"/>
      <c r="G101" s="38"/>
      <c r="H101" s="38"/>
      <c r="I101" s="38"/>
      <c r="J101" s="38"/>
      <c r="K101" s="38"/>
      <c r="L101" s="38"/>
      <c r="M101" s="67"/>
      <c r="S101" s="36"/>
      <c r="T101" s="36"/>
      <c r="U101" s="36"/>
      <c r="V101" s="36"/>
      <c r="W101" s="36"/>
      <c r="X101" s="36"/>
      <c r="Y101" s="36"/>
      <c r="Z101" s="36"/>
      <c r="AA101" s="36"/>
      <c r="AB101" s="36"/>
      <c r="AC101" s="36"/>
      <c r="AD101" s="36"/>
      <c r="AE101" s="36"/>
    </row>
    <row r="102" s="2" customFormat="1" ht="6.96" customHeight="1">
      <c r="A102" s="36"/>
      <c r="B102" s="70"/>
      <c r="C102" s="71"/>
      <c r="D102" s="71"/>
      <c r="E102" s="71"/>
      <c r="F102" s="71"/>
      <c r="G102" s="71"/>
      <c r="H102" s="71"/>
      <c r="I102" s="71"/>
      <c r="J102" s="71"/>
      <c r="K102" s="71"/>
      <c r="L102" s="71"/>
      <c r="M102" s="67"/>
      <c r="S102" s="36"/>
      <c r="T102" s="36"/>
      <c r="U102" s="36"/>
      <c r="V102" s="36"/>
      <c r="W102" s="36"/>
      <c r="X102" s="36"/>
      <c r="Y102" s="36"/>
      <c r="Z102" s="36"/>
      <c r="AA102" s="36"/>
      <c r="AB102" s="36"/>
      <c r="AC102" s="36"/>
      <c r="AD102" s="36"/>
      <c r="AE102" s="36"/>
    </row>
    <row r="106" s="2" customFormat="1" ht="6.96" customHeight="1">
      <c r="A106" s="36"/>
      <c r="B106" s="72"/>
      <c r="C106" s="73"/>
      <c r="D106" s="73"/>
      <c r="E106" s="73"/>
      <c r="F106" s="73"/>
      <c r="G106" s="73"/>
      <c r="H106" s="73"/>
      <c r="I106" s="73"/>
      <c r="J106" s="73"/>
      <c r="K106" s="73"/>
      <c r="L106" s="73"/>
      <c r="M106" s="67"/>
      <c r="S106" s="36"/>
      <c r="T106" s="36"/>
      <c r="U106" s="36"/>
      <c r="V106" s="36"/>
      <c r="W106" s="36"/>
      <c r="X106" s="36"/>
      <c r="Y106" s="36"/>
      <c r="Z106" s="36"/>
      <c r="AA106" s="36"/>
      <c r="AB106" s="36"/>
      <c r="AC106" s="36"/>
      <c r="AD106" s="36"/>
      <c r="AE106" s="36"/>
    </row>
    <row r="107" s="2" customFormat="1" ht="24.96" customHeight="1">
      <c r="A107" s="36"/>
      <c r="B107" s="37"/>
      <c r="C107" s="21" t="s">
        <v>123</v>
      </c>
      <c r="D107" s="38"/>
      <c r="E107" s="38"/>
      <c r="F107" s="38"/>
      <c r="G107" s="38"/>
      <c r="H107" s="38"/>
      <c r="I107" s="38"/>
      <c r="J107" s="38"/>
      <c r="K107" s="38"/>
      <c r="L107" s="38"/>
      <c r="M107" s="67"/>
      <c r="S107" s="36"/>
      <c r="T107" s="36"/>
      <c r="U107" s="36"/>
      <c r="V107" s="36"/>
      <c r="W107" s="36"/>
      <c r="X107" s="36"/>
      <c r="Y107" s="36"/>
      <c r="Z107" s="36"/>
      <c r="AA107" s="36"/>
      <c r="AB107" s="36"/>
      <c r="AC107" s="36"/>
      <c r="AD107" s="36"/>
      <c r="AE107" s="36"/>
    </row>
    <row r="108" s="2" customFormat="1" ht="6.96" customHeight="1">
      <c r="A108" s="36"/>
      <c r="B108" s="37"/>
      <c r="C108" s="38"/>
      <c r="D108" s="38"/>
      <c r="E108" s="38"/>
      <c r="F108" s="38"/>
      <c r="G108" s="38"/>
      <c r="H108" s="38"/>
      <c r="I108" s="38"/>
      <c r="J108" s="38"/>
      <c r="K108" s="38"/>
      <c r="L108" s="38"/>
      <c r="M108" s="67"/>
      <c r="S108" s="36"/>
      <c r="T108" s="36"/>
      <c r="U108" s="36"/>
      <c r="V108" s="36"/>
      <c r="W108" s="36"/>
      <c r="X108" s="36"/>
      <c r="Y108" s="36"/>
      <c r="Z108" s="36"/>
      <c r="AA108" s="36"/>
      <c r="AB108" s="36"/>
      <c r="AC108" s="36"/>
      <c r="AD108" s="36"/>
      <c r="AE108" s="36"/>
    </row>
    <row r="109" s="2" customFormat="1" ht="12" customHeight="1">
      <c r="A109" s="36"/>
      <c r="B109" s="37"/>
      <c r="C109" s="30" t="s">
        <v>16</v>
      </c>
      <c r="D109" s="38"/>
      <c r="E109" s="38"/>
      <c r="F109" s="38"/>
      <c r="G109" s="38"/>
      <c r="H109" s="38"/>
      <c r="I109" s="38"/>
      <c r="J109" s="38"/>
      <c r="K109" s="38"/>
      <c r="L109" s="38"/>
      <c r="M109" s="67"/>
      <c r="S109" s="36"/>
      <c r="T109" s="36"/>
      <c r="U109" s="36"/>
      <c r="V109" s="36"/>
      <c r="W109" s="36"/>
      <c r="X109" s="36"/>
      <c r="Y109" s="36"/>
      <c r="Z109" s="36"/>
      <c r="AA109" s="36"/>
      <c r="AB109" s="36"/>
      <c r="AC109" s="36"/>
      <c r="AD109" s="36"/>
      <c r="AE109" s="36"/>
    </row>
    <row r="110" s="2" customFormat="1" ht="16.5" customHeight="1">
      <c r="A110" s="36"/>
      <c r="B110" s="37"/>
      <c r="C110" s="38"/>
      <c r="D110" s="38"/>
      <c r="E110" s="183" t="str">
        <f>E7</f>
        <v>Zátoka pokoja</v>
      </c>
      <c r="F110" s="30"/>
      <c r="G110" s="30"/>
      <c r="H110" s="30"/>
      <c r="I110" s="38"/>
      <c r="J110" s="38"/>
      <c r="K110" s="38"/>
      <c r="L110" s="38"/>
      <c r="M110" s="67"/>
      <c r="S110" s="36"/>
      <c r="T110" s="36"/>
      <c r="U110" s="36"/>
      <c r="V110" s="36"/>
      <c r="W110" s="36"/>
      <c r="X110" s="36"/>
      <c r="Y110" s="36"/>
      <c r="Z110" s="36"/>
      <c r="AA110" s="36"/>
      <c r="AB110" s="36"/>
      <c r="AC110" s="36"/>
      <c r="AD110" s="36"/>
      <c r="AE110" s="36"/>
    </row>
    <row r="111" s="2" customFormat="1" ht="12" customHeight="1">
      <c r="A111" s="36"/>
      <c r="B111" s="37"/>
      <c r="C111" s="30" t="s">
        <v>105</v>
      </c>
      <c r="D111" s="38"/>
      <c r="E111" s="38"/>
      <c r="F111" s="38"/>
      <c r="G111" s="38"/>
      <c r="H111" s="38"/>
      <c r="I111" s="38"/>
      <c r="J111" s="38"/>
      <c r="K111" s="38"/>
      <c r="L111" s="38"/>
      <c r="M111" s="67"/>
      <c r="S111" s="36"/>
      <c r="T111" s="36"/>
      <c r="U111" s="36"/>
      <c r="V111" s="36"/>
      <c r="W111" s="36"/>
      <c r="X111" s="36"/>
      <c r="Y111" s="36"/>
      <c r="Z111" s="36"/>
      <c r="AA111" s="36"/>
      <c r="AB111" s="36"/>
      <c r="AC111" s="36"/>
      <c r="AD111" s="36"/>
      <c r="AE111" s="36"/>
    </row>
    <row r="112" s="2" customFormat="1" ht="16.5" customHeight="1">
      <c r="A112" s="36"/>
      <c r="B112" s="37"/>
      <c r="C112" s="38"/>
      <c r="D112" s="38"/>
      <c r="E112" s="80" t="str">
        <f>E9</f>
        <v>010921_03 - Multifunkčné ihrisko 2</v>
      </c>
      <c r="F112" s="38"/>
      <c r="G112" s="38"/>
      <c r="H112" s="38"/>
      <c r="I112" s="38"/>
      <c r="J112" s="38"/>
      <c r="K112" s="38"/>
      <c r="L112" s="38"/>
      <c r="M112" s="67"/>
      <c r="S112" s="36"/>
      <c r="T112" s="36"/>
      <c r="U112" s="36"/>
      <c r="V112" s="36"/>
      <c r="W112" s="36"/>
      <c r="X112" s="36"/>
      <c r="Y112" s="36"/>
      <c r="Z112" s="36"/>
      <c r="AA112" s="36"/>
      <c r="AB112" s="36"/>
      <c r="AC112" s="36"/>
      <c r="AD112" s="36"/>
      <c r="AE112" s="36"/>
    </row>
    <row r="113" s="2" customFormat="1" ht="6.96" customHeight="1">
      <c r="A113" s="36"/>
      <c r="B113" s="37"/>
      <c r="C113" s="38"/>
      <c r="D113" s="38"/>
      <c r="E113" s="38"/>
      <c r="F113" s="38"/>
      <c r="G113" s="38"/>
      <c r="H113" s="38"/>
      <c r="I113" s="38"/>
      <c r="J113" s="38"/>
      <c r="K113" s="38"/>
      <c r="L113" s="38"/>
      <c r="M113" s="67"/>
      <c r="S113" s="36"/>
      <c r="T113" s="36"/>
      <c r="U113" s="36"/>
      <c r="V113" s="36"/>
      <c r="W113" s="36"/>
      <c r="X113" s="36"/>
      <c r="Y113" s="36"/>
      <c r="Z113" s="36"/>
      <c r="AA113" s="36"/>
      <c r="AB113" s="36"/>
      <c r="AC113" s="36"/>
      <c r="AD113" s="36"/>
      <c r="AE113" s="36"/>
    </row>
    <row r="114" s="2" customFormat="1" ht="12" customHeight="1">
      <c r="A114" s="36"/>
      <c r="B114" s="37"/>
      <c r="C114" s="30" t="s">
        <v>20</v>
      </c>
      <c r="D114" s="38"/>
      <c r="E114" s="38"/>
      <c r="F114" s="25" t="str">
        <f>F12</f>
        <v>Trenčín</v>
      </c>
      <c r="G114" s="38"/>
      <c r="H114" s="38"/>
      <c r="I114" s="30" t="s">
        <v>22</v>
      </c>
      <c r="J114" s="83" t="str">
        <f>IF(J12="","",J12)</f>
        <v>9. 9. 2021</v>
      </c>
      <c r="K114" s="38"/>
      <c r="L114" s="38"/>
      <c r="M114" s="67"/>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38"/>
      <c r="M115" s="67"/>
      <c r="S115" s="36"/>
      <c r="T115" s="36"/>
      <c r="U115" s="36"/>
      <c r="V115" s="36"/>
      <c r="W115" s="36"/>
      <c r="X115" s="36"/>
      <c r="Y115" s="36"/>
      <c r="Z115" s="36"/>
      <c r="AA115" s="36"/>
      <c r="AB115" s="36"/>
      <c r="AC115" s="36"/>
      <c r="AD115" s="36"/>
      <c r="AE115" s="36"/>
    </row>
    <row r="116" s="2" customFormat="1" ht="25.65" customHeight="1">
      <c r="A116" s="36"/>
      <c r="B116" s="37"/>
      <c r="C116" s="30" t="s">
        <v>24</v>
      </c>
      <c r="D116" s="38"/>
      <c r="E116" s="38"/>
      <c r="F116" s="25" t="str">
        <f>E15</f>
        <v>Mesto Trenčín</v>
      </c>
      <c r="G116" s="38"/>
      <c r="H116" s="38"/>
      <c r="I116" s="30" t="s">
        <v>30</v>
      </c>
      <c r="J116" s="34" t="str">
        <f>E21</f>
        <v>Ing.arch. Michal Vojtek</v>
      </c>
      <c r="K116" s="38"/>
      <c r="L116" s="38"/>
      <c r="M116" s="67"/>
      <c r="S116" s="36"/>
      <c r="T116" s="36"/>
      <c r="U116" s="36"/>
      <c r="V116" s="36"/>
      <c r="W116" s="36"/>
      <c r="X116" s="36"/>
      <c r="Y116" s="36"/>
      <c r="Z116" s="36"/>
      <c r="AA116" s="36"/>
      <c r="AB116" s="36"/>
      <c r="AC116" s="36"/>
      <c r="AD116" s="36"/>
      <c r="AE116" s="36"/>
    </row>
    <row r="117" s="2" customFormat="1" ht="25.65" customHeight="1">
      <c r="A117" s="36"/>
      <c r="B117" s="37"/>
      <c r="C117" s="30" t="s">
        <v>28</v>
      </c>
      <c r="D117" s="38"/>
      <c r="E117" s="38"/>
      <c r="F117" s="25" t="str">
        <f>IF(E18="","",E18)</f>
        <v>Vyplň údaj</v>
      </c>
      <c r="G117" s="38"/>
      <c r="H117" s="38"/>
      <c r="I117" s="30" t="s">
        <v>32</v>
      </c>
      <c r="J117" s="34" t="str">
        <f>E24</f>
        <v>Ing.arch. Michal Vojtek</v>
      </c>
      <c r="K117" s="38"/>
      <c r="L117" s="38"/>
      <c r="M117" s="67"/>
      <c r="S117" s="36"/>
      <c r="T117" s="36"/>
      <c r="U117" s="36"/>
      <c r="V117" s="36"/>
      <c r="W117" s="36"/>
      <c r="X117" s="36"/>
      <c r="Y117" s="36"/>
      <c r="Z117" s="36"/>
      <c r="AA117" s="36"/>
      <c r="AB117" s="36"/>
      <c r="AC117" s="36"/>
      <c r="AD117" s="36"/>
      <c r="AE117" s="36"/>
    </row>
    <row r="118" s="2" customFormat="1" ht="10.32" customHeight="1">
      <c r="A118" s="36"/>
      <c r="B118" s="37"/>
      <c r="C118" s="38"/>
      <c r="D118" s="38"/>
      <c r="E118" s="38"/>
      <c r="F118" s="38"/>
      <c r="G118" s="38"/>
      <c r="H118" s="38"/>
      <c r="I118" s="38"/>
      <c r="J118" s="38"/>
      <c r="K118" s="38"/>
      <c r="L118" s="38"/>
      <c r="M118" s="67"/>
      <c r="S118" s="36"/>
      <c r="T118" s="36"/>
      <c r="U118" s="36"/>
      <c r="V118" s="36"/>
      <c r="W118" s="36"/>
      <c r="X118" s="36"/>
      <c r="Y118" s="36"/>
      <c r="Z118" s="36"/>
      <c r="AA118" s="36"/>
      <c r="AB118" s="36"/>
      <c r="AC118" s="36"/>
      <c r="AD118" s="36"/>
      <c r="AE118" s="36"/>
    </row>
    <row r="119" s="11" customFormat="1" ht="29.28" customHeight="1">
      <c r="A119" s="200"/>
      <c r="B119" s="201"/>
      <c r="C119" s="202" t="s">
        <v>124</v>
      </c>
      <c r="D119" s="203" t="s">
        <v>59</v>
      </c>
      <c r="E119" s="203" t="s">
        <v>55</v>
      </c>
      <c r="F119" s="203" t="s">
        <v>56</v>
      </c>
      <c r="G119" s="203" t="s">
        <v>125</v>
      </c>
      <c r="H119" s="203" t="s">
        <v>126</v>
      </c>
      <c r="I119" s="203" t="s">
        <v>127</v>
      </c>
      <c r="J119" s="203" t="s">
        <v>128</v>
      </c>
      <c r="K119" s="204" t="s">
        <v>113</v>
      </c>
      <c r="L119" s="205" t="s">
        <v>129</v>
      </c>
      <c r="M119" s="206"/>
      <c r="N119" s="104" t="s">
        <v>1</v>
      </c>
      <c r="O119" s="105" t="s">
        <v>38</v>
      </c>
      <c r="P119" s="105" t="s">
        <v>130</v>
      </c>
      <c r="Q119" s="105" t="s">
        <v>131</v>
      </c>
      <c r="R119" s="105" t="s">
        <v>132</v>
      </c>
      <c r="S119" s="105" t="s">
        <v>133</v>
      </c>
      <c r="T119" s="105" t="s">
        <v>134</v>
      </c>
      <c r="U119" s="105" t="s">
        <v>135</v>
      </c>
      <c r="V119" s="105" t="s">
        <v>136</v>
      </c>
      <c r="W119" s="105" t="s">
        <v>137</v>
      </c>
      <c r="X119" s="106" t="s">
        <v>138</v>
      </c>
      <c r="Y119" s="200"/>
      <c r="Z119" s="200"/>
      <c r="AA119" s="200"/>
      <c r="AB119" s="200"/>
      <c r="AC119" s="200"/>
      <c r="AD119" s="200"/>
      <c r="AE119" s="200"/>
    </row>
    <row r="120" s="2" customFormat="1" ht="22.8" customHeight="1">
      <c r="A120" s="36"/>
      <c r="B120" s="37"/>
      <c r="C120" s="111" t="s">
        <v>114</v>
      </c>
      <c r="D120" s="38"/>
      <c r="E120" s="38"/>
      <c r="F120" s="38"/>
      <c r="G120" s="38"/>
      <c r="H120" s="38"/>
      <c r="I120" s="38"/>
      <c r="J120" s="38"/>
      <c r="K120" s="207">
        <f>BK120</f>
        <v>0</v>
      </c>
      <c r="L120" s="38"/>
      <c r="M120" s="42"/>
      <c r="N120" s="107"/>
      <c r="O120" s="208"/>
      <c r="P120" s="108"/>
      <c r="Q120" s="209">
        <f>Q121</f>
        <v>0</v>
      </c>
      <c r="R120" s="209">
        <f>R121</f>
        <v>0</v>
      </c>
      <c r="S120" s="108"/>
      <c r="T120" s="210">
        <f>T121</f>
        <v>0</v>
      </c>
      <c r="U120" s="108"/>
      <c r="V120" s="210">
        <f>V121</f>
        <v>44.241496999999995</v>
      </c>
      <c r="W120" s="108"/>
      <c r="X120" s="211">
        <f>X121</f>
        <v>64.719999999999999</v>
      </c>
      <c r="Y120" s="36"/>
      <c r="Z120" s="36"/>
      <c r="AA120" s="36"/>
      <c r="AB120" s="36"/>
      <c r="AC120" s="36"/>
      <c r="AD120" s="36"/>
      <c r="AE120" s="36"/>
      <c r="AT120" s="15" t="s">
        <v>75</v>
      </c>
      <c r="AU120" s="15" t="s">
        <v>115</v>
      </c>
      <c r="BK120" s="212">
        <f>BK121</f>
        <v>0</v>
      </c>
    </row>
    <row r="121" s="12" customFormat="1" ht="25.92" customHeight="1">
      <c r="A121" s="12"/>
      <c r="B121" s="213"/>
      <c r="C121" s="214"/>
      <c r="D121" s="215" t="s">
        <v>75</v>
      </c>
      <c r="E121" s="216" t="s">
        <v>139</v>
      </c>
      <c r="F121" s="216" t="s">
        <v>140</v>
      </c>
      <c r="G121" s="214"/>
      <c r="H121" s="214"/>
      <c r="I121" s="217"/>
      <c r="J121" s="217"/>
      <c r="K121" s="218">
        <f>BK121</f>
        <v>0</v>
      </c>
      <c r="L121" s="214"/>
      <c r="M121" s="219"/>
      <c r="N121" s="220"/>
      <c r="O121" s="221"/>
      <c r="P121" s="221"/>
      <c r="Q121" s="222">
        <f>Q122+Q147+Q160</f>
        <v>0</v>
      </c>
      <c r="R121" s="222">
        <f>R122+R147+R160</f>
        <v>0</v>
      </c>
      <c r="S121" s="221"/>
      <c r="T121" s="223">
        <f>T122+T147+T160</f>
        <v>0</v>
      </c>
      <c r="U121" s="221"/>
      <c r="V121" s="223">
        <f>V122+V147+V160</f>
        <v>44.241496999999995</v>
      </c>
      <c r="W121" s="221"/>
      <c r="X121" s="224">
        <f>X122+X147+X160</f>
        <v>64.719999999999999</v>
      </c>
      <c r="Y121" s="12"/>
      <c r="Z121" s="12"/>
      <c r="AA121" s="12"/>
      <c r="AB121" s="12"/>
      <c r="AC121" s="12"/>
      <c r="AD121" s="12"/>
      <c r="AE121" s="12"/>
      <c r="AR121" s="225" t="s">
        <v>84</v>
      </c>
      <c r="AT121" s="226" t="s">
        <v>75</v>
      </c>
      <c r="AU121" s="226" t="s">
        <v>76</v>
      </c>
      <c r="AY121" s="225" t="s">
        <v>141</v>
      </c>
      <c r="BK121" s="227">
        <f>BK122+BK147+BK160</f>
        <v>0</v>
      </c>
    </row>
    <row r="122" s="12" customFormat="1" ht="22.8" customHeight="1">
      <c r="A122" s="12"/>
      <c r="B122" s="213"/>
      <c r="C122" s="214"/>
      <c r="D122" s="215" t="s">
        <v>75</v>
      </c>
      <c r="E122" s="228" t="s">
        <v>84</v>
      </c>
      <c r="F122" s="228" t="s">
        <v>142</v>
      </c>
      <c r="G122" s="214"/>
      <c r="H122" s="214"/>
      <c r="I122" s="217"/>
      <c r="J122" s="217"/>
      <c r="K122" s="229">
        <f>BK122</f>
        <v>0</v>
      </c>
      <c r="L122" s="214"/>
      <c r="M122" s="219"/>
      <c r="N122" s="220"/>
      <c r="O122" s="221"/>
      <c r="P122" s="221"/>
      <c r="Q122" s="222">
        <f>SUM(Q123:Q146)</f>
        <v>0</v>
      </c>
      <c r="R122" s="222">
        <f>SUM(R123:R146)</f>
        <v>0</v>
      </c>
      <c r="S122" s="221"/>
      <c r="T122" s="223">
        <f>SUM(T123:T146)</f>
        <v>0</v>
      </c>
      <c r="U122" s="221"/>
      <c r="V122" s="223">
        <f>SUM(V123:V146)</f>
        <v>36.971896999999998</v>
      </c>
      <c r="W122" s="221"/>
      <c r="X122" s="224">
        <f>SUM(X123:X146)</f>
        <v>64.719999999999999</v>
      </c>
      <c r="Y122" s="12"/>
      <c r="Z122" s="12"/>
      <c r="AA122" s="12"/>
      <c r="AB122" s="12"/>
      <c r="AC122" s="12"/>
      <c r="AD122" s="12"/>
      <c r="AE122" s="12"/>
      <c r="AR122" s="225" t="s">
        <v>84</v>
      </c>
      <c r="AT122" s="226" t="s">
        <v>75</v>
      </c>
      <c r="AU122" s="226" t="s">
        <v>84</v>
      </c>
      <c r="AY122" s="225" t="s">
        <v>141</v>
      </c>
      <c r="BK122" s="227">
        <f>SUM(BK123:BK146)</f>
        <v>0</v>
      </c>
    </row>
    <row r="123" s="2" customFormat="1" ht="33" customHeight="1">
      <c r="A123" s="36"/>
      <c r="B123" s="37"/>
      <c r="C123" s="230" t="s">
        <v>158</v>
      </c>
      <c r="D123" s="230" t="s">
        <v>144</v>
      </c>
      <c r="E123" s="231" t="s">
        <v>159</v>
      </c>
      <c r="F123" s="232" t="s">
        <v>160</v>
      </c>
      <c r="G123" s="233" t="s">
        <v>161</v>
      </c>
      <c r="H123" s="234">
        <v>385</v>
      </c>
      <c r="I123" s="235"/>
      <c r="J123" s="235"/>
      <c r="K123" s="236">
        <f>ROUND(P123*H123,2)</f>
        <v>0</v>
      </c>
      <c r="L123" s="237"/>
      <c r="M123" s="42"/>
      <c r="N123" s="238" t="s">
        <v>1</v>
      </c>
      <c r="O123" s="239" t="s">
        <v>40</v>
      </c>
      <c r="P123" s="240">
        <f>I123+J123</f>
        <v>0</v>
      </c>
      <c r="Q123" s="240">
        <f>ROUND(I123*H123,2)</f>
        <v>0</v>
      </c>
      <c r="R123" s="240">
        <f>ROUND(J123*H123,2)</f>
        <v>0</v>
      </c>
      <c r="S123" s="95"/>
      <c r="T123" s="241">
        <f>S123*H123</f>
        <v>0</v>
      </c>
      <c r="U123" s="241">
        <v>0</v>
      </c>
      <c r="V123" s="241">
        <f>U123*H123</f>
        <v>0</v>
      </c>
      <c r="W123" s="241">
        <v>0.16</v>
      </c>
      <c r="X123" s="242">
        <f>W123*H123</f>
        <v>61.600000000000001</v>
      </c>
      <c r="Y123" s="36"/>
      <c r="Z123" s="36"/>
      <c r="AA123" s="36"/>
      <c r="AB123" s="36"/>
      <c r="AC123" s="36"/>
      <c r="AD123" s="36"/>
      <c r="AE123" s="36"/>
      <c r="AR123" s="243" t="s">
        <v>148</v>
      </c>
      <c r="AT123" s="243" t="s">
        <v>144</v>
      </c>
      <c r="AU123" s="243" t="s">
        <v>149</v>
      </c>
      <c r="AY123" s="15" t="s">
        <v>141</v>
      </c>
      <c r="BE123" s="244">
        <f>IF(O123="základná",K123,0)</f>
        <v>0</v>
      </c>
      <c r="BF123" s="244">
        <f>IF(O123="znížená",K123,0)</f>
        <v>0</v>
      </c>
      <c r="BG123" s="244">
        <f>IF(O123="zákl. prenesená",K123,0)</f>
        <v>0</v>
      </c>
      <c r="BH123" s="244">
        <f>IF(O123="zníž. prenesená",K123,0)</f>
        <v>0</v>
      </c>
      <c r="BI123" s="244">
        <f>IF(O123="nulová",K123,0)</f>
        <v>0</v>
      </c>
      <c r="BJ123" s="15" t="s">
        <v>149</v>
      </c>
      <c r="BK123" s="244">
        <f>ROUND(P123*H123,2)</f>
        <v>0</v>
      </c>
      <c r="BL123" s="15" t="s">
        <v>148</v>
      </c>
      <c r="BM123" s="243" t="s">
        <v>162</v>
      </c>
    </row>
    <row r="124" s="2" customFormat="1">
      <c r="A124" s="36"/>
      <c r="B124" s="37"/>
      <c r="C124" s="38"/>
      <c r="D124" s="245" t="s">
        <v>151</v>
      </c>
      <c r="E124" s="38"/>
      <c r="F124" s="246" t="s">
        <v>163</v>
      </c>
      <c r="G124" s="38"/>
      <c r="H124" s="38"/>
      <c r="I124" s="247"/>
      <c r="J124" s="247"/>
      <c r="K124" s="38"/>
      <c r="L124" s="38"/>
      <c r="M124" s="42"/>
      <c r="N124" s="248"/>
      <c r="O124" s="249"/>
      <c r="P124" s="95"/>
      <c r="Q124" s="95"/>
      <c r="R124" s="95"/>
      <c r="S124" s="95"/>
      <c r="T124" s="95"/>
      <c r="U124" s="95"/>
      <c r="V124" s="95"/>
      <c r="W124" s="95"/>
      <c r="X124" s="96"/>
      <c r="Y124" s="36"/>
      <c r="Z124" s="36"/>
      <c r="AA124" s="36"/>
      <c r="AB124" s="36"/>
      <c r="AC124" s="36"/>
      <c r="AD124" s="36"/>
      <c r="AE124" s="36"/>
      <c r="AT124" s="15" t="s">
        <v>151</v>
      </c>
      <c r="AU124" s="15" t="s">
        <v>149</v>
      </c>
    </row>
    <row r="125" s="2" customFormat="1" ht="24.15" customHeight="1">
      <c r="A125" s="36"/>
      <c r="B125" s="37"/>
      <c r="C125" s="230" t="s">
        <v>164</v>
      </c>
      <c r="D125" s="230" t="s">
        <v>144</v>
      </c>
      <c r="E125" s="231" t="s">
        <v>165</v>
      </c>
      <c r="F125" s="232" t="s">
        <v>166</v>
      </c>
      <c r="G125" s="233" t="s">
        <v>167</v>
      </c>
      <c r="H125" s="234">
        <v>78</v>
      </c>
      <c r="I125" s="235"/>
      <c r="J125" s="235"/>
      <c r="K125" s="236">
        <f>ROUND(P125*H125,2)</f>
        <v>0</v>
      </c>
      <c r="L125" s="237"/>
      <c r="M125" s="42"/>
      <c r="N125" s="238" t="s">
        <v>1</v>
      </c>
      <c r="O125" s="239" t="s">
        <v>40</v>
      </c>
      <c r="P125" s="240">
        <f>I125+J125</f>
        <v>0</v>
      </c>
      <c r="Q125" s="240">
        <f>ROUND(I125*H125,2)</f>
        <v>0</v>
      </c>
      <c r="R125" s="240">
        <f>ROUND(J125*H125,2)</f>
        <v>0</v>
      </c>
      <c r="S125" s="95"/>
      <c r="T125" s="241">
        <f>S125*H125</f>
        <v>0</v>
      </c>
      <c r="U125" s="241">
        <v>0</v>
      </c>
      <c r="V125" s="241">
        <f>U125*H125</f>
        <v>0</v>
      </c>
      <c r="W125" s="241">
        <v>0.040000000000000001</v>
      </c>
      <c r="X125" s="242">
        <f>W125*H125</f>
        <v>3.1200000000000001</v>
      </c>
      <c r="Y125" s="36"/>
      <c r="Z125" s="36"/>
      <c r="AA125" s="36"/>
      <c r="AB125" s="36"/>
      <c r="AC125" s="36"/>
      <c r="AD125" s="36"/>
      <c r="AE125" s="36"/>
      <c r="AR125" s="243" t="s">
        <v>148</v>
      </c>
      <c r="AT125" s="243" t="s">
        <v>144</v>
      </c>
      <c r="AU125" s="243" t="s">
        <v>149</v>
      </c>
      <c r="AY125" s="15" t="s">
        <v>141</v>
      </c>
      <c r="BE125" s="244">
        <f>IF(O125="základná",K125,0)</f>
        <v>0</v>
      </c>
      <c r="BF125" s="244">
        <f>IF(O125="znížená",K125,0)</f>
        <v>0</v>
      </c>
      <c r="BG125" s="244">
        <f>IF(O125="zákl. prenesená",K125,0)</f>
        <v>0</v>
      </c>
      <c r="BH125" s="244">
        <f>IF(O125="zníž. prenesená",K125,0)</f>
        <v>0</v>
      </c>
      <c r="BI125" s="244">
        <f>IF(O125="nulová",K125,0)</f>
        <v>0</v>
      </c>
      <c r="BJ125" s="15" t="s">
        <v>149</v>
      </c>
      <c r="BK125" s="244">
        <f>ROUND(P125*H125,2)</f>
        <v>0</v>
      </c>
      <c r="BL125" s="15" t="s">
        <v>148</v>
      </c>
      <c r="BM125" s="243" t="s">
        <v>168</v>
      </c>
    </row>
    <row r="126" s="2" customFormat="1">
      <c r="A126" s="36"/>
      <c r="B126" s="37"/>
      <c r="C126" s="38"/>
      <c r="D126" s="245" t="s">
        <v>151</v>
      </c>
      <c r="E126" s="38"/>
      <c r="F126" s="246" t="s">
        <v>169</v>
      </c>
      <c r="G126" s="38"/>
      <c r="H126" s="38"/>
      <c r="I126" s="247"/>
      <c r="J126" s="247"/>
      <c r="K126" s="38"/>
      <c r="L126" s="38"/>
      <c r="M126" s="42"/>
      <c r="N126" s="248"/>
      <c r="O126" s="249"/>
      <c r="P126" s="95"/>
      <c r="Q126" s="95"/>
      <c r="R126" s="95"/>
      <c r="S126" s="95"/>
      <c r="T126" s="95"/>
      <c r="U126" s="95"/>
      <c r="V126" s="95"/>
      <c r="W126" s="95"/>
      <c r="X126" s="96"/>
      <c r="Y126" s="36"/>
      <c r="Z126" s="36"/>
      <c r="AA126" s="36"/>
      <c r="AB126" s="36"/>
      <c r="AC126" s="36"/>
      <c r="AD126" s="36"/>
      <c r="AE126" s="36"/>
      <c r="AT126" s="15" t="s">
        <v>151</v>
      </c>
      <c r="AU126" s="15" t="s">
        <v>149</v>
      </c>
    </row>
    <row r="127" s="2" customFormat="1" ht="24.15" customHeight="1">
      <c r="A127" s="36"/>
      <c r="B127" s="37"/>
      <c r="C127" s="230" t="s">
        <v>206</v>
      </c>
      <c r="D127" s="230" t="s">
        <v>144</v>
      </c>
      <c r="E127" s="231" t="s">
        <v>207</v>
      </c>
      <c r="F127" s="232" t="s">
        <v>208</v>
      </c>
      <c r="G127" s="233" t="s">
        <v>209</v>
      </c>
      <c r="H127" s="234">
        <v>61.600000000000001</v>
      </c>
      <c r="I127" s="235"/>
      <c r="J127" s="235"/>
      <c r="K127" s="236">
        <f>ROUND(P127*H127,2)</f>
        <v>0</v>
      </c>
      <c r="L127" s="237"/>
      <c r="M127" s="42"/>
      <c r="N127" s="238" t="s">
        <v>1</v>
      </c>
      <c r="O127" s="239" t="s">
        <v>40</v>
      </c>
      <c r="P127" s="240">
        <f>I127+J127</f>
        <v>0</v>
      </c>
      <c r="Q127" s="240">
        <f>ROUND(I127*H127,2)</f>
        <v>0</v>
      </c>
      <c r="R127" s="240">
        <f>ROUND(J127*H127,2)</f>
        <v>0</v>
      </c>
      <c r="S127" s="95"/>
      <c r="T127" s="241">
        <f>S127*H127</f>
        <v>0</v>
      </c>
      <c r="U127" s="241">
        <v>0</v>
      </c>
      <c r="V127" s="241">
        <f>U127*H127</f>
        <v>0</v>
      </c>
      <c r="W127" s="241">
        <v>0</v>
      </c>
      <c r="X127" s="242">
        <f>W127*H127</f>
        <v>0</v>
      </c>
      <c r="Y127" s="36"/>
      <c r="Z127" s="36"/>
      <c r="AA127" s="36"/>
      <c r="AB127" s="36"/>
      <c r="AC127" s="36"/>
      <c r="AD127" s="36"/>
      <c r="AE127" s="36"/>
      <c r="AR127" s="243" t="s">
        <v>148</v>
      </c>
      <c r="AT127" s="243" t="s">
        <v>144</v>
      </c>
      <c r="AU127" s="243" t="s">
        <v>149</v>
      </c>
      <c r="AY127" s="15" t="s">
        <v>141</v>
      </c>
      <c r="BE127" s="244">
        <f>IF(O127="základná",K127,0)</f>
        <v>0</v>
      </c>
      <c r="BF127" s="244">
        <f>IF(O127="znížená",K127,0)</f>
        <v>0</v>
      </c>
      <c r="BG127" s="244">
        <f>IF(O127="zákl. prenesená",K127,0)</f>
        <v>0</v>
      </c>
      <c r="BH127" s="244">
        <f>IF(O127="zníž. prenesená",K127,0)</f>
        <v>0</v>
      </c>
      <c r="BI127" s="244">
        <f>IF(O127="nulová",K127,0)</f>
        <v>0</v>
      </c>
      <c r="BJ127" s="15" t="s">
        <v>149</v>
      </c>
      <c r="BK127" s="244">
        <f>ROUND(P127*H127,2)</f>
        <v>0</v>
      </c>
      <c r="BL127" s="15" t="s">
        <v>148</v>
      </c>
      <c r="BM127" s="243" t="s">
        <v>210</v>
      </c>
    </row>
    <row r="128" s="2" customFormat="1">
      <c r="A128" s="36"/>
      <c r="B128" s="37"/>
      <c r="C128" s="38"/>
      <c r="D128" s="245" t="s">
        <v>151</v>
      </c>
      <c r="E128" s="38"/>
      <c r="F128" s="246" t="s">
        <v>211</v>
      </c>
      <c r="G128" s="38"/>
      <c r="H128" s="38"/>
      <c r="I128" s="247"/>
      <c r="J128" s="247"/>
      <c r="K128" s="38"/>
      <c r="L128" s="38"/>
      <c r="M128" s="42"/>
      <c r="N128" s="248"/>
      <c r="O128" s="249"/>
      <c r="P128" s="95"/>
      <c r="Q128" s="95"/>
      <c r="R128" s="95"/>
      <c r="S128" s="95"/>
      <c r="T128" s="95"/>
      <c r="U128" s="95"/>
      <c r="V128" s="95"/>
      <c r="W128" s="95"/>
      <c r="X128" s="96"/>
      <c r="Y128" s="36"/>
      <c r="Z128" s="36"/>
      <c r="AA128" s="36"/>
      <c r="AB128" s="36"/>
      <c r="AC128" s="36"/>
      <c r="AD128" s="36"/>
      <c r="AE128" s="36"/>
      <c r="AT128" s="15" t="s">
        <v>151</v>
      </c>
      <c r="AU128" s="15" t="s">
        <v>149</v>
      </c>
    </row>
    <row r="129" s="2" customFormat="1" ht="16.5" customHeight="1">
      <c r="A129" s="36"/>
      <c r="B129" s="37"/>
      <c r="C129" s="260" t="s">
        <v>310</v>
      </c>
      <c r="D129" s="260" t="s">
        <v>228</v>
      </c>
      <c r="E129" s="261" t="s">
        <v>404</v>
      </c>
      <c r="F129" s="262" t="s">
        <v>405</v>
      </c>
      <c r="G129" s="263" t="s">
        <v>209</v>
      </c>
      <c r="H129" s="264">
        <v>36.960000000000001</v>
      </c>
      <c r="I129" s="265"/>
      <c r="J129" s="266"/>
      <c r="K129" s="267">
        <f>ROUND(P129*H129,2)</f>
        <v>0</v>
      </c>
      <c r="L129" s="266"/>
      <c r="M129" s="268"/>
      <c r="N129" s="269" t="s">
        <v>1</v>
      </c>
      <c r="O129" s="239" t="s">
        <v>40</v>
      </c>
      <c r="P129" s="240">
        <f>I129+J129</f>
        <v>0</v>
      </c>
      <c r="Q129" s="240">
        <f>ROUND(I129*H129,2)</f>
        <v>0</v>
      </c>
      <c r="R129" s="240">
        <f>ROUND(J129*H129,2)</f>
        <v>0</v>
      </c>
      <c r="S129" s="95"/>
      <c r="T129" s="241">
        <f>S129*H129</f>
        <v>0</v>
      </c>
      <c r="U129" s="241">
        <v>1</v>
      </c>
      <c r="V129" s="241">
        <f>U129*H129</f>
        <v>36.960000000000001</v>
      </c>
      <c r="W129" s="241">
        <v>0</v>
      </c>
      <c r="X129" s="242">
        <f>W129*H129</f>
        <v>0</v>
      </c>
      <c r="Y129" s="36"/>
      <c r="Z129" s="36"/>
      <c r="AA129" s="36"/>
      <c r="AB129" s="36"/>
      <c r="AC129" s="36"/>
      <c r="AD129" s="36"/>
      <c r="AE129" s="36"/>
      <c r="AR129" s="243" t="s">
        <v>164</v>
      </c>
      <c r="AT129" s="243" t="s">
        <v>228</v>
      </c>
      <c r="AU129" s="243" t="s">
        <v>149</v>
      </c>
      <c r="AY129" s="15" t="s">
        <v>141</v>
      </c>
      <c r="BE129" s="244">
        <f>IF(O129="základná",K129,0)</f>
        <v>0</v>
      </c>
      <c r="BF129" s="244">
        <f>IF(O129="znížená",K129,0)</f>
        <v>0</v>
      </c>
      <c r="BG129" s="244">
        <f>IF(O129="zákl. prenesená",K129,0)</f>
        <v>0</v>
      </c>
      <c r="BH129" s="244">
        <f>IF(O129="zníž. prenesená",K129,0)</f>
        <v>0</v>
      </c>
      <c r="BI129" s="244">
        <f>IF(O129="nulová",K129,0)</f>
        <v>0</v>
      </c>
      <c r="BJ129" s="15" t="s">
        <v>149</v>
      </c>
      <c r="BK129" s="244">
        <f>ROUND(P129*H129,2)</f>
        <v>0</v>
      </c>
      <c r="BL129" s="15" t="s">
        <v>148</v>
      </c>
      <c r="BM129" s="243" t="s">
        <v>433</v>
      </c>
    </row>
    <row r="130" s="2" customFormat="1">
      <c r="A130" s="36"/>
      <c r="B130" s="37"/>
      <c r="C130" s="38"/>
      <c r="D130" s="245" t="s">
        <v>151</v>
      </c>
      <c r="E130" s="38"/>
      <c r="F130" s="246" t="s">
        <v>405</v>
      </c>
      <c r="G130" s="38"/>
      <c r="H130" s="38"/>
      <c r="I130" s="247"/>
      <c r="J130" s="247"/>
      <c r="K130" s="38"/>
      <c r="L130" s="38"/>
      <c r="M130" s="42"/>
      <c r="N130" s="248"/>
      <c r="O130" s="249"/>
      <c r="P130" s="95"/>
      <c r="Q130" s="95"/>
      <c r="R130" s="95"/>
      <c r="S130" s="95"/>
      <c r="T130" s="95"/>
      <c r="U130" s="95"/>
      <c r="V130" s="95"/>
      <c r="W130" s="95"/>
      <c r="X130" s="96"/>
      <c r="Y130" s="36"/>
      <c r="Z130" s="36"/>
      <c r="AA130" s="36"/>
      <c r="AB130" s="36"/>
      <c r="AC130" s="36"/>
      <c r="AD130" s="36"/>
      <c r="AE130" s="36"/>
      <c r="AT130" s="15" t="s">
        <v>151</v>
      </c>
      <c r="AU130" s="15" t="s">
        <v>149</v>
      </c>
    </row>
    <row r="131" s="13" customFormat="1">
      <c r="A131" s="13"/>
      <c r="B131" s="250"/>
      <c r="C131" s="251"/>
      <c r="D131" s="245" t="s">
        <v>196</v>
      </c>
      <c r="E131" s="251"/>
      <c r="F131" s="252" t="s">
        <v>434</v>
      </c>
      <c r="G131" s="251"/>
      <c r="H131" s="253">
        <v>36.960000000000001</v>
      </c>
      <c r="I131" s="254"/>
      <c r="J131" s="254"/>
      <c r="K131" s="251"/>
      <c r="L131" s="251"/>
      <c r="M131" s="255"/>
      <c r="N131" s="256"/>
      <c r="O131" s="257"/>
      <c r="P131" s="257"/>
      <c r="Q131" s="257"/>
      <c r="R131" s="257"/>
      <c r="S131" s="257"/>
      <c r="T131" s="257"/>
      <c r="U131" s="257"/>
      <c r="V131" s="257"/>
      <c r="W131" s="257"/>
      <c r="X131" s="258"/>
      <c r="Y131" s="13"/>
      <c r="Z131" s="13"/>
      <c r="AA131" s="13"/>
      <c r="AB131" s="13"/>
      <c r="AC131" s="13"/>
      <c r="AD131" s="13"/>
      <c r="AE131" s="13"/>
      <c r="AT131" s="259" t="s">
        <v>196</v>
      </c>
      <c r="AU131" s="259" t="s">
        <v>149</v>
      </c>
      <c r="AV131" s="13" t="s">
        <v>149</v>
      </c>
      <c r="AW131" s="13" t="s">
        <v>4</v>
      </c>
      <c r="AX131" s="13" t="s">
        <v>84</v>
      </c>
      <c r="AY131" s="259" t="s">
        <v>141</v>
      </c>
    </row>
    <row r="132" s="2" customFormat="1" ht="21.75" customHeight="1">
      <c r="A132" s="36"/>
      <c r="B132" s="37"/>
      <c r="C132" s="230" t="s">
        <v>222</v>
      </c>
      <c r="D132" s="230" t="s">
        <v>144</v>
      </c>
      <c r="E132" s="231" t="s">
        <v>223</v>
      </c>
      <c r="F132" s="232" t="s">
        <v>224</v>
      </c>
      <c r="G132" s="233" t="s">
        <v>161</v>
      </c>
      <c r="H132" s="234">
        <v>169</v>
      </c>
      <c r="I132" s="235"/>
      <c r="J132" s="235"/>
      <c r="K132" s="236">
        <f>ROUND(P132*H132,2)</f>
        <v>0</v>
      </c>
      <c r="L132" s="237"/>
      <c r="M132" s="42"/>
      <c r="N132" s="238" t="s">
        <v>1</v>
      </c>
      <c r="O132" s="239" t="s">
        <v>40</v>
      </c>
      <c r="P132" s="240">
        <f>I132+J132</f>
        <v>0</v>
      </c>
      <c r="Q132" s="240">
        <f>ROUND(I132*H132,2)</f>
        <v>0</v>
      </c>
      <c r="R132" s="240">
        <f>ROUND(J132*H132,2)</f>
        <v>0</v>
      </c>
      <c r="S132" s="95"/>
      <c r="T132" s="241">
        <f>S132*H132</f>
        <v>0</v>
      </c>
      <c r="U132" s="241">
        <v>0</v>
      </c>
      <c r="V132" s="241">
        <f>U132*H132</f>
        <v>0</v>
      </c>
      <c r="W132" s="241">
        <v>0</v>
      </c>
      <c r="X132" s="242">
        <f>W132*H132</f>
        <v>0</v>
      </c>
      <c r="Y132" s="36"/>
      <c r="Z132" s="36"/>
      <c r="AA132" s="36"/>
      <c r="AB132" s="36"/>
      <c r="AC132" s="36"/>
      <c r="AD132" s="36"/>
      <c r="AE132" s="36"/>
      <c r="AR132" s="243" t="s">
        <v>148</v>
      </c>
      <c r="AT132" s="243" t="s">
        <v>144</v>
      </c>
      <c r="AU132" s="243" t="s">
        <v>149</v>
      </c>
      <c r="AY132" s="15" t="s">
        <v>141</v>
      </c>
      <c r="BE132" s="244">
        <f>IF(O132="základná",K132,0)</f>
        <v>0</v>
      </c>
      <c r="BF132" s="244">
        <f>IF(O132="znížená",K132,0)</f>
        <v>0</v>
      </c>
      <c r="BG132" s="244">
        <f>IF(O132="zákl. prenesená",K132,0)</f>
        <v>0</v>
      </c>
      <c r="BH132" s="244">
        <f>IF(O132="zníž. prenesená",K132,0)</f>
        <v>0</v>
      </c>
      <c r="BI132" s="244">
        <f>IF(O132="nulová",K132,0)</f>
        <v>0</v>
      </c>
      <c r="BJ132" s="15" t="s">
        <v>149</v>
      </c>
      <c r="BK132" s="244">
        <f>ROUND(P132*H132,2)</f>
        <v>0</v>
      </c>
      <c r="BL132" s="15" t="s">
        <v>148</v>
      </c>
      <c r="BM132" s="243" t="s">
        <v>225</v>
      </c>
    </row>
    <row r="133" s="2" customFormat="1">
      <c r="A133" s="36"/>
      <c r="B133" s="37"/>
      <c r="C133" s="38"/>
      <c r="D133" s="245" t="s">
        <v>151</v>
      </c>
      <c r="E133" s="38"/>
      <c r="F133" s="246" t="s">
        <v>226</v>
      </c>
      <c r="G133" s="38"/>
      <c r="H133" s="38"/>
      <c r="I133" s="247"/>
      <c r="J133" s="247"/>
      <c r="K133" s="38"/>
      <c r="L133" s="38"/>
      <c r="M133" s="42"/>
      <c r="N133" s="248"/>
      <c r="O133" s="249"/>
      <c r="P133" s="95"/>
      <c r="Q133" s="95"/>
      <c r="R133" s="95"/>
      <c r="S133" s="95"/>
      <c r="T133" s="95"/>
      <c r="U133" s="95"/>
      <c r="V133" s="95"/>
      <c r="W133" s="95"/>
      <c r="X133" s="96"/>
      <c r="Y133" s="36"/>
      <c r="Z133" s="36"/>
      <c r="AA133" s="36"/>
      <c r="AB133" s="36"/>
      <c r="AC133" s="36"/>
      <c r="AD133" s="36"/>
      <c r="AE133" s="36"/>
      <c r="AT133" s="15" t="s">
        <v>151</v>
      </c>
      <c r="AU133" s="15" t="s">
        <v>149</v>
      </c>
    </row>
    <row r="134" s="2" customFormat="1" ht="16.5" customHeight="1">
      <c r="A134" s="36"/>
      <c r="B134" s="37"/>
      <c r="C134" s="260" t="s">
        <v>227</v>
      </c>
      <c r="D134" s="260" t="s">
        <v>228</v>
      </c>
      <c r="E134" s="261" t="s">
        <v>229</v>
      </c>
      <c r="F134" s="262" t="s">
        <v>230</v>
      </c>
      <c r="G134" s="263" t="s">
        <v>231</v>
      </c>
      <c r="H134" s="264">
        <v>11.897</v>
      </c>
      <c r="I134" s="265"/>
      <c r="J134" s="266"/>
      <c r="K134" s="267">
        <f>ROUND(P134*H134,2)</f>
        <v>0</v>
      </c>
      <c r="L134" s="266"/>
      <c r="M134" s="268"/>
      <c r="N134" s="269" t="s">
        <v>1</v>
      </c>
      <c r="O134" s="239" t="s">
        <v>40</v>
      </c>
      <c r="P134" s="240">
        <f>I134+J134</f>
        <v>0</v>
      </c>
      <c r="Q134" s="240">
        <f>ROUND(I134*H134,2)</f>
        <v>0</v>
      </c>
      <c r="R134" s="240">
        <f>ROUND(J134*H134,2)</f>
        <v>0</v>
      </c>
      <c r="S134" s="95"/>
      <c r="T134" s="241">
        <f>S134*H134</f>
        <v>0</v>
      </c>
      <c r="U134" s="241">
        <v>0.001</v>
      </c>
      <c r="V134" s="241">
        <f>U134*H134</f>
        <v>0.011897000000000001</v>
      </c>
      <c r="W134" s="241">
        <v>0</v>
      </c>
      <c r="X134" s="242">
        <f>W134*H134</f>
        <v>0</v>
      </c>
      <c r="Y134" s="36"/>
      <c r="Z134" s="36"/>
      <c r="AA134" s="36"/>
      <c r="AB134" s="36"/>
      <c r="AC134" s="36"/>
      <c r="AD134" s="36"/>
      <c r="AE134" s="36"/>
      <c r="AR134" s="243" t="s">
        <v>164</v>
      </c>
      <c r="AT134" s="243" t="s">
        <v>228</v>
      </c>
      <c r="AU134" s="243" t="s">
        <v>149</v>
      </c>
      <c r="AY134" s="15" t="s">
        <v>141</v>
      </c>
      <c r="BE134" s="244">
        <f>IF(O134="základná",K134,0)</f>
        <v>0</v>
      </c>
      <c r="BF134" s="244">
        <f>IF(O134="znížená",K134,0)</f>
        <v>0</v>
      </c>
      <c r="BG134" s="244">
        <f>IF(O134="zákl. prenesená",K134,0)</f>
        <v>0</v>
      </c>
      <c r="BH134" s="244">
        <f>IF(O134="zníž. prenesená",K134,0)</f>
        <v>0</v>
      </c>
      <c r="BI134" s="244">
        <f>IF(O134="nulová",K134,0)</f>
        <v>0</v>
      </c>
      <c r="BJ134" s="15" t="s">
        <v>149</v>
      </c>
      <c r="BK134" s="244">
        <f>ROUND(P134*H134,2)</f>
        <v>0</v>
      </c>
      <c r="BL134" s="15" t="s">
        <v>148</v>
      </c>
      <c r="BM134" s="243" t="s">
        <v>232</v>
      </c>
    </row>
    <row r="135" s="2" customFormat="1">
      <c r="A135" s="36"/>
      <c r="B135" s="37"/>
      <c r="C135" s="38"/>
      <c r="D135" s="245" t="s">
        <v>151</v>
      </c>
      <c r="E135" s="38"/>
      <c r="F135" s="246" t="s">
        <v>230</v>
      </c>
      <c r="G135" s="38"/>
      <c r="H135" s="38"/>
      <c r="I135" s="247"/>
      <c r="J135" s="247"/>
      <c r="K135" s="38"/>
      <c r="L135" s="38"/>
      <c r="M135" s="42"/>
      <c r="N135" s="248"/>
      <c r="O135" s="249"/>
      <c r="P135" s="95"/>
      <c r="Q135" s="95"/>
      <c r="R135" s="95"/>
      <c r="S135" s="95"/>
      <c r="T135" s="95"/>
      <c r="U135" s="95"/>
      <c r="V135" s="95"/>
      <c r="W135" s="95"/>
      <c r="X135" s="96"/>
      <c r="Y135" s="36"/>
      <c r="Z135" s="36"/>
      <c r="AA135" s="36"/>
      <c r="AB135" s="36"/>
      <c r="AC135" s="36"/>
      <c r="AD135" s="36"/>
      <c r="AE135" s="36"/>
      <c r="AT135" s="15" t="s">
        <v>151</v>
      </c>
      <c r="AU135" s="15" t="s">
        <v>149</v>
      </c>
    </row>
    <row r="136" s="13" customFormat="1">
      <c r="A136" s="13"/>
      <c r="B136" s="250"/>
      <c r="C136" s="251"/>
      <c r="D136" s="245" t="s">
        <v>196</v>
      </c>
      <c r="E136" s="251"/>
      <c r="F136" s="252" t="s">
        <v>435</v>
      </c>
      <c r="G136" s="251"/>
      <c r="H136" s="253">
        <v>11.897</v>
      </c>
      <c r="I136" s="254"/>
      <c r="J136" s="254"/>
      <c r="K136" s="251"/>
      <c r="L136" s="251"/>
      <c r="M136" s="255"/>
      <c r="N136" s="256"/>
      <c r="O136" s="257"/>
      <c r="P136" s="257"/>
      <c r="Q136" s="257"/>
      <c r="R136" s="257"/>
      <c r="S136" s="257"/>
      <c r="T136" s="257"/>
      <c r="U136" s="257"/>
      <c r="V136" s="257"/>
      <c r="W136" s="257"/>
      <c r="X136" s="258"/>
      <c r="Y136" s="13"/>
      <c r="Z136" s="13"/>
      <c r="AA136" s="13"/>
      <c r="AB136" s="13"/>
      <c r="AC136" s="13"/>
      <c r="AD136" s="13"/>
      <c r="AE136" s="13"/>
      <c r="AT136" s="259" t="s">
        <v>196</v>
      </c>
      <c r="AU136" s="259" t="s">
        <v>149</v>
      </c>
      <c r="AV136" s="13" t="s">
        <v>149</v>
      </c>
      <c r="AW136" s="13" t="s">
        <v>4</v>
      </c>
      <c r="AX136" s="13" t="s">
        <v>84</v>
      </c>
      <c r="AY136" s="259" t="s">
        <v>141</v>
      </c>
    </row>
    <row r="137" s="2" customFormat="1" ht="21.75" customHeight="1">
      <c r="A137" s="36"/>
      <c r="B137" s="37"/>
      <c r="C137" s="230" t="s">
        <v>255</v>
      </c>
      <c r="D137" s="230" t="s">
        <v>144</v>
      </c>
      <c r="E137" s="231" t="s">
        <v>436</v>
      </c>
      <c r="F137" s="232" t="s">
        <v>437</v>
      </c>
      <c r="G137" s="233" t="s">
        <v>161</v>
      </c>
      <c r="H137" s="234">
        <v>216</v>
      </c>
      <c r="I137" s="235"/>
      <c r="J137" s="235"/>
      <c r="K137" s="236">
        <f>ROUND(P137*H137,2)</f>
        <v>0</v>
      </c>
      <c r="L137" s="237"/>
      <c r="M137" s="42"/>
      <c r="N137" s="238" t="s">
        <v>1</v>
      </c>
      <c r="O137" s="239" t="s">
        <v>40</v>
      </c>
      <c r="P137" s="240">
        <f>I137+J137</f>
        <v>0</v>
      </c>
      <c r="Q137" s="240">
        <f>ROUND(I137*H137,2)</f>
        <v>0</v>
      </c>
      <c r="R137" s="240">
        <f>ROUND(J137*H137,2)</f>
        <v>0</v>
      </c>
      <c r="S137" s="95"/>
      <c r="T137" s="241">
        <f>S137*H137</f>
        <v>0</v>
      </c>
      <c r="U137" s="241">
        <v>0</v>
      </c>
      <c r="V137" s="241">
        <f>U137*H137</f>
        <v>0</v>
      </c>
      <c r="W137" s="241">
        <v>0</v>
      </c>
      <c r="X137" s="242">
        <f>W137*H137</f>
        <v>0</v>
      </c>
      <c r="Y137" s="36"/>
      <c r="Z137" s="36"/>
      <c r="AA137" s="36"/>
      <c r="AB137" s="36"/>
      <c r="AC137" s="36"/>
      <c r="AD137" s="36"/>
      <c r="AE137" s="36"/>
      <c r="AR137" s="243" t="s">
        <v>148</v>
      </c>
      <c r="AT137" s="243" t="s">
        <v>144</v>
      </c>
      <c r="AU137" s="243" t="s">
        <v>149</v>
      </c>
      <c r="AY137" s="15" t="s">
        <v>141</v>
      </c>
      <c r="BE137" s="244">
        <f>IF(O137="základná",K137,0)</f>
        <v>0</v>
      </c>
      <c r="BF137" s="244">
        <f>IF(O137="znížená",K137,0)</f>
        <v>0</v>
      </c>
      <c r="BG137" s="244">
        <f>IF(O137="zákl. prenesená",K137,0)</f>
        <v>0</v>
      </c>
      <c r="BH137" s="244">
        <f>IF(O137="zníž. prenesená",K137,0)</f>
        <v>0</v>
      </c>
      <c r="BI137" s="244">
        <f>IF(O137="nulová",K137,0)</f>
        <v>0</v>
      </c>
      <c r="BJ137" s="15" t="s">
        <v>149</v>
      </c>
      <c r="BK137" s="244">
        <f>ROUND(P137*H137,2)</f>
        <v>0</v>
      </c>
      <c r="BL137" s="15" t="s">
        <v>148</v>
      </c>
      <c r="BM137" s="243" t="s">
        <v>438</v>
      </c>
    </row>
    <row r="138" s="2" customFormat="1">
      <c r="A138" s="36"/>
      <c r="B138" s="37"/>
      <c r="C138" s="38"/>
      <c r="D138" s="245" t="s">
        <v>151</v>
      </c>
      <c r="E138" s="38"/>
      <c r="F138" s="246" t="s">
        <v>439</v>
      </c>
      <c r="G138" s="38"/>
      <c r="H138" s="38"/>
      <c r="I138" s="247"/>
      <c r="J138" s="247"/>
      <c r="K138" s="38"/>
      <c r="L138" s="38"/>
      <c r="M138" s="42"/>
      <c r="N138" s="248"/>
      <c r="O138" s="249"/>
      <c r="P138" s="95"/>
      <c r="Q138" s="95"/>
      <c r="R138" s="95"/>
      <c r="S138" s="95"/>
      <c r="T138" s="95"/>
      <c r="U138" s="95"/>
      <c r="V138" s="95"/>
      <c r="W138" s="95"/>
      <c r="X138" s="96"/>
      <c r="Y138" s="36"/>
      <c r="Z138" s="36"/>
      <c r="AA138" s="36"/>
      <c r="AB138" s="36"/>
      <c r="AC138" s="36"/>
      <c r="AD138" s="36"/>
      <c r="AE138" s="36"/>
      <c r="AT138" s="15" t="s">
        <v>151</v>
      </c>
      <c r="AU138" s="15" t="s">
        <v>149</v>
      </c>
    </row>
    <row r="139" s="2" customFormat="1" ht="24.15" customHeight="1">
      <c r="A139" s="36"/>
      <c r="B139" s="37"/>
      <c r="C139" s="230" t="s">
        <v>235</v>
      </c>
      <c r="D139" s="230" t="s">
        <v>144</v>
      </c>
      <c r="E139" s="231" t="s">
        <v>400</v>
      </c>
      <c r="F139" s="232" t="s">
        <v>401</v>
      </c>
      <c r="G139" s="233" t="s">
        <v>161</v>
      </c>
      <c r="H139" s="234">
        <v>385</v>
      </c>
      <c r="I139" s="235"/>
      <c r="J139" s="235"/>
      <c r="K139" s="236">
        <f>ROUND(P139*H139,2)</f>
        <v>0</v>
      </c>
      <c r="L139" s="237"/>
      <c r="M139" s="42"/>
      <c r="N139" s="238" t="s">
        <v>1</v>
      </c>
      <c r="O139" s="239" t="s">
        <v>40</v>
      </c>
      <c r="P139" s="240">
        <f>I139+J139</f>
        <v>0</v>
      </c>
      <c r="Q139" s="240">
        <f>ROUND(I139*H139,2)</f>
        <v>0</v>
      </c>
      <c r="R139" s="240">
        <f>ROUND(J139*H139,2)</f>
        <v>0</v>
      </c>
      <c r="S139" s="95"/>
      <c r="T139" s="241">
        <f>S139*H139</f>
        <v>0</v>
      </c>
      <c r="U139" s="241">
        <v>0</v>
      </c>
      <c r="V139" s="241">
        <f>U139*H139</f>
        <v>0</v>
      </c>
      <c r="W139" s="241">
        <v>0</v>
      </c>
      <c r="X139" s="242">
        <f>W139*H139</f>
        <v>0</v>
      </c>
      <c r="Y139" s="36"/>
      <c r="Z139" s="36"/>
      <c r="AA139" s="36"/>
      <c r="AB139" s="36"/>
      <c r="AC139" s="36"/>
      <c r="AD139" s="36"/>
      <c r="AE139" s="36"/>
      <c r="AR139" s="243" t="s">
        <v>148</v>
      </c>
      <c r="AT139" s="243" t="s">
        <v>144</v>
      </c>
      <c r="AU139" s="243" t="s">
        <v>149</v>
      </c>
      <c r="AY139" s="15" t="s">
        <v>141</v>
      </c>
      <c r="BE139" s="244">
        <f>IF(O139="základná",K139,0)</f>
        <v>0</v>
      </c>
      <c r="BF139" s="244">
        <f>IF(O139="znížená",K139,0)</f>
        <v>0</v>
      </c>
      <c r="BG139" s="244">
        <f>IF(O139="zákl. prenesená",K139,0)</f>
        <v>0</v>
      </c>
      <c r="BH139" s="244">
        <f>IF(O139="zníž. prenesená",K139,0)</f>
        <v>0</v>
      </c>
      <c r="BI139" s="244">
        <f>IF(O139="nulová",K139,0)</f>
        <v>0</v>
      </c>
      <c r="BJ139" s="15" t="s">
        <v>149</v>
      </c>
      <c r="BK139" s="244">
        <f>ROUND(P139*H139,2)</f>
        <v>0</v>
      </c>
      <c r="BL139" s="15" t="s">
        <v>148</v>
      </c>
      <c r="BM139" s="243" t="s">
        <v>440</v>
      </c>
    </row>
    <row r="140" s="2" customFormat="1">
      <c r="A140" s="36"/>
      <c r="B140" s="37"/>
      <c r="C140" s="38"/>
      <c r="D140" s="245" t="s">
        <v>151</v>
      </c>
      <c r="E140" s="38"/>
      <c r="F140" s="246" t="s">
        <v>403</v>
      </c>
      <c r="G140" s="38"/>
      <c r="H140" s="38"/>
      <c r="I140" s="247"/>
      <c r="J140" s="247"/>
      <c r="K140" s="38"/>
      <c r="L140" s="38"/>
      <c r="M140" s="42"/>
      <c r="N140" s="248"/>
      <c r="O140" s="249"/>
      <c r="P140" s="95"/>
      <c r="Q140" s="95"/>
      <c r="R140" s="95"/>
      <c r="S140" s="95"/>
      <c r="T140" s="95"/>
      <c r="U140" s="95"/>
      <c r="V140" s="95"/>
      <c r="W140" s="95"/>
      <c r="X140" s="96"/>
      <c r="Y140" s="36"/>
      <c r="Z140" s="36"/>
      <c r="AA140" s="36"/>
      <c r="AB140" s="36"/>
      <c r="AC140" s="36"/>
      <c r="AD140" s="36"/>
      <c r="AE140" s="36"/>
      <c r="AT140" s="15" t="s">
        <v>151</v>
      </c>
      <c r="AU140" s="15" t="s">
        <v>149</v>
      </c>
    </row>
    <row r="141" s="2" customFormat="1" ht="33" customHeight="1">
      <c r="A141" s="36"/>
      <c r="B141" s="37"/>
      <c r="C141" s="230" t="s">
        <v>265</v>
      </c>
      <c r="D141" s="230" t="s">
        <v>144</v>
      </c>
      <c r="E141" s="231" t="s">
        <v>441</v>
      </c>
      <c r="F141" s="232" t="s">
        <v>442</v>
      </c>
      <c r="G141" s="233" t="s">
        <v>161</v>
      </c>
      <c r="H141" s="234">
        <v>385</v>
      </c>
      <c r="I141" s="235"/>
      <c r="J141" s="235"/>
      <c r="K141" s="236">
        <f>ROUND(P141*H141,2)</f>
        <v>0</v>
      </c>
      <c r="L141" s="237"/>
      <c r="M141" s="42"/>
      <c r="N141" s="238" t="s">
        <v>1</v>
      </c>
      <c r="O141" s="239" t="s">
        <v>40</v>
      </c>
      <c r="P141" s="240">
        <f>I141+J141</f>
        <v>0</v>
      </c>
      <c r="Q141" s="240">
        <f>ROUND(I141*H141,2)</f>
        <v>0</v>
      </c>
      <c r="R141" s="240">
        <f>ROUND(J141*H141,2)</f>
        <v>0</v>
      </c>
      <c r="S141" s="95"/>
      <c r="T141" s="241">
        <f>S141*H141</f>
        <v>0</v>
      </c>
      <c r="U141" s="241">
        <v>0</v>
      </c>
      <c r="V141" s="241">
        <f>U141*H141</f>
        <v>0</v>
      </c>
      <c r="W141" s="241">
        <v>0</v>
      </c>
      <c r="X141" s="242">
        <f>W141*H141</f>
        <v>0</v>
      </c>
      <c r="Y141" s="36"/>
      <c r="Z141" s="36"/>
      <c r="AA141" s="36"/>
      <c r="AB141" s="36"/>
      <c r="AC141" s="36"/>
      <c r="AD141" s="36"/>
      <c r="AE141" s="36"/>
      <c r="AR141" s="243" t="s">
        <v>148</v>
      </c>
      <c r="AT141" s="243" t="s">
        <v>144</v>
      </c>
      <c r="AU141" s="243" t="s">
        <v>149</v>
      </c>
      <c r="AY141" s="15" t="s">
        <v>141</v>
      </c>
      <c r="BE141" s="244">
        <f>IF(O141="základná",K141,0)</f>
        <v>0</v>
      </c>
      <c r="BF141" s="244">
        <f>IF(O141="znížená",K141,0)</f>
        <v>0</v>
      </c>
      <c r="BG141" s="244">
        <f>IF(O141="zákl. prenesená",K141,0)</f>
        <v>0</v>
      </c>
      <c r="BH141" s="244">
        <f>IF(O141="zníž. prenesená",K141,0)</f>
        <v>0</v>
      </c>
      <c r="BI141" s="244">
        <f>IF(O141="nulová",K141,0)</f>
        <v>0</v>
      </c>
      <c r="BJ141" s="15" t="s">
        <v>149</v>
      </c>
      <c r="BK141" s="244">
        <f>ROUND(P141*H141,2)</f>
        <v>0</v>
      </c>
      <c r="BL141" s="15" t="s">
        <v>148</v>
      </c>
      <c r="BM141" s="243" t="s">
        <v>443</v>
      </c>
    </row>
    <row r="142" s="2" customFormat="1">
      <c r="A142" s="36"/>
      <c r="B142" s="37"/>
      <c r="C142" s="38"/>
      <c r="D142" s="245" t="s">
        <v>151</v>
      </c>
      <c r="E142" s="38"/>
      <c r="F142" s="246" t="s">
        <v>444</v>
      </c>
      <c r="G142" s="38"/>
      <c r="H142" s="38"/>
      <c r="I142" s="247"/>
      <c r="J142" s="247"/>
      <c r="K142" s="38"/>
      <c r="L142" s="38"/>
      <c r="M142" s="42"/>
      <c r="N142" s="248"/>
      <c r="O142" s="249"/>
      <c r="P142" s="95"/>
      <c r="Q142" s="95"/>
      <c r="R142" s="95"/>
      <c r="S142" s="95"/>
      <c r="T142" s="95"/>
      <c r="U142" s="95"/>
      <c r="V142" s="95"/>
      <c r="W142" s="95"/>
      <c r="X142" s="96"/>
      <c r="Y142" s="36"/>
      <c r="Z142" s="36"/>
      <c r="AA142" s="36"/>
      <c r="AB142" s="36"/>
      <c r="AC142" s="36"/>
      <c r="AD142" s="36"/>
      <c r="AE142" s="36"/>
      <c r="AT142" s="15" t="s">
        <v>151</v>
      </c>
      <c r="AU142" s="15" t="s">
        <v>149</v>
      </c>
    </row>
    <row r="143" s="2" customFormat="1" ht="24.15" customHeight="1">
      <c r="A143" s="36"/>
      <c r="B143" s="37"/>
      <c r="C143" s="230" t="s">
        <v>260</v>
      </c>
      <c r="D143" s="230" t="s">
        <v>144</v>
      </c>
      <c r="E143" s="231" t="s">
        <v>445</v>
      </c>
      <c r="F143" s="232" t="s">
        <v>446</v>
      </c>
      <c r="G143" s="233" t="s">
        <v>161</v>
      </c>
      <c r="H143" s="234">
        <v>385</v>
      </c>
      <c r="I143" s="235"/>
      <c r="J143" s="235"/>
      <c r="K143" s="236">
        <f>ROUND(P143*H143,2)</f>
        <v>0</v>
      </c>
      <c r="L143" s="237"/>
      <c r="M143" s="42"/>
      <c r="N143" s="238" t="s">
        <v>1</v>
      </c>
      <c r="O143" s="239" t="s">
        <v>40</v>
      </c>
      <c r="P143" s="240">
        <f>I143+J143</f>
        <v>0</v>
      </c>
      <c r="Q143" s="240">
        <f>ROUND(I143*H143,2)</f>
        <v>0</v>
      </c>
      <c r="R143" s="240">
        <f>ROUND(J143*H143,2)</f>
        <v>0</v>
      </c>
      <c r="S143" s="95"/>
      <c r="T143" s="241">
        <f>S143*H143</f>
        <v>0</v>
      </c>
      <c r="U143" s="241">
        <v>0</v>
      </c>
      <c r="V143" s="241">
        <f>U143*H143</f>
        <v>0</v>
      </c>
      <c r="W143" s="241">
        <v>0</v>
      </c>
      <c r="X143" s="242">
        <f>W143*H143</f>
        <v>0</v>
      </c>
      <c r="Y143" s="36"/>
      <c r="Z143" s="36"/>
      <c r="AA143" s="36"/>
      <c r="AB143" s="36"/>
      <c r="AC143" s="36"/>
      <c r="AD143" s="36"/>
      <c r="AE143" s="36"/>
      <c r="AR143" s="243" t="s">
        <v>148</v>
      </c>
      <c r="AT143" s="243" t="s">
        <v>144</v>
      </c>
      <c r="AU143" s="243" t="s">
        <v>149</v>
      </c>
      <c r="AY143" s="15" t="s">
        <v>141</v>
      </c>
      <c r="BE143" s="244">
        <f>IF(O143="základná",K143,0)</f>
        <v>0</v>
      </c>
      <c r="BF143" s="244">
        <f>IF(O143="znížená",K143,0)</f>
        <v>0</v>
      </c>
      <c r="BG143" s="244">
        <f>IF(O143="zákl. prenesená",K143,0)</f>
        <v>0</v>
      </c>
      <c r="BH143" s="244">
        <f>IF(O143="zníž. prenesená",K143,0)</f>
        <v>0</v>
      </c>
      <c r="BI143" s="244">
        <f>IF(O143="nulová",K143,0)</f>
        <v>0</v>
      </c>
      <c r="BJ143" s="15" t="s">
        <v>149</v>
      </c>
      <c r="BK143" s="244">
        <f>ROUND(P143*H143,2)</f>
        <v>0</v>
      </c>
      <c r="BL143" s="15" t="s">
        <v>148</v>
      </c>
      <c r="BM143" s="243" t="s">
        <v>447</v>
      </c>
    </row>
    <row r="144" s="2" customFormat="1">
      <c r="A144" s="36"/>
      <c r="B144" s="37"/>
      <c r="C144" s="38"/>
      <c r="D144" s="245" t="s">
        <v>151</v>
      </c>
      <c r="E144" s="38"/>
      <c r="F144" s="246" t="s">
        <v>448</v>
      </c>
      <c r="G144" s="38"/>
      <c r="H144" s="38"/>
      <c r="I144" s="247"/>
      <c r="J144" s="247"/>
      <c r="K144" s="38"/>
      <c r="L144" s="38"/>
      <c r="M144" s="42"/>
      <c r="N144" s="248"/>
      <c r="O144" s="249"/>
      <c r="P144" s="95"/>
      <c r="Q144" s="95"/>
      <c r="R144" s="95"/>
      <c r="S144" s="95"/>
      <c r="T144" s="95"/>
      <c r="U144" s="95"/>
      <c r="V144" s="95"/>
      <c r="W144" s="95"/>
      <c r="X144" s="96"/>
      <c r="Y144" s="36"/>
      <c r="Z144" s="36"/>
      <c r="AA144" s="36"/>
      <c r="AB144" s="36"/>
      <c r="AC144" s="36"/>
      <c r="AD144" s="36"/>
      <c r="AE144" s="36"/>
      <c r="AT144" s="15" t="s">
        <v>151</v>
      </c>
      <c r="AU144" s="15" t="s">
        <v>149</v>
      </c>
    </row>
    <row r="145" s="2" customFormat="1" ht="24.15" customHeight="1">
      <c r="A145" s="36"/>
      <c r="B145" s="37"/>
      <c r="C145" s="230" t="s">
        <v>390</v>
      </c>
      <c r="D145" s="230" t="s">
        <v>144</v>
      </c>
      <c r="E145" s="231" t="s">
        <v>408</v>
      </c>
      <c r="F145" s="232" t="s">
        <v>409</v>
      </c>
      <c r="G145" s="233" t="s">
        <v>161</v>
      </c>
      <c r="H145" s="234">
        <v>385</v>
      </c>
      <c r="I145" s="235"/>
      <c r="J145" s="235"/>
      <c r="K145" s="236">
        <f>ROUND(P145*H145,2)</f>
        <v>0</v>
      </c>
      <c r="L145" s="237"/>
      <c r="M145" s="42"/>
      <c r="N145" s="238" t="s">
        <v>1</v>
      </c>
      <c r="O145" s="239" t="s">
        <v>40</v>
      </c>
      <c r="P145" s="240">
        <f>I145+J145</f>
        <v>0</v>
      </c>
      <c r="Q145" s="240">
        <f>ROUND(I145*H145,2)</f>
        <v>0</v>
      </c>
      <c r="R145" s="240">
        <f>ROUND(J145*H145,2)</f>
        <v>0</v>
      </c>
      <c r="S145" s="95"/>
      <c r="T145" s="241">
        <f>S145*H145</f>
        <v>0</v>
      </c>
      <c r="U145" s="241">
        <v>0</v>
      </c>
      <c r="V145" s="241">
        <f>U145*H145</f>
        <v>0</v>
      </c>
      <c r="W145" s="241">
        <v>0</v>
      </c>
      <c r="X145" s="242">
        <f>W145*H145</f>
        <v>0</v>
      </c>
      <c r="Y145" s="36"/>
      <c r="Z145" s="36"/>
      <c r="AA145" s="36"/>
      <c r="AB145" s="36"/>
      <c r="AC145" s="36"/>
      <c r="AD145" s="36"/>
      <c r="AE145" s="36"/>
      <c r="AR145" s="243" t="s">
        <v>148</v>
      </c>
      <c r="AT145" s="243" t="s">
        <v>144</v>
      </c>
      <c r="AU145" s="243" t="s">
        <v>149</v>
      </c>
      <c r="AY145" s="15" t="s">
        <v>141</v>
      </c>
      <c r="BE145" s="244">
        <f>IF(O145="základná",K145,0)</f>
        <v>0</v>
      </c>
      <c r="BF145" s="244">
        <f>IF(O145="znížená",K145,0)</f>
        <v>0</v>
      </c>
      <c r="BG145" s="244">
        <f>IF(O145="zákl. prenesená",K145,0)</f>
        <v>0</v>
      </c>
      <c r="BH145" s="244">
        <f>IF(O145="zníž. prenesená",K145,0)</f>
        <v>0</v>
      </c>
      <c r="BI145" s="244">
        <f>IF(O145="nulová",K145,0)</f>
        <v>0</v>
      </c>
      <c r="BJ145" s="15" t="s">
        <v>149</v>
      </c>
      <c r="BK145" s="244">
        <f>ROUND(P145*H145,2)</f>
        <v>0</v>
      </c>
      <c r="BL145" s="15" t="s">
        <v>148</v>
      </c>
      <c r="BM145" s="243" t="s">
        <v>449</v>
      </c>
    </row>
    <row r="146" s="2" customFormat="1">
      <c r="A146" s="36"/>
      <c r="B146" s="37"/>
      <c r="C146" s="38"/>
      <c r="D146" s="245" t="s">
        <v>151</v>
      </c>
      <c r="E146" s="38"/>
      <c r="F146" s="246" t="s">
        <v>409</v>
      </c>
      <c r="G146" s="38"/>
      <c r="H146" s="38"/>
      <c r="I146" s="247"/>
      <c r="J146" s="247"/>
      <c r="K146" s="38"/>
      <c r="L146" s="38"/>
      <c r="M146" s="42"/>
      <c r="N146" s="248"/>
      <c r="O146" s="249"/>
      <c r="P146" s="95"/>
      <c r="Q146" s="95"/>
      <c r="R146" s="95"/>
      <c r="S146" s="95"/>
      <c r="T146" s="95"/>
      <c r="U146" s="95"/>
      <c r="V146" s="95"/>
      <c r="W146" s="95"/>
      <c r="X146" s="96"/>
      <c r="Y146" s="36"/>
      <c r="Z146" s="36"/>
      <c r="AA146" s="36"/>
      <c r="AB146" s="36"/>
      <c r="AC146" s="36"/>
      <c r="AD146" s="36"/>
      <c r="AE146" s="36"/>
      <c r="AT146" s="15" t="s">
        <v>151</v>
      </c>
      <c r="AU146" s="15" t="s">
        <v>149</v>
      </c>
    </row>
    <row r="147" s="12" customFormat="1" ht="22.8" customHeight="1">
      <c r="A147" s="12"/>
      <c r="B147" s="213"/>
      <c r="C147" s="214"/>
      <c r="D147" s="215" t="s">
        <v>75</v>
      </c>
      <c r="E147" s="228" t="s">
        <v>158</v>
      </c>
      <c r="F147" s="228" t="s">
        <v>327</v>
      </c>
      <c r="G147" s="214"/>
      <c r="H147" s="214"/>
      <c r="I147" s="217"/>
      <c r="J147" s="217"/>
      <c r="K147" s="229">
        <f>BK147</f>
        <v>0</v>
      </c>
      <c r="L147" s="214"/>
      <c r="M147" s="219"/>
      <c r="N147" s="220"/>
      <c r="O147" s="221"/>
      <c r="P147" s="221"/>
      <c r="Q147" s="222">
        <f>SUM(Q148:Q159)</f>
        <v>0</v>
      </c>
      <c r="R147" s="222">
        <f>SUM(R148:R159)</f>
        <v>0</v>
      </c>
      <c r="S147" s="221"/>
      <c r="T147" s="223">
        <f>SUM(T148:T159)</f>
        <v>0</v>
      </c>
      <c r="U147" s="221"/>
      <c r="V147" s="223">
        <f>SUM(V148:V159)</f>
        <v>7.2695999999999996</v>
      </c>
      <c r="W147" s="221"/>
      <c r="X147" s="224">
        <f>SUM(X148:X159)</f>
        <v>0</v>
      </c>
      <c r="Y147" s="12"/>
      <c r="Z147" s="12"/>
      <c r="AA147" s="12"/>
      <c r="AB147" s="12"/>
      <c r="AC147" s="12"/>
      <c r="AD147" s="12"/>
      <c r="AE147" s="12"/>
      <c r="AR147" s="225" t="s">
        <v>84</v>
      </c>
      <c r="AT147" s="226" t="s">
        <v>75</v>
      </c>
      <c r="AU147" s="226" t="s">
        <v>84</v>
      </c>
      <c r="AY147" s="225" t="s">
        <v>141</v>
      </c>
      <c r="BK147" s="227">
        <f>SUM(BK148:BK159)</f>
        <v>0</v>
      </c>
    </row>
    <row r="148" s="2" customFormat="1" ht="37.8" customHeight="1">
      <c r="A148" s="36"/>
      <c r="B148" s="37"/>
      <c r="C148" s="230" t="s">
        <v>337</v>
      </c>
      <c r="D148" s="230" t="s">
        <v>144</v>
      </c>
      <c r="E148" s="231" t="s">
        <v>338</v>
      </c>
      <c r="F148" s="232" t="s">
        <v>339</v>
      </c>
      <c r="G148" s="233" t="s">
        <v>167</v>
      </c>
      <c r="H148" s="234">
        <v>60</v>
      </c>
      <c r="I148" s="235"/>
      <c r="J148" s="235"/>
      <c r="K148" s="236">
        <f>ROUND(P148*H148,2)</f>
        <v>0</v>
      </c>
      <c r="L148" s="237"/>
      <c r="M148" s="42"/>
      <c r="N148" s="238" t="s">
        <v>1</v>
      </c>
      <c r="O148" s="239" t="s">
        <v>40</v>
      </c>
      <c r="P148" s="240">
        <f>I148+J148</f>
        <v>0</v>
      </c>
      <c r="Q148" s="240">
        <f>ROUND(I148*H148,2)</f>
        <v>0</v>
      </c>
      <c r="R148" s="240">
        <f>ROUND(J148*H148,2)</f>
        <v>0</v>
      </c>
      <c r="S148" s="95"/>
      <c r="T148" s="241">
        <f>S148*H148</f>
        <v>0</v>
      </c>
      <c r="U148" s="241">
        <v>0.097930000000000003</v>
      </c>
      <c r="V148" s="241">
        <f>U148*H148</f>
        <v>5.8757999999999999</v>
      </c>
      <c r="W148" s="241">
        <v>0</v>
      </c>
      <c r="X148" s="242">
        <f>W148*H148</f>
        <v>0</v>
      </c>
      <c r="Y148" s="36"/>
      <c r="Z148" s="36"/>
      <c r="AA148" s="36"/>
      <c r="AB148" s="36"/>
      <c r="AC148" s="36"/>
      <c r="AD148" s="36"/>
      <c r="AE148" s="36"/>
      <c r="AR148" s="243" t="s">
        <v>148</v>
      </c>
      <c r="AT148" s="243" t="s">
        <v>144</v>
      </c>
      <c r="AU148" s="243" t="s">
        <v>149</v>
      </c>
      <c r="AY148" s="15" t="s">
        <v>141</v>
      </c>
      <c r="BE148" s="244">
        <f>IF(O148="základná",K148,0)</f>
        <v>0</v>
      </c>
      <c r="BF148" s="244">
        <f>IF(O148="znížená",K148,0)</f>
        <v>0</v>
      </c>
      <c r="BG148" s="244">
        <f>IF(O148="zákl. prenesená",K148,0)</f>
        <v>0</v>
      </c>
      <c r="BH148" s="244">
        <f>IF(O148="zníž. prenesená",K148,0)</f>
        <v>0</v>
      </c>
      <c r="BI148" s="244">
        <f>IF(O148="nulová",K148,0)</f>
        <v>0</v>
      </c>
      <c r="BJ148" s="15" t="s">
        <v>149</v>
      </c>
      <c r="BK148" s="244">
        <f>ROUND(P148*H148,2)</f>
        <v>0</v>
      </c>
      <c r="BL148" s="15" t="s">
        <v>148</v>
      </c>
      <c r="BM148" s="243" t="s">
        <v>340</v>
      </c>
    </row>
    <row r="149" s="2" customFormat="1">
      <c r="A149" s="36"/>
      <c r="B149" s="37"/>
      <c r="C149" s="38"/>
      <c r="D149" s="245" t="s">
        <v>151</v>
      </c>
      <c r="E149" s="38"/>
      <c r="F149" s="246" t="s">
        <v>341</v>
      </c>
      <c r="G149" s="38"/>
      <c r="H149" s="38"/>
      <c r="I149" s="247"/>
      <c r="J149" s="247"/>
      <c r="K149" s="38"/>
      <c r="L149" s="38"/>
      <c r="M149" s="42"/>
      <c r="N149" s="248"/>
      <c r="O149" s="249"/>
      <c r="P149" s="95"/>
      <c r="Q149" s="95"/>
      <c r="R149" s="95"/>
      <c r="S149" s="95"/>
      <c r="T149" s="95"/>
      <c r="U149" s="95"/>
      <c r="V149" s="95"/>
      <c r="W149" s="95"/>
      <c r="X149" s="96"/>
      <c r="Y149" s="36"/>
      <c r="Z149" s="36"/>
      <c r="AA149" s="36"/>
      <c r="AB149" s="36"/>
      <c r="AC149" s="36"/>
      <c r="AD149" s="36"/>
      <c r="AE149" s="36"/>
      <c r="AT149" s="15" t="s">
        <v>151</v>
      </c>
      <c r="AU149" s="15" t="s">
        <v>149</v>
      </c>
    </row>
    <row r="150" s="2" customFormat="1" ht="21.75" customHeight="1">
      <c r="A150" s="36"/>
      <c r="B150" s="37"/>
      <c r="C150" s="260" t="s">
        <v>342</v>
      </c>
      <c r="D150" s="260" t="s">
        <v>228</v>
      </c>
      <c r="E150" s="261" t="s">
        <v>343</v>
      </c>
      <c r="F150" s="262" t="s">
        <v>344</v>
      </c>
      <c r="G150" s="263" t="s">
        <v>147</v>
      </c>
      <c r="H150" s="264">
        <v>60.600000000000001</v>
      </c>
      <c r="I150" s="265"/>
      <c r="J150" s="266"/>
      <c r="K150" s="267">
        <f>ROUND(P150*H150,2)</f>
        <v>0</v>
      </c>
      <c r="L150" s="266"/>
      <c r="M150" s="268"/>
      <c r="N150" s="269" t="s">
        <v>1</v>
      </c>
      <c r="O150" s="239" t="s">
        <v>40</v>
      </c>
      <c r="P150" s="240">
        <f>I150+J150</f>
        <v>0</v>
      </c>
      <c r="Q150" s="240">
        <f>ROUND(I150*H150,2)</f>
        <v>0</v>
      </c>
      <c r="R150" s="240">
        <f>ROUND(J150*H150,2)</f>
        <v>0</v>
      </c>
      <c r="S150" s="95"/>
      <c r="T150" s="241">
        <f>S150*H150</f>
        <v>0</v>
      </c>
      <c r="U150" s="241">
        <v>0.023</v>
      </c>
      <c r="V150" s="241">
        <f>U150*H150</f>
        <v>1.3937999999999999</v>
      </c>
      <c r="W150" s="241">
        <v>0</v>
      </c>
      <c r="X150" s="242">
        <f>W150*H150</f>
        <v>0</v>
      </c>
      <c r="Y150" s="36"/>
      <c r="Z150" s="36"/>
      <c r="AA150" s="36"/>
      <c r="AB150" s="36"/>
      <c r="AC150" s="36"/>
      <c r="AD150" s="36"/>
      <c r="AE150" s="36"/>
      <c r="AR150" s="243" t="s">
        <v>164</v>
      </c>
      <c r="AT150" s="243" t="s">
        <v>228</v>
      </c>
      <c r="AU150" s="243" t="s">
        <v>149</v>
      </c>
      <c r="AY150" s="15" t="s">
        <v>141</v>
      </c>
      <c r="BE150" s="244">
        <f>IF(O150="základná",K150,0)</f>
        <v>0</v>
      </c>
      <c r="BF150" s="244">
        <f>IF(O150="znížená",K150,0)</f>
        <v>0</v>
      </c>
      <c r="BG150" s="244">
        <f>IF(O150="zákl. prenesená",K150,0)</f>
        <v>0</v>
      </c>
      <c r="BH150" s="244">
        <f>IF(O150="zníž. prenesená",K150,0)</f>
        <v>0</v>
      </c>
      <c r="BI150" s="244">
        <f>IF(O150="nulová",K150,0)</f>
        <v>0</v>
      </c>
      <c r="BJ150" s="15" t="s">
        <v>149</v>
      </c>
      <c r="BK150" s="244">
        <f>ROUND(P150*H150,2)</f>
        <v>0</v>
      </c>
      <c r="BL150" s="15" t="s">
        <v>148</v>
      </c>
      <c r="BM150" s="243" t="s">
        <v>345</v>
      </c>
    </row>
    <row r="151" s="2" customFormat="1">
      <c r="A151" s="36"/>
      <c r="B151" s="37"/>
      <c r="C151" s="38"/>
      <c r="D151" s="245" t="s">
        <v>151</v>
      </c>
      <c r="E151" s="38"/>
      <c r="F151" s="246" t="s">
        <v>344</v>
      </c>
      <c r="G151" s="38"/>
      <c r="H151" s="38"/>
      <c r="I151" s="247"/>
      <c r="J151" s="247"/>
      <c r="K151" s="38"/>
      <c r="L151" s="38"/>
      <c r="M151" s="42"/>
      <c r="N151" s="248"/>
      <c r="O151" s="249"/>
      <c r="P151" s="95"/>
      <c r="Q151" s="95"/>
      <c r="R151" s="95"/>
      <c r="S151" s="95"/>
      <c r="T151" s="95"/>
      <c r="U151" s="95"/>
      <c r="V151" s="95"/>
      <c r="W151" s="95"/>
      <c r="X151" s="96"/>
      <c r="Y151" s="36"/>
      <c r="Z151" s="36"/>
      <c r="AA151" s="36"/>
      <c r="AB151" s="36"/>
      <c r="AC151" s="36"/>
      <c r="AD151" s="36"/>
      <c r="AE151" s="36"/>
      <c r="AT151" s="15" t="s">
        <v>151</v>
      </c>
      <c r="AU151" s="15" t="s">
        <v>149</v>
      </c>
    </row>
    <row r="152" s="13" customFormat="1">
      <c r="A152" s="13"/>
      <c r="B152" s="250"/>
      <c r="C152" s="251"/>
      <c r="D152" s="245" t="s">
        <v>196</v>
      </c>
      <c r="E152" s="251"/>
      <c r="F152" s="252" t="s">
        <v>450</v>
      </c>
      <c r="G152" s="251"/>
      <c r="H152" s="253">
        <v>60.600000000000001</v>
      </c>
      <c r="I152" s="254"/>
      <c r="J152" s="254"/>
      <c r="K152" s="251"/>
      <c r="L152" s="251"/>
      <c r="M152" s="255"/>
      <c r="N152" s="256"/>
      <c r="O152" s="257"/>
      <c r="P152" s="257"/>
      <c r="Q152" s="257"/>
      <c r="R152" s="257"/>
      <c r="S152" s="257"/>
      <c r="T152" s="257"/>
      <c r="U152" s="257"/>
      <c r="V152" s="257"/>
      <c r="W152" s="257"/>
      <c r="X152" s="258"/>
      <c r="Y152" s="13"/>
      <c r="Z152" s="13"/>
      <c r="AA152" s="13"/>
      <c r="AB152" s="13"/>
      <c r="AC152" s="13"/>
      <c r="AD152" s="13"/>
      <c r="AE152" s="13"/>
      <c r="AT152" s="259" t="s">
        <v>196</v>
      </c>
      <c r="AU152" s="259" t="s">
        <v>149</v>
      </c>
      <c r="AV152" s="13" t="s">
        <v>149</v>
      </c>
      <c r="AW152" s="13" t="s">
        <v>4</v>
      </c>
      <c r="AX152" s="13" t="s">
        <v>84</v>
      </c>
      <c r="AY152" s="259" t="s">
        <v>141</v>
      </c>
    </row>
    <row r="153" s="2" customFormat="1" ht="21.75" customHeight="1">
      <c r="A153" s="36"/>
      <c r="B153" s="37"/>
      <c r="C153" s="230" t="s">
        <v>352</v>
      </c>
      <c r="D153" s="230" t="s">
        <v>144</v>
      </c>
      <c r="E153" s="231" t="s">
        <v>353</v>
      </c>
      <c r="F153" s="232" t="s">
        <v>354</v>
      </c>
      <c r="G153" s="233" t="s">
        <v>209</v>
      </c>
      <c r="H153" s="234">
        <v>61.600000000000001</v>
      </c>
      <c r="I153" s="235"/>
      <c r="J153" s="235"/>
      <c r="K153" s="236">
        <f>ROUND(P153*H153,2)</f>
        <v>0</v>
      </c>
      <c r="L153" s="237"/>
      <c r="M153" s="42"/>
      <c r="N153" s="238" t="s">
        <v>1</v>
      </c>
      <c r="O153" s="239" t="s">
        <v>40</v>
      </c>
      <c r="P153" s="240">
        <f>I153+J153</f>
        <v>0</v>
      </c>
      <c r="Q153" s="240">
        <f>ROUND(I153*H153,2)</f>
        <v>0</v>
      </c>
      <c r="R153" s="240">
        <f>ROUND(J153*H153,2)</f>
        <v>0</v>
      </c>
      <c r="S153" s="95"/>
      <c r="T153" s="241">
        <f>S153*H153</f>
        <v>0</v>
      </c>
      <c r="U153" s="241">
        <v>0</v>
      </c>
      <c r="V153" s="241">
        <f>U153*H153</f>
        <v>0</v>
      </c>
      <c r="W153" s="241">
        <v>0</v>
      </c>
      <c r="X153" s="242">
        <f>W153*H153</f>
        <v>0</v>
      </c>
      <c r="Y153" s="36"/>
      <c r="Z153" s="36"/>
      <c r="AA153" s="36"/>
      <c r="AB153" s="36"/>
      <c r="AC153" s="36"/>
      <c r="AD153" s="36"/>
      <c r="AE153" s="36"/>
      <c r="AR153" s="243" t="s">
        <v>148</v>
      </c>
      <c r="AT153" s="243" t="s">
        <v>144</v>
      </c>
      <c r="AU153" s="243" t="s">
        <v>149</v>
      </c>
      <c r="AY153" s="15" t="s">
        <v>141</v>
      </c>
      <c r="BE153" s="244">
        <f>IF(O153="základná",K153,0)</f>
        <v>0</v>
      </c>
      <c r="BF153" s="244">
        <f>IF(O153="znížená",K153,0)</f>
        <v>0</v>
      </c>
      <c r="BG153" s="244">
        <f>IF(O153="zákl. prenesená",K153,0)</f>
        <v>0</v>
      </c>
      <c r="BH153" s="244">
        <f>IF(O153="zníž. prenesená",K153,0)</f>
        <v>0</v>
      </c>
      <c r="BI153" s="244">
        <f>IF(O153="nulová",K153,0)</f>
        <v>0</v>
      </c>
      <c r="BJ153" s="15" t="s">
        <v>149</v>
      </c>
      <c r="BK153" s="244">
        <f>ROUND(P153*H153,2)</f>
        <v>0</v>
      </c>
      <c r="BL153" s="15" t="s">
        <v>148</v>
      </c>
      <c r="BM153" s="243" t="s">
        <v>355</v>
      </c>
    </row>
    <row r="154" s="2" customFormat="1">
      <c r="A154" s="36"/>
      <c r="B154" s="37"/>
      <c r="C154" s="38"/>
      <c r="D154" s="245" t="s">
        <v>151</v>
      </c>
      <c r="E154" s="38"/>
      <c r="F154" s="246" t="s">
        <v>354</v>
      </c>
      <c r="G154" s="38"/>
      <c r="H154" s="38"/>
      <c r="I154" s="247"/>
      <c r="J154" s="247"/>
      <c r="K154" s="38"/>
      <c r="L154" s="38"/>
      <c r="M154" s="42"/>
      <c r="N154" s="248"/>
      <c r="O154" s="249"/>
      <c r="P154" s="95"/>
      <c r="Q154" s="95"/>
      <c r="R154" s="95"/>
      <c r="S154" s="95"/>
      <c r="T154" s="95"/>
      <c r="U154" s="95"/>
      <c r="V154" s="95"/>
      <c r="W154" s="95"/>
      <c r="X154" s="96"/>
      <c r="Y154" s="36"/>
      <c r="Z154" s="36"/>
      <c r="AA154" s="36"/>
      <c r="AB154" s="36"/>
      <c r="AC154" s="36"/>
      <c r="AD154" s="36"/>
      <c r="AE154" s="36"/>
      <c r="AT154" s="15" t="s">
        <v>151</v>
      </c>
      <c r="AU154" s="15" t="s">
        <v>149</v>
      </c>
    </row>
    <row r="155" s="2" customFormat="1" ht="24.15" customHeight="1">
      <c r="A155" s="36"/>
      <c r="B155" s="37"/>
      <c r="C155" s="230" t="s">
        <v>356</v>
      </c>
      <c r="D155" s="230" t="s">
        <v>144</v>
      </c>
      <c r="E155" s="231" t="s">
        <v>357</v>
      </c>
      <c r="F155" s="232" t="s">
        <v>358</v>
      </c>
      <c r="G155" s="233" t="s">
        <v>209</v>
      </c>
      <c r="H155" s="234">
        <v>1416.8</v>
      </c>
      <c r="I155" s="235"/>
      <c r="J155" s="235"/>
      <c r="K155" s="236">
        <f>ROUND(P155*H155,2)</f>
        <v>0</v>
      </c>
      <c r="L155" s="237"/>
      <c r="M155" s="42"/>
      <c r="N155" s="238" t="s">
        <v>1</v>
      </c>
      <c r="O155" s="239" t="s">
        <v>40</v>
      </c>
      <c r="P155" s="240">
        <f>I155+J155</f>
        <v>0</v>
      </c>
      <c r="Q155" s="240">
        <f>ROUND(I155*H155,2)</f>
        <v>0</v>
      </c>
      <c r="R155" s="240">
        <f>ROUND(J155*H155,2)</f>
        <v>0</v>
      </c>
      <c r="S155" s="95"/>
      <c r="T155" s="241">
        <f>S155*H155</f>
        <v>0</v>
      </c>
      <c r="U155" s="241">
        <v>0</v>
      </c>
      <c r="V155" s="241">
        <f>U155*H155</f>
        <v>0</v>
      </c>
      <c r="W155" s="241">
        <v>0</v>
      </c>
      <c r="X155" s="242">
        <f>W155*H155</f>
        <v>0</v>
      </c>
      <c r="Y155" s="36"/>
      <c r="Z155" s="36"/>
      <c r="AA155" s="36"/>
      <c r="AB155" s="36"/>
      <c r="AC155" s="36"/>
      <c r="AD155" s="36"/>
      <c r="AE155" s="36"/>
      <c r="AR155" s="243" t="s">
        <v>148</v>
      </c>
      <c r="AT155" s="243" t="s">
        <v>144</v>
      </c>
      <c r="AU155" s="243" t="s">
        <v>149</v>
      </c>
      <c r="AY155" s="15" t="s">
        <v>141</v>
      </c>
      <c r="BE155" s="244">
        <f>IF(O155="základná",K155,0)</f>
        <v>0</v>
      </c>
      <c r="BF155" s="244">
        <f>IF(O155="znížená",K155,0)</f>
        <v>0</v>
      </c>
      <c r="BG155" s="244">
        <f>IF(O155="zákl. prenesená",K155,0)</f>
        <v>0</v>
      </c>
      <c r="BH155" s="244">
        <f>IF(O155="zníž. prenesená",K155,0)</f>
        <v>0</v>
      </c>
      <c r="BI155" s="244">
        <f>IF(O155="nulová",K155,0)</f>
        <v>0</v>
      </c>
      <c r="BJ155" s="15" t="s">
        <v>149</v>
      </c>
      <c r="BK155" s="244">
        <f>ROUND(P155*H155,2)</f>
        <v>0</v>
      </c>
      <c r="BL155" s="15" t="s">
        <v>148</v>
      </c>
      <c r="BM155" s="243" t="s">
        <v>359</v>
      </c>
    </row>
    <row r="156" s="2" customFormat="1">
      <c r="A156" s="36"/>
      <c r="B156" s="37"/>
      <c r="C156" s="38"/>
      <c r="D156" s="245" t="s">
        <v>151</v>
      </c>
      <c r="E156" s="38"/>
      <c r="F156" s="246" t="s">
        <v>358</v>
      </c>
      <c r="G156" s="38"/>
      <c r="H156" s="38"/>
      <c r="I156" s="247"/>
      <c r="J156" s="247"/>
      <c r="K156" s="38"/>
      <c r="L156" s="38"/>
      <c r="M156" s="42"/>
      <c r="N156" s="248"/>
      <c r="O156" s="249"/>
      <c r="P156" s="95"/>
      <c r="Q156" s="95"/>
      <c r="R156" s="95"/>
      <c r="S156" s="95"/>
      <c r="T156" s="95"/>
      <c r="U156" s="95"/>
      <c r="V156" s="95"/>
      <c r="W156" s="95"/>
      <c r="X156" s="96"/>
      <c r="Y156" s="36"/>
      <c r="Z156" s="36"/>
      <c r="AA156" s="36"/>
      <c r="AB156" s="36"/>
      <c r="AC156" s="36"/>
      <c r="AD156" s="36"/>
      <c r="AE156" s="36"/>
      <c r="AT156" s="15" t="s">
        <v>151</v>
      </c>
      <c r="AU156" s="15" t="s">
        <v>149</v>
      </c>
    </row>
    <row r="157" s="13" customFormat="1">
      <c r="A157" s="13"/>
      <c r="B157" s="250"/>
      <c r="C157" s="251"/>
      <c r="D157" s="245" t="s">
        <v>196</v>
      </c>
      <c r="E157" s="251"/>
      <c r="F157" s="252" t="s">
        <v>451</v>
      </c>
      <c r="G157" s="251"/>
      <c r="H157" s="253">
        <v>1416.8</v>
      </c>
      <c r="I157" s="254"/>
      <c r="J157" s="254"/>
      <c r="K157" s="251"/>
      <c r="L157" s="251"/>
      <c r="M157" s="255"/>
      <c r="N157" s="256"/>
      <c r="O157" s="257"/>
      <c r="P157" s="257"/>
      <c r="Q157" s="257"/>
      <c r="R157" s="257"/>
      <c r="S157" s="257"/>
      <c r="T157" s="257"/>
      <c r="U157" s="257"/>
      <c r="V157" s="257"/>
      <c r="W157" s="257"/>
      <c r="X157" s="258"/>
      <c r="Y157" s="13"/>
      <c r="Z157" s="13"/>
      <c r="AA157" s="13"/>
      <c r="AB157" s="13"/>
      <c r="AC157" s="13"/>
      <c r="AD157" s="13"/>
      <c r="AE157" s="13"/>
      <c r="AT157" s="259" t="s">
        <v>196</v>
      </c>
      <c r="AU157" s="259" t="s">
        <v>149</v>
      </c>
      <c r="AV157" s="13" t="s">
        <v>149</v>
      </c>
      <c r="AW157" s="13" t="s">
        <v>4</v>
      </c>
      <c r="AX157" s="13" t="s">
        <v>84</v>
      </c>
      <c r="AY157" s="259" t="s">
        <v>141</v>
      </c>
    </row>
    <row r="158" s="2" customFormat="1" ht="24.15" customHeight="1">
      <c r="A158" s="36"/>
      <c r="B158" s="37"/>
      <c r="C158" s="230" t="s">
        <v>361</v>
      </c>
      <c r="D158" s="230" t="s">
        <v>144</v>
      </c>
      <c r="E158" s="231" t="s">
        <v>362</v>
      </c>
      <c r="F158" s="232" t="s">
        <v>363</v>
      </c>
      <c r="G158" s="233" t="s">
        <v>209</v>
      </c>
      <c r="H158" s="234">
        <v>3.1200000000000001</v>
      </c>
      <c r="I158" s="235"/>
      <c r="J158" s="235"/>
      <c r="K158" s="236">
        <f>ROUND(P158*H158,2)</f>
        <v>0</v>
      </c>
      <c r="L158" s="237"/>
      <c r="M158" s="42"/>
      <c r="N158" s="238" t="s">
        <v>1</v>
      </c>
      <c r="O158" s="239" t="s">
        <v>40</v>
      </c>
      <c r="P158" s="240">
        <f>I158+J158</f>
        <v>0</v>
      </c>
      <c r="Q158" s="240">
        <f>ROUND(I158*H158,2)</f>
        <v>0</v>
      </c>
      <c r="R158" s="240">
        <f>ROUND(J158*H158,2)</f>
        <v>0</v>
      </c>
      <c r="S158" s="95"/>
      <c r="T158" s="241">
        <f>S158*H158</f>
        <v>0</v>
      </c>
      <c r="U158" s="241">
        <v>0</v>
      </c>
      <c r="V158" s="241">
        <f>U158*H158</f>
        <v>0</v>
      </c>
      <c r="W158" s="241">
        <v>0</v>
      </c>
      <c r="X158" s="242">
        <f>W158*H158</f>
        <v>0</v>
      </c>
      <c r="Y158" s="36"/>
      <c r="Z158" s="36"/>
      <c r="AA158" s="36"/>
      <c r="AB158" s="36"/>
      <c r="AC158" s="36"/>
      <c r="AD158" s="36"/>
      <c r="AE158" s="36"/>
      <c r="AR158" s="243" t="s">
        <v>148</v>
      </c>
      <c r="AT158" s="243" t="s">
        <v>144</v>
      </c>
      <c r="AU158" s="243" t="s">
        <v>149</v>
      </c>
      <c r="AY158" s="15" t="s">
        <v>141</v>
      </c>
      <c r="BE158" s="244">
        <f>IF(O158="základná",K158,0)</f>
        <v>0</v>
      </c>
      <c r="BF158" s="244">
        <f>IF(O158="znížená",K158,0)</f>
        <v>0</v>
      </c>
      <c r="BG158" s="244">
        <f>IF(O158="zákl. prenesená",K158,0)</f>
        <v>0</v>
      </c>
      <c r="BH158" s="244">
        <f>IF(O158="zníž. prenesená",K158,0)</f>
        <v>0</v>
      </c>
      <c r="BI158" s="244">
        <f>IF(O158="nulová",K158,0)</f>
        <v>0</v>
      </c>
      <c r="BJ158" s="15" t="s">
        <v>149</v>
      </c>
      <c r="BK158" s="244">
        <f>ROUND(P158*H158,2)</f>
        <v>0</v>
      </c>
      <c r="BL158" s="15" t="s">
        <v>148</v>
      </c>
      <c r="BM158" s="243" t="s">
        <v>364</v>
      </c>
    </row>
    <row r="159" s="2" customFormat="1">
      <c r="A159" s="36"/>
      <c r="B159" s="37"/>
      <c r="C159" s="38"/>
      <c r="D159" s="245" t="s">
        <v>151</v>
      </c>
      <c r="E159" s="38"/>
      <c r="F159" s="246" t="s">
        <v>365</v>
      </c>
      <c r="G159" s="38"/>
      <c r="H159" s="38"/>
      <c r="I159" s="247"/>
      <c r="J159" s="247"/>
      <c r="K159" s="38"/>
      <c r="L159" s="38"/>
      <c r="M159" s="42"/>
      <c r="N159" s="248"/>
      <c r="O159" s="249"/>
      <c r="P159" s="95"/>
      <c r="Q159" s="95"/>
      <c r="R159" s="95"/>
      <c r="S159" s="95"/>
      <c r="T159" s="95"/>
      <c r="U159" s="95"/>
      <c r="V159" s="95"/>
      <c r="W159" s="95"/>
      <c r="X159" s="96"/>
      <c r="Y159" s="36"/>
      <c r="Z159" s="36"/>
      <c r="AA159" s="36"/>
      <c r="AB159" s="36"/>
      <c r="AC159" s="36"/>
      <c r="AD159" s="36"/>
      <c r="AE159" s="36"/>
      <c r="AT159" s="15" t="s">
        <v>151</v>
      </c>
      <c r="AU159" s="15" t="s">
        <v>149</v>
      </c>
    </row>
    <row r="160" s="12" customFormat="1" ht="22.8" customHeight="1">
      <c r="A160" s="12"/>
      <c r="B160" s="213"/>
      <c r="C160" s="214"/>
      <c r="D160" s="215" t="s">
        <v>75</v>
      </c>
      <c r="E160" s="228" t="s">
        <v>381</v>
      </c>
      <c r="F160" s="228" t="s">
        <v>382</v>
      </c>
      <c r="G160" s="214"/>
      <c r="H160" s="214"/>
      <c r="I160" s="217"/>
      <c r="J160" s="217"/>
      <c r="K160" s="229">
        <f>BK160</f>
        <v>0</v>
      </c>
      <c r="L160" s="214"/>
      <c r="M160" s="219"/>
      <c r="N160" s="220"/>
      <c r="O160" s="221"/>
      <c r="P160" s="221"/>
      <c r="Q160" s="222">
        <f>SUM(Q161:Q162)</f>
        <v>0</v>
      </c>
      <c r="R160" s="222">
        <f>SUM(R161:R162)</f>
        <v>0</v>
      </c>
      <c r="S160" s="221"/>
      <c r="T160" s="223">
        <f>SUM(T161:T162)</f>
        <v>0</v>
      </c>
      <c r="U160" s="221"/>
      <c r="V160" s="223">
        <f>SUM(V161:V162)</f>
        <v>0</v>
      </c>
      <c r="W160" s="221"/>
      <c r="X160" s="224">
        <f>SUM(X161:X162)</f>
        <v>0</v>
      </c>
      <c r="Y160" s="12"/>
      <c r="Z160" s="12"/>
      <c r="AA160" s="12"/>
      <c r="AB160" s="12"/>
      <c r="AC160" s="12"/>
      <c r="AD160" s="12"/>
      <c r="AE160" s="12"/>
      <c r="AR160" s="225" t="s">
        <v>84</v>
      </c>
      <c r="AT160" s="226" t="s">
        <v>75</v>
      </c>
      <c r="AU160" s="226" t="s">
        <v>84</v>
      </c>
      <c r="AY160" s="225" t="s">
        <v>141</v>
      </c>
      <c r="BK160" s="227">
        <f>SUM(BK161:BK162)</f>
        <v>0</v>
      </c>
    </row>
    <row r="161" s="2" customFormat="1" ht="24.15" customHeight="1">
      <c r="A161" s="36"/>
      <c r="B161" s="37"/>
      <c r="C161" s="230" t="s">
        <v>383</v>
      </c>
      <c r="D161" s="230" t="s">
        <v>144</v>
      </c>
      <c r="E161" s="231" t="s">
        <v>384</v>
      </c>
      <c r="F161" s="232" t="s">
        <v>385</v>
      </c>
      <c r="G161" s="233" t="s">
        <v>209</v>
      </c>
      <c r="H161" s="234">
        <v>44.241</v>
      </c>
      <c r="I161" s="235"/>
      <c r="J161" s="235"/>
      <c r="K161" s="236">
        <f>ROUND(P161*H161,2)</f>
        <v>0</v>
      </c>
      <c r="L161" s="237"/>
      <c r="M161" s="42"/>
      <c r="N161" s="238" t="s">
        <v>1</v>
      </c>
      <c r="O161" s="239" t="s">
        <v>40</v>
      </c>
      <c r="P161" s="240">
        <f>I161+J161</f>
        <v>0</v>
      </c>
      <c r="Q161" s="240">
        <f>ROUND(I161*H161,2)</f>
        <v>0</v>
      </c>
      <c r="R161" s="240">
        <f>ROUND(J161*H161,2)</f>
        <v>0</v>
      </c>
      <c r="S161" s="95"/>
      <c r="T161" s="241">
        <f>S161*H161</f>
        <v>0</v>
      </c>
      <c r="U161" s="241">
        <v>0</v>
      </c>
      <c r="V161" s="241">
        <f>U161*H161</f>
        <v>0</v>
      </c>
      <c r="W161" s="241">
        <v>0</v>
      </c>
      <c r="X161" s="242">
        <f>W161*H161</f>
        <v>0</v>
      </c>
      <c r="Y161" s="36"/>
      <c r="Z161" s="36"/>
      <c r="AA161" s="36"/>
      <c r="AB161" s="36"/>
      <c r="AC161" s="36"/>
      <c r="AD161" s="36"/>
      <c r="AE161" s="36"/>
      <c r="AR161" s="243" t="s">
        <v>148</v>
      </c>
      <c r="AT161" s="243" t="s">
        <v>144</v>
      </c>
      <c r="AU161" s="243" t="s">
        <v>149</v>
      </c>
      <c r="AY161" s="15" t="s">
        <v>141</v>
      </c>
      <c r="BE161" s="244">
        <f>IF(O161="základná",K161,0)</f>
        <v>0</v>
      </c>
      <c r="BF161" s="244">
        <f>IF(O161="znížená",K161,0)</f>
        <v>0</v>
      </c>
      <c r="BG161" s="244">
        <f>IF(O161="zákl. prenesená",K161,0)</f>
        <v>0</v>
      </c>
      <c r="BH161" s="244">
        <f>IF(O161="zníž. prenesená",K161,0)</f>
        <v>0</v>
      </c>
      <c r="BI161" s="244">
        <f>IF(O161="nulová",K161,0)</f>
        <v>0</v>
      </c>
      <c r="BJ161" s="15" t="s">
        <v>149</v>
      </c>
      <c r="BK161" s="244">
        <f>ROUND(P161*H161,2)</f>
        <v>0</v>
      </c>
      <c r="BL161" s="15" t="s">
        <v>148</v>
      </c>
      <c r="BM161" s="243" t="s">
        <v>386</v>
      </c>
    </row>
    <row r="162" s="2" customFormat="1">
      <c r="A162" s="36"/>
      <c r="B162" s="37"/>
      <c r="C162" s="38"/>
      <c r="D162" s="245" t="s">
        <v>151</v>
      </c>
      <c r="E162" s="38"/>
      <c r="F162" s="246" t="s">
        <v>387</v>
      </c>
      <c r="G162" s="38"/>
      <c r="H162" s="38"/>
      <c r="I162" s="247"/>
      <c r="J162" s="247"/>
      <c r="K162" s="38"/>
      <c r="L162" s="38"/>
      <c r="M162" s="42"/>
      <c r="N162" s="270"/>
      <c r="O162" s="271"/>
      <c r="P162" s="272"/>
      <c r="Q162" s="272"/>
      <c r="R162" s="272"/>
      <c r="S162" s="272"/>
      <c r="T162" s="272"/>
      <c r="U162" s="272"/>
      <c r="V162" s="272"/>
      <c r="W162" s="272"/>
      <c r="X162" s="273"/>
      <c r="Y162" s="36"/>
      <c r="Z162" s="36"/>
      <c r="AA162" s="36"/>
      <c r="AB162" s="36"/>
      <c r="AC162" s="36"/>
      <c r="AD162" s="36"/>
      <c r="AE162" s="36"/>
      <c r="AT162" s="15" t="s">
        <v>151</v>
      </c>
      <c r="AU162" s="15" t="s">
        <v>149</v>
      </c>
    </row>
    <row r="163" s="2" customFormat="1" ht="6.96" customHeight="1">
      <c r="A163" s="36"/>
      <c r="B163" s="70"/>
      <c r="C163" s="71"/>
      <c r="D163" s="71"/>
      <c r="E163" s="71"/>
      <c r="F163" s="71"/>
      <c r="G163" s="71"/>
      <c r="H163" s="71"/>
      <c r="I163" s="71"/>
      <c r="J163" s="71"/>
      <c r="K163" s="71"/>
      <c r="L163" s="71"/>
      <c r="M163" s="42"/>
      <c r="N163" s="36"/>
      <c r="P163" s="36"/>
      <c r="Q163" s="36"/>
      <c r="R163" s="36"/>
      <c r="S163" s="36"/>
      <c r="T163" s="36"/>
      <c r="U163" s="36"/>
      <c r="V163" s="36"/>
      <c r="W163" s="36"/>
      <c r="X163" s="36"/>
      <c r="Y163" s="36"/>
      <c r="Z163" s="36"/>
      <c r="AA163" s="36"/>
      <c r="AB163" s="36"/>
      <c r="AC163" s="36"/>
      <c r="AD163" s="36"/>
      <c r="AE163" s="36"/>
    </row>
  </sheetData>
  <sheetProtection sheet="1" autoFilter="0" formatColumns="0" formatRows="0" objects="1" scenarios="1" spinCount="100000" saltValue="n9p2XvXL0MX1nRXg436fEfNsKNo93aKnTNjOCvWfmu6LfLuuUx7Gmm4plWHjVFfu6eD0QvelaNbh0DVx0iKCbg==" hashValue="aYUzYqIoAADxZXqVFVwPf8GhHUtKjnqudjoa4LPlIl2x0hheNKaCJoFq1LtTExx2ZL9S0IlBR4kWSl+GNZi4pA==" algorithmName="SHA-512" password="CC35"/>
  <autoFilter ref="C119:L162"/>
  <mergeCells count="9">
    <mergeCell ref="E7:H7"/>
    <mergeCell ref="E9:H9"/>
    <mergeCell ref="E18:H18"/>
    <mergeCell ref="E27:H27"/>
    <mergeCell ref="E85:H85"/>
    <mergeCell ref="E87:H87"/>
    <mergeCell ref="E110:H110"/>
    <mergeCell ref="E112:H112"/>
    <mergeCell ref="M2:Z2"/>
  </mergeCells>
  <pageMargins left="0.39375" right="0.39375" top="0.39375" bottom="0.39375" header="0" footer="0"/>
  <pageSetup paperSize="9" orientation="portrait" blackAndWhite="1" fitToHeight="100"/>
  <headerFooter>
    <oddFooter>&amp;CStrana &amp;P z &amp;N</oddFooter>
  </headerFooter>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hidden="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5" t="s">
        <v>94</v>
      </c>
    </row>
    <row r="3" s="1" customFormat="1" ht="6.96" customHeight="1">
      <c r="B3" s="141"/>
      <c r="C3" s="142"/>
      <c r="D3" s="142"/>
      <c r="E3" s="142"/>
      <c r="F3" s="142"/>
      <c r="G3" s="142"/>
      <c r="H3" s="142"/>
      <c r="I3" s="142"/>
      <c r="J3" s="142"/>
      <c r="K3" s="142"/>
      <c r="L3" s="142"/>
      <c r="M3" s="18"/>
      <c r="AT3" s="15" t="s">
        <v>76</v>
      </c>
    </row>
    <row r="4" s="1" customFormat="1" ht="24.96" customHeight="1">
      <c r="B4" s="18"/>
      <c r="D4" s="143" t="s">
        <v>104</v>
      </c>
      <c r="M4" s="18"/>
      <c r="N4" s="144" t="s">
        <v>10</v>
      </c>
      <c r="AT4" s="15" t="s">
        <v>4</v>
      </c>
    </row>
    <row r="5" s="1" customFormat="1" ht="6.96" customHeight="1">
      <c r="B5" s="18"/>
      <c r="M5" s="18"/>
    </row>
    <row r="6" s="1" customFormat="1" ht="12" customHeight="1">
      <c r="B6" s="18"/>
      <c r="D6" s="145" t="s">
        <v>16</v>
      </c>
      <c r="M6" s="18"/>
    </row>
    <row r="7" s="1" customFormat="1" ht="16.5" customHeight="1">
      <c r="B7" s="18"/>
      <c r="E7" s="146" t="str">
        <f>'Rekapitulácia stavby'!K6</f>
        <v>Zátoka pokoja</v>
      </c>
      <c r="F7" s="145"/>
      <c r="G7" s="145"/>
      <c r="H7" s="145"/>
      <c r="M7" s="18"/>
    </row>
    <row r="8" s="2" customFormat="1" ht="12" customHeight="1">
      <c r="A8" s="36"/>
      <c r="B8" s="42"/>
      <c r="C8" s="36"/>
      <c r="D8" s="145" t="s">
        <v>105</v>
      </c>
      <c r="E8" s="36"/>
      <c r="F8" s="36"/>
      <c r="G8" s="36"/>
      <c r="H8" s="36"/>
      <c r="I8" s="36"/>
      <c r="J8" s="36"/>
      <c r="K8" s="36"/>
      <c r="L8" s="36"/>
      <c r="M8" s="67"/>
      <c r="S8" s="36"/>
      <c r="T8" s="36"/>
      <c r="U8" s="36"/>
      <c r="V8" s="36"/>
      <c r="W8" s="36"/>
      <c r="X8" s="36"/>
      <c r="Y8" s="36"/>
      <c r="Z8" s="36"/>
      <c r="AA8" s="36"/>
      <c r="AB8" s="36"/>
      <c r="AC8" s="36"/>
      <c r="AD8" s="36"/>
      <c r="AE8" s="36"/>
    </row>
    <row r="9" s="2" customFormat="1" ht="16.5" customHeight="1">
      <c r="A9" s="36"/>
      <c r="B9" s="42"/>
      <c r="C9" s="36"/>
      <c r="D9" s="36"/>
      <c r="E9" s="147" t="s">
        <v>452</v>
      </c>
      <c r="F9" s="36"/>
      <c r="G9" s="36"/>
      <c r="H9" s="36"/>
      <c r="I9" s="36"/>
      <c r="J9" s="36"/>
      <c r="K9" s="36"/>
      <c r="L9" s="36"/>
      <c r="M9" s="67"/>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36"/>
      <c r="M10" s="67"/>
      <c r="S10" s="36"/>
      <c r="T10" s="36"/>
      <c r="U10" s="36"/>
      <c r="V10" s="36"/>
      <c r="W10" s="36"/>
      <c r="X10" s="36"/>
      <c r="Y10" s="36"/>
      <c r="Z10" s="36"/>
      <c r="AA10" s="36"/>
      <c r="AB10" s="36"/>
      <c r="AC10" s="36"/>
      <c r="AD10" s="36"/>
      <c r="AE10" s="36"/>
    </row>
    <row r="11" s="2" customFormat="1" ht="12" customHeight="1">
      <c r="A11" s="36"/>
      <c r="B11" s="42"/>
      <c r="C11" s="36"/>
      <c r="D11" s="145" t="s">
        <v>18</v>
      </c>
      <c r="E11" s="36"/>
      <c r="F11" s="148" t="s">
        <v>1</v>
      </c>
      <c r="G11" s="36"/>
      <c r="H11" s="36"/>
      <c r="I11" s="145" t="s">
        <v>19</v>
      </c>
      <c r="J11" s="148" t="s">
        <v>1</v>
      </c>
      <c r="K11" s="36"/>
      <c r="L11" s="36"/>
      <c r="M11" s="67"/>
      <c r="S11" s="36"/>
      <c r="T11" s="36"/>
      <c r="U11" s="36"/>
      <c r="V11" s="36"/>
      <c r="W11" s="36"/>
      <c r="X11" s="36"/>
      <c r="Y11" s="36"/>
      <c r="Z11" s="36"/>
      <c r="AA11" s="36"/>
      <c r="AB11" s="36"/>
      <c r="AC11" s="36"/>
      <c r="AD11" s="36"/>
      <c r="AE11" s="36"/>
    </row>
    <row r="12" s="2" customFormat="1" ht="12" customHeight="1">
      <c r="A12" s="36"/>
      <c r="B12" s="42"/>
      <c r="C12" s="36"/>
      <c r="D12" s="145" t="s">
        <v>20</v>
      </c>
      <c r="E12" s="36"/>
      <c r="F12" s="148" t="s">
        <v>21</v>
      </c>
      <c r="G12" s="36"/>
      <c r="H12" s="36"/>
      <c r="I12" s="145" t="s">
        <v>22</v>
      </c>
      <c r="J12" s="149" t="str">
        <f>'Rekapitulácia stavby'!AN8</f>
        <v>9. 9. 2021</v>
      </c>
      <c r="K12" s="36"/>
      <c r="L12" s="36"/>
      <c r="M12" s="67"/>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36"/>
      <c r="M13" s="67"/>
      <c r="S13" s="36"/>
      <c r="T13" s="36"/>
      <c r="U13" s="36"/>
      <c r="V13" s="36"/>
      <c r="W13" s="36"/>
      <c r="X13" s="36"/>
      <c r="Y13" s="36"/>
      <c r="Z13" s="36"/>
      <c r="AA13" s="36"/>
      <c r="AB13" s="36"/>
      <c r="AC13" s="36"/>
      <c r="AD13" s="36"/>
      <c r="AE13" s="36"/>
    </row>
    <row r="14" s="2" customFormat="1" ht="12" customHeight="1">
      <c r="A14" s="36"/>
      <c r="B14" s="42"/>
      <c r="C14" s="36"/>
      <c r="D14" s="145" t="s">
        <v>24</v>
      </c>
      <c r="E14" s="36"/>
      <c r="F14" s="36"/>
      <c r="G14" s="36"/>
      <c r="H14" s="36"/>
      <c r="I14" s="145" t="s">
        <v>25</v>
      </c>
      <c r="J14" s="148" t="s">
        <v>1</v>
      </c>
      <c r="K14" s="36"/>
      <c r="L14" s="36"/>
      <c r="M14" s="67"/>
      <c r="S14" s="36"/>
      <c r="T14" s="36"/>
      <c r="U14" s="36"/>
      <c r="V14" s="36"/>
      <c r="W14" s="36"/>
      <c r="X14" s="36"/>
      <c r="Y14" s="36"/>
      <c r="Z14" s="36"/>
      <c r="AA14" s="36"/>
      <c r="AB14" s="36"/>
      <c r="AC14" s="36"/>
      <c r="AD14" s="36"/>
      <c r="AE14" s="36"/>
    </row>
    <row r="15" s="2" customFormat="1" ht="18" customHeight="1">
      <c r="A15" s="36"/>
      <c r="B15" s="42"/>
      <c r="C15" s="36"/>
      <c r="D15" s="36"/>
      <c r="E15" s="148" t="s">
        <v>26</v>
      </c>
      <c r="F15" s="36"/>
      <c r="G15" s="36"/>
      <c r="H15" s="36"/>
      <c r="I15" s="145" t="s">
        <v>27</v>
      </c>
      <c r="J15" s="148" t="s">
        <v>1</v>
      </c>
      <c r="K15" s="36"/>
      <c r="L15" s="36"/>
      <c r="M15" s="67"/>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36"/>
      <c r="M16" s="67"/>
      <c r="S16" s="36"/>
      <c r="T16" s="36"/>
      <c r="U16" s="36"/>
      <c r="V16" s="36"/>
      <c r="W16" s="36"/>
      <c r="X16" s="36"/>
      <c r="Y16" s="36"/>
      <c r="Z16" s="36"/>
      <c r="AA16" s="36"/>
      <c r="AB16" s="36"/>
      <c r="AC16" s="36"/>
      <c r="AD16" s="36"/>
      <c r="AE16" s="36"/>
    </row>
    <row r="17" s="2" customFormat="1" ht="12" customHeight="1">
      <c r="A17" s="36"/>
      <c r="B17" s="42"/>
      <c r="C17" s="36"/>
      <c r="D17" s="145" t="s">
        <v>28</v>
      </c>
      <c r="E17" s="36"/>
      <c r="F17" s="36"/>
      <c r="G17" s="36"/>
      <c r="H17" s="36"/>
      <c r="I17" s="145" t="s">
        <v>25</v>
      </c>
      <c r="J17" s="31" t="str">
        <f>'Rekapitulácia stavby'!AN13</f>
        <v>Vyplň údaj</v>
      </c>
      <c r="K17" s="36"/>
      <c r="L17" s="36"/>
      <c r="M17" s="67"/>
      <c r="S17" s="36"/>
      <c r="T17" s="36"/>
      <c r="U17" s="36"/>
      <c r="V17" s="36"/>
      <c r="W17" s="36"/>
      <c r="X17" s="36"/>
      <c r="Y17" s="36"/>
      <c r="Z17" s="36"/>
      <c r="AA17" s="36"/>
      <c r="AB17" s="36"/>
      <c r="AC17" s="36"/>
      <c r="AD17" s="36"/>
      <c r="AE17" s="36"/>
    </row>
    <row r="18" s="2" customFormat="1" ht="18" customHeight="1">
      <c r="A18" s="36"/>
      <c r="B18" s="42"/>
      <c r="C18" s="36"/>
      <c r="D18" s="36"/>
      <c r="E18" s="31" t="str">
        <f>'Rekapitulácia stavby'!E14</f>
        <v>Vyplň údaj</v>
      </c>
      <c r="F18" s="148"/>
      <c r="G18" s="148"/>
      <c r="H18" s="148"/>
      <c r="I18" s="145" t="s">
        <v>27</v>
      </c>
      <c r="J18" s="31" t="str">
        <f>'Rekapitulácia stavby'!AN14</f>
        <v>Vyplň údaj</v>
      </c>
      <c r="K18" s="36"/>
      <c r="L18" s="36"/>
      <c r="M18" s="67"/>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36"/>
      <c r="M19" s="67"/>
      <c r="S19" s="36"/>
      <c r="T19" s="36"/>
      <c r="U19" s="36"/>
      <c r="V19" s="36"/>
      <c r="W19" s="36"/>
      <c r="X19" s="36"/>
      <c r="Y19" s="36"/>
      <c r="Z19" s="36"/>
      <c r="AA19" s="36"/>
      <c r="AB19" s="36"/>
      <c r="AC19" s="36"/>
      <c r="AD19" s="36"/>
      <c r="AE19" s="36"/>
    </row>
    <row r="20" s="2" customFormat="1" ht="12" customHeight="1">
      <c r="A20" s="36"/>
      <c r="B20" s="42"/>
      <c r="C20" s="36"/>
      <c r="D20" s="145" t="s">
        <v>30</v>
      </c>
      <c r="E20" s="36"/>
      <c r="F20" s="36"/>
      <c r="G20" s="36"/>
      <c r="H20" s="36"/>
      <c r="I20" s="145" t="s">
        <v>25</v>
      </c>
      <c r="J20" s="148" t="s">
        <v>1</v>
      </c>
      <c r="K20" s="36"/>
      <c r="L20" s="36"/>
      <c r="M20" s="67"/>
      <c r="S20" s="36"/>
      <c r="T20" s="36"/>
      <c r="U20" s="36"/>
      <c r="V20" s="36"/>
      <c r="W20" s="36"/>
      <c r="X20" s="36"/>
      <c r="Y20" s="36"/>
      <c r="Z20" s="36"/>
      <c r="AA20" s="36"/>
      <c r="AB20" s="36"/>
      <c r="AC20" s="36"/>
      <c r="AD20" s="36"/>
      <c r="AE20" s="36"/>
    </row>
    <row r="21" s="2" customFormat="1" ht="18" customHeight="1">
      <c r="A21" s="36"/>
      <c r="B21" s="42"/>
      <c r="C21" s="36"/>
      <c r="D21" s="36"/>
      <c r="E21" s="148" t="s">
        <v>31</v>
      </c>
      <c r="F21" s="36"/>
      <c r="G21" s="36"/>
      <c r="H21" s="36"/>
      <c r="I21" s="145" t="s">
        <v>27</v>
      </c>
      <c r="J21" s="148" t="s">
        <v>1</v>
      </c>
      <c r="K21" s="36"/>
      <c r="L21" s="36"/>
      <c r="M21" s="67"/>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36"/>
      <c r="M22" s="67"/>
      <c r="S22" s="36"/>
      <c r="T22" s="36"/>
      <c r="U22" s="36"/>
      <c r="V22" s="36"/>
      <c r="W22" s="36"/>
      <c r="X22" s="36"/>
      <c r="Y22" s="36"/>
      <c r="Z22" s="36"/>
      <c r="AA22" s="36"/>
      <c r="AB22" s="36"/>
      <c r="AC22" s="36"/>
      <c r="AD22" s="36"/>
      <c r="AE22" s="36"/>
    </row>
    <row r="23" s="2" customFormat="1" ht="12" customHeight="1">
      <c r="A23" s="36"/>
      <c r="B23" s="42"/>
      <c r="C23" s="36"/>
      <c r="D23" s="145" t="s">
        <v>32</v>
      </c>
      <c r="E23" s="36"/>
      <c r="F23" s="36"/>
      <c r="G23" s="36"/>
      <c r="H23" s="36"/>
      <c r="I23" s="145" t="s">
        <v>25</v>
      </c>
      <c r="J23" s="148" t="s">
        <v>1</v>
      </c>
      <c r="K23" s="36"/>
      <c r="L23" s="36"/>
      <c r="M23" s="67"/>
      <c r="S23" s="36"/>
      <c r="T23" s="36"/>
      <c r="U23" s="36"/>
      <c r="V23" s="36"/>
      <c r="W23" s="36"/>
      <c r="X23" s="36"/>
      <c r="Y23" s="36"/>
      <c r="Z23" s="36"/>
      <c r="AA23" s="36"/>
      <c r="AB23" s="36"/>
      <c r="AC23" s="36"/>
      <c r="AD23" s="36"/>
      <c r="AE23" s="36"/>
    </row>
    <row r="24" s="2" customFormat="1" ht="18" customHeight="1">
      <c r="A24" s="36"/>
      <c r="B24" s="42"/>
      <c r="C24" s="36"/>
      <c r="D24" s="36"/>
      <c r="E24" s="148" t="s">
        <v>31</v>
      </c>
      <c r="F24" s="36"/>
      <c r="G24" s="36"/>
      <c r="H24" s="36"/>
      <c r="I24" s="145" t="s">
        <v>27</v>
      </c>
      <c r="J24" s="148" t="s">
        <v>1</v>
      </c>
      <c r="K24" s="36"/>
      <c r="L24" s="36"/>
      <c r="M24" s="67"/>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36"/>
      <c r="M25" s="67"/>
      <c r="S25" s="36"/>
      <c r="T25" s="36"/>
      <c r="U25" s="36"/>
      <c r="V25" s="36"/>
      <c r="W25" s="36"/>
      <c r="X25" s="36"/>
      <c r="Y25" s="36"/>
      <c r="Z25" s="36"/>
      <c r="AA25" s="36"/>
      <c r="AB25" s="36"/>
      <c r="AC25" s="36"/>
      <c r="AD25" s="36"/>
      <c r="AE25" s="36"/>
    </row>
    <row r="26" s="2" customFormat="1" ht="12" customHeight="1">
      <c r="A26" s="36"/>
      <c r="B26" s="42"/>
      <c r="C26" s="36"/>
      <c r="D26" s="145" t="s">
        <v>33</v>
      </c>
      <c r="E26" s="36"/>
      <c r="F26" s="36"/>
      <c r="G26" s="36"/>
      <c r="H26" s="36"/>
      <c r="I26" s="36"/>
      <c r="J26" s="36"/>
      <c r="K26" s="36"/>
      <c r="L26" s="36"/>
      <c r="M26" s="67"/>
      <c r="S26" s="36"/>
      <c r="T26" s="36"/>
      <c r="U26" s="36"/>
      <c r="V26" s="36"/>
      <c r="W26" s="36"/>
      <c r="X26" s="36"/>
      <c r="Y26" s="36"/>
      <c r="Z26" s="36"/>
      <c r="AA26" s="36"/>
      <c r="AB26" s="36"/>
      <c r="AC26" s="36"/>
      <c r="AD26" s="36"/>
      <c r="AE26" s="36"/>
    </row>
    <row r="27" s="8" customFormat="1" ht="16.5" customHeight="1">
      <c r="A27" s="150"/>
      <c r="B27" s="151"/>
      <c r="C27" s="150"/>
      <c r="D27" s="150"/>
      <c r="E27" s="152" t="s">
        <v>1</v>
      </c>
      <c r="F27" s="152"/>
      <c r="G27" s="152"/>
      <c r="H27" s="152"/>
      <c r="I27" s="150"/>
      <c r="J27" s="150"/>
      <c r="K27" s="150"/>
      <c r="L27" s="150"/>
      <c r="M27" s="153"/>
      <c r="S27" s="150"/>
      <c r="T27" s="150"/>
      <c r="U27" s="150"/>
      <c r="V27" s="150"/>
      <c r="W27" s="150"/>
      <c r="X27" s="150"/>
      <c r="Y27" s="150"/>
      <c r="Z27" s="150"/>
      <c r="AA27" s="150"/>
      <c r="AB27" s="150"/>
      <c r="AC27" s="150"/>
      <c r="AD27" s="150"/>
      <c r="AE27" s="150"/>
    </row>
    <row r="28" s="2" customFormat="1" ht="6.96" customHeight="1">
      <c r="A28" s="36"/>
      <c r="B28" s="42"/>
      <c r="C28" s="36"/>
      <c r="D28" s="36"/>
      <c r="E28" s="36"/>
      <c r="F28" s="36"/>
      <c r="G28" s="36"/>
      <c r="H28" s="36"/>
      <c r="I28" s="36"/>
      <c r="J28" s="36"/>
      <c r="K28" s="36"/>
      <c r="L28" s="36"/>
      <c r="M28" s="67"/>
      <c r="S28" s="36"/>
      <c r="T28" s="36"/>
      <c r="U28" s="36"/>
      <c r="V28" s="36"/>
      <c r="W28" s="36"/>
      <c r="X28" s="36"/>
      <c r="Y28" s="36"/>
      <c r="Z28" s="36"/>
      <c r="AA28" s="36"/>
      <c r="AB28" s="36"/>
      <c r="AC28" s="36"/>
      <c r="AD28" s="36"/>
      <c r="AE28" s="36"/>
    </row>
    <row r="29" s="2" customFormat="1" ht="6.96" customHeight="1">
      <c r="A29" s="36"/>
      <c r="B29" s="42"/>
      <c r="C29" s="36"/>
      <c r="D29" s="154"/>
      <c r="E29" s="154"/>
      <c r="F29" s="154"/>
      <c r="G29" s="154"/>
      <c r="H29" s="154"/>
      <c r="I29" s="154"/>
      <c r="J29" s="154"/>
      <c r="K29" s="154"/>
      <c r="L29" s="154"/>
      <c r="M29" s="67"/>
      <c r="S29" s="36"/>
      <c r="T29" s="36"/>
      <c r="U29" s="36"/>
      <c r="V29" s="36"/>
      <c r="W29" s="36"/>
      <c r="X29" s="36"/>
      <c r="Y29" s="36"/>
      <c r="Z29" s="36"/>
      <c r="AA29" s="36"/>
      <c r="AB29" s="36"/>
      <c r="AC29" s="36"/>
      <c r="AD29" s="36"/>
      <c r="AE29" s="36"/>
    </row>
    <row r="30" s="2" customFormat="1">
      <c r="A30" s="36"/>
      <c r="B30" s="42"/>
      <c r="C30" s="36"/>
      <c r="D30" s="36"/>
      <c r="E30" s="145" t="s">
        <v>107</v>
      </c>
      <c r="F30" s="36"/>
      <c r="G30" s="36"/>
      <c r="H30" s="36"/>
      <c r="I30" s="36"/>
      <c r="J30" s="36"/>
      <c r="K30" s="155">
        <f>I96</f>
        <v>0</v>
      </c>
      <c r="L30" s="36"/>
      <c r="M30" s="67"/>
      <c r="S30" s="36"/>
      <c r="T30" s="36"/>
      <c r="U30" s="36"/>
      <c r="V30" s="36"/>
      <c r="W30" s="36"/>
      <c r="X30" s="36"/>
      <c r="Y30" s="36"/>
      <c r="Z30" s="36"/>
      <c r="AA30" s="36"/>
      <c r="AB30" s="36"/>
      <c r="AC30" s="36"/>
      <c r="AD30" s="36"/>
      <c r="AE30" s="36"/>
    </row>
    <row r="31" s="2" customFormat="1">
      <c r="A31" s="36"/>
      <c r="B31" s="42"/>
      <c r="C31" s="36"/>
      <c r="D31" s="36"/>
      <c r="E31" s="145" t="s">
        <v>108</v>
      </c>
      <c r="F31" s="36"/>
      <c r="G31" s="36"/>
      <c r="H31" s="36"/>
      <c r="I31" s="36"/>
      <c r="J31" s="36"/>
      <c r="K31" s="155">
        <f>J96</f>
        <v>0</v>
      </c>
      <c r="L31" s="36"/>
      <c r="M31" s="67"/>
      <c r="S31" s="36"/>
      <c r="T31" s="36"/>
      <c r="U31" s="36"/>
      <c r="V31" s="36"/>
      <c r="W31" s="36"/>
      <c r="X31" s="36"/>
      <c r="Y31" s="36"/>
      <c r="Z31" s="36"/>
      <c r="AA31" s="36"/>
      <c r="AB31" s="36"/>
      <c r="AC31" s="36"/>
      <c r="AD31" s="36"/>
      <c r="AE31" s="36"/>
    </row>
    <row r="32" s="2" customFormat="1" ht="25.44" customHeight="1">
      <c r="A32" s="36"/>
      <c r="B32" s="42"/>
      <c r="C32" s="36"/>
      <c r="D32" s="156" t="s">
        <v>34</v>
      </c>
      <c r="E32" s="36"/>
      <c r="F32" s="36"/>
      <c r="G32" s="36"/>
      <c r="H32" s="36"/>
      <c r="I32" s="36"/>
      <c r="J32" s="36"/>
      <c r="K32" s="157">
        <f>ROUND(K123, 2)</f>
        <v>0</v>
      </c>
      <c r="L32" s="36"/>
      <c r="M32" s="67"/>
      <c r="S32" s="36"/>
      <c r="T32" s="36"/>
      <c r="U32" s="36"/>
      <c r="V32" s="36"/>
      <c r="W32" s="36"/>
      <c r="X32" s="36"/>
      <c r="Y32" s="36"/>
      <c r="Z32" s="36"/>
      <c r="AA32" s="36"/>
      <c r="AB32" s="36"/>
      <c r="AC32" s="36"/>
      <c r="AD32" s="36"/>
      <c r="AE32" s="36"/>
    </row>
    <row r="33" s="2" customFormat="1" ht="6.96" customHeight="1">
      <c r="A33" s="36"/>
      <c r="B33" s="42"/>
      <c r="C33" s="36"/>
      <c r="D33" s="154"/>
      <c r="E33" s="154"/>
      <c r="F33" s="154"/>
      <c r="G33" s="154"/>
      <c r="H33" s="154"/>
      <c r="I33" s="154"/>
      <c r="J33" s="154"/>
      <c r="K33" s="154"/>
      <c r="L33" s="154"/>
      <c r="M33" s="67"/>
      <c r="S33" s="36"/>
      <c r="T33" s="36"/>
      <c r="U33" s="36"/>
      <c r="V33" s="36"/>
      <c r="W33" s="36"/>
      <c r="X33" s="36"/>
      <c r="Y33" s="36"/>
      <c r="Z33" s="36"/>
      <c r="AA33" s="36"/>
      <c r="AB33" s="36"/>
      <c r="AC33" s="36"/>
      <c r="AD33" s="36"/>
      <c r="AE33" s="36"/>
    </row>
    <row r="34" s="2" customFormat="1" ht="14.4" customHeight="1">
      <c r="A34" s="36"/>
      <c r="B34" s="42"/>
      <c r="C34" s="36"/>
      <c r="D34" s="36"/>
      <c r="E34" s="36"/>
      <c r="F34" s="158" t="s">
        <v>36</v>
      </c>
      <c r="G34" s="36"/>
      <c r="H34" s="36"/>
      <c r="I34" s="158" t="s">
        <v>35</v>
      </c>
      <c r="J34" s="36"/>
      <c r="K34" s="158" t="s">
        <v>37</v>
      </c>
      <c r="L34" s="36"/>
      <c r="M34" s="67"/>
      <c r="S34" s="36"/>
      <c r="T34" s="36"/>
      <c r="U34" s="36"/>
      <c r="V34" s="36"/>
      <c r="W34" s="36"/>
      <c r="X34" s="36"/>
      <c r="Y34" s="36"/>
      <c r="Z34" s="36"/>
      <c r="AA34" s="36"/>
      <c r="AB34" s="36"/>
      <c r="AC34" s="36"/>
      <c r="AD34" s="36"/>
      <c r="AE34" s="36"/>
    </row>
    <row r="35" s="2" customFormat="1" ht="14.4" customHeight="1">
      <c r="A35" s="36"/>
      <c r="B35" s="42"/>
      <c r="C35" s="36"/>
      <c r="D35" s="159" t="s">
        <v>38</v>
      </c>
      <c r="E35" s="160" t="s">
        <v>39</v>
      </c>
      <c r="F35" s="161">
        <f>ROUND((SUM(BE123:BE236)),  2)</f>
        <v>0</v>
      </c>
      <c r="G35" s="162"/>
      <c r="H35" s="162"/>
      <c r="I35" s="163">
        <v>0.20000000000000001</v>
      </c>
      <c r="J35" s="162"/>
      <c r="K35" s="161">
        <f>ROUND(((SUM(BE123:BE236))*I35),  2)</f>
        <v>0</v>
      </c>
      <c r="L35" s="36"/>
      <c r="M35" s="67"/>
      <c r="S35" s="36"/>
      <c r="T35" s="36"/>
      <c r="U35" s="36"/>
      <c r="V35" s="36"/>
      <c r="W35" s="36"/>
      <c r="X35" s="36"/>
      <c r="Y35" s="36"/>
      <c r="Z35" s="36"/>
      <c r="AA35" s="36"/>
      <c r="AB35" s="36"/>
      <c r="AC35" s="36"/>
      <c r="AD35" s="36"/>
      <c r="AE35" s="36"/>
    </row>
    <row r="36" s="2" customFormat="1" ht="14.4" customHeight="1">
      <c r="A36" s="36"/>
      <c r="B36" s="42"/>
      <c r="C36" s="36"/>
      <c r="D36" s="36"/>
      <c r="E36" s="160" t="s">
        <v>40</v>
      </c>
      <c r="F36" s="161">
        <f>ROUND((SUM(BF123:BF236)),  2)</f>
        <v>0</v>
      </c>
      <c r="G36" s="162"/>
      <c r="H36" s="162"/>
      <c r="I36" s="163">
        <v>0.20000000000000001</v>
      </c>
      <c r="J36" s="162"/>
      <c r="K36" s="161">
        <f>ROUND(((SUM(BF123:BF236))*I36),  2)</f>
        <v>0</v>
      </c>
      <c r="L36" s="36"/>
      <c r="M36" s="67"/>
      <c r="S36" s="36"/>
      <c r="T36" s="36"/>
      <c r="U36" s="36"/>
      <c r="V36" s="36"/>
      <c r="W36" s="36"/>
      <c r="X36" s="36"/>
      <c r="Y36" s="36"/>
      <c r="Z36" s="36"/>
      <c r="AA36" s="36"/>
      <c r="AB36" s="36"/>
      <c r="AC36" s="36"/>
      <c r="AD36" s="36"/>
      <c r="AE36" s="36"/>
    </row>
    <row r="37" hidden="1" s="2" customFormat="1" ht="14.4" customHeight="1">
      <c r="A37" s="36"/>
      <c r="B37" s="42"/>
      <c r="C37" s="36"/>
      <c r="D37" s="36"/>
      <c r="E37" s="145" t="s">
        <v>41</v>
      </c>
      <c r="F37" s="155">
        <f>ROUND((SUM(BG123:BG236)),  2)</f>
        <v>0</v>
      </c>
      <c r="G37" s="36"/>
      <c r="H37" s="36"/>
      <c r="I37" s="164">
        <v>0.20000000000000001</v>
      </c>
      <c r="J37" s="36"/>
      <c r="K37" s="155">
        <f>0</f>
        <v>0</v>
      </c>
      <c r="L37" s="36"/>
      <c r="M37" s="67"/>
      <c r="S37" s="36"/>
      <c r="T37" s="36"/>
      <c r="U37" s="36"/>
      <c r="V37" s="36"/>
      <c r="W37" s="36"/>
      <c r="X37" s="36"/>
      <c r="Y37" s="36"/>
      <c r="Z37" s="36"/>
      <c r="AA37" s="36"/>
      <c r="AB37" s="36"/>
      <c r="AC37" s="36"/>
      <c r="AD37" s="36"/>
      <c r="AE37" s="36"/>
    </row>
    <row r="38" hidden="1" s="2" customFormat="1" ht="14.4" customHeight="1">
      <c r="A38" s="36"/>
      <c r="B38" s="42"/>
      <c r="C38" s="36"/>
      <c r="D38" s="36"/>
      <c r="E38" s="145" t="s">
        <v>42</v>
      </c>
      <c r="F38" s="155">
        <f>ROUND((SUM(BH123:BH236)),  2)</f>
        <v>0</v>
      </c>
      <c r="G38" s="36"/>
      <c r="H38" s="36"/>
      <c r="I38" s="164">
        <v>0.20000000000000001</v>
      </c>
      <c r="J38" s="36"/>
      <c r="K38" s="155">
        <f>0</f>
        <v>0</v>
      </c>
      <c r="L38" s="36"/>
      <c r="M38" s="67"/>
      <c r="S38" s="36"/>
      <c r="T38" s="36"/>
      <c r="U38" s="36"/>
      <c r="V38" s="36"/>
      <c r="W38" s="36"/>
      <c r="X38" s="36"/>
      <c r="Y38" s="36"/>
      <c r="Z38" s="36"/>
      <c r="AA38" s="36"/>
      <c r="AB38" s="36"/>
      <c r="AC38" s="36"/>
      <c r="AD38" s="36"/>
      <c r="AE38" s="36"/>
    </row>
    <row r="39" hidden="1" s="2" customFormat="1" ht="14.4" customHeight="1">
      <c r="A39" s="36"/>
      <c r="B39" s="42"/>
      <c r="C39" s="36"/>
      <c r="D39" s="36"/>
      <c r="E39" s="160" t="s">
        <v>43</v>
      </c>
      <c r="F39" s="161">
        <f>ROUND((SUM(BI123:BI236)),  2)</f>
        <v>0</v>
      </c>
      <c r="G39" s="162"/>
      <c r="H39" s="162"/>
      <c r="I39" s="163">
        <v>0</v>
      </c>
      <c r="J39" s="162"/>
      <c r="K39" s="161">
        <f>0</f>
        <v>0</v>
      </c>
      <c r="L39" s="36"/>
      <c r="M39" s="67"/>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36"/>
      <c r="M40" s="67"/>
      <c r="S40" s="36"/>
      <c r="T40" s="36"/>
      <c r="U40" s="36"/>
      <c r="V40" s="36"/>
      <c r="W40" s="36"/>
      <c r="X40" s="36"/>
      <c r="Y40" s="36"/>
      <c r="Z40" s="36"/>
      <c r="AA40" s="36"/>
      <c r="AB40" s="36"/>
      <c r="AC40" s="36"/>
      <c r="AD40" s="36"/>
      <c r="AE40" s="36"/>
    </row>
    <row r="41" s="2" customFormat="1" ht="25.44" customHeight="1">
      <c r="A41" s="36"/>
      <c r="B41" s="42"/>
      <c r="C41" s="165"/>
      <c r="D41" s="166" t="s">
        <v>44</v>
      </c>
      <c r="E41" s="167"/>
      <c r="F41" s="167"/>
      <c r="G41" s="168" t="s">
        <v>45</v>
      </c>
      <c r="H41" s="169" t="s">
        <v>46</v>
      </c>
      <c r="I41" s="167"/>
      <c r="J41" s="167"/>
      <c r="K41" s="170">
        <f>SUM(K32:K39)</f>
        <v>0</v>
      </c>
      <c r="L41" s="171"/>
      <c r="M41" s="67"/>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36"/>
      <c r="M42" s="67"/>
      <c r="S42" s="36"/>
      <c r="T42" s="36"/>
      <c r="U42" s="36"/>
      <c r="V42" s="36"/>
      <c r="W42" s="36"/>
      <c r="X42" s="36"/>
      <c r="Y42" s="36"/>
      <c r="Z42" s="36"/>
      <c r="AA42" s="36"/>
      <c r="AB42" s="36"/>
      <c r="AC42" s="36"/>
      <c r="AD42" s="36"/>
      <c r="AE42" s="36"/>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67"/>
      <c r="D50" s="172" t="s">
        <v>47</v>
      </c>
      <c r="E50" s="173"/>
      <c r="F50" s="173"/>
      <c r="G50" s="172" t="s">
        <v>48</v>
      </c>
      <c r="H50" s="173"/>
      <c r="I50" s="173"/>
      <c r="J50" s="173"/>
      <c r="K50" s="173"/>
      <c r="L50" s="173"/>
      <c r="M50" s="67"/>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6"/>
      <c r="B61" s="42"/>
      <c r="C61" s="36"/>
      <c r="D61" s="174" t="s">
        <v>49</v>
      </c>
      <c r="E61" s="175"/>
      <c r="F61" s="176" t="s">
        <v>50</v>
      </c>
      <c r="G61" s="174" t="s">
        <v>49</v>
      </c>
      <c r="H61" s="175"/>
      <c r="I61" s="175"/>
      <c r="J61" s="177" t="s">
        <v>50</v>
      </c>
      <c r="K61" s="175"/>
      <c r="L61" s="175"/>
      <c r="M61" s="67"/>
      <c r="S61" s="36"/>
      <c r="T61" s="36"/>
      <c r="U61" s="36"/>
      <c r="V61" s="36"/>
      <c r="W61" s="36"/>
      <c r="X61" s="36"/>
      <c r="Y61" s="36"/>
      <c r="Z61" s="36"/>
      <c r="AA61" s="36"/>
      <c r="AB61" s="36"/>
      <c r="AC61" s="36"/>
      <c r="AD61" s="36"/>
      <c r="AE61" s="36"/>
    </row>
    <row r="62">
      <c r="B62" s="18"/>
      <c r="M62" s="18"/>
    </row>
    <row r="63">
      <c r="B63" s="18"/>
      <c r="M63" s="18"/>
    </row>
    <row r="64">
      <c r="B64" s="18"/>
      <c r="M64" s="18"/>
    </row>
    <row r="65" s="2" customFormat="1">
      <c r="A65" s="36"/>
      <c r="B65" s="42"/>
      <c r="C65" s="36"/>
      <c r="D65" s="172" t="s">
        <v>51</v>
      </c>
      <c r="E65" s="178"/>
      <c r="F65" s="178"/>
      <c r="G65" s="172" t="s">
        <v>52</v>
      </c>
      <c r="H65" s="178"/>
      <c r="I65" s="178"/>
      <c r="J65" s="178"/>
      <c r="K65" s="178"/>
      <c r="L65" s="178"/>
      <c r="M65" s="67"/>
      <c r="S65" s="36"/>
      <c r="T65" s="36"/>
      <c r="U65" s="36"/>
      <c r="V65" s="36"/>
      <c r="W65" s="36"/>
      <c r="X65" s="36"/>
      <c r="Y65" s="36"/>
      <c r="Z65" s="36"/>
      <c r="AA65" s="36"/>
      <c r="AB65" s="36"/>
      <c r="AC65" s="36"/>
      <c r="AD65" s="36"/>
      <c r="AE65" s="36"/>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6"/>
      <c r="B76" s="42"/>
      <c r="C76" s="36"/>
      <c r="D76" s="174" t="s">
        <v>49</v>
      </c>
      <c r="E76" s="175"/>
      <c r="F76" s="176" t="s">
        <v>50</v>
      </c>
      <c r="G76" s="174" t="s">
        <v>49</v>
      </c>
      <c r="H76" s="175"/>
      <c r="I76" s="175"/>
      <c r="J76" s="177" t="s">
        <v>50</v>
      </c>
      <c r="K76" s="175"/>
      <c r="L76" s="175"/>
      <c r="M76" s="67"/>
      <c r="S76" s="36"/>
      <c r="T76" s="36"/>
      <c r="U76" s="36"/>
      <c r="V76" s="36"/>
      <c r="W76" s="36"/>
      <c r="X76" s="36"/>
      <c r="Y76" s="36"/>
      <c r="Z76" s="36"/>
      <c r="AA76" s="36"/>
      <c r="AB76" s="36"/>
      <c r="AC76" s="36"/>
      <c r="AD76" s="36"/>
      <c r="AE76" s="36"/>
    </row>
    <row r="77" s="2" customFormat="1" ht="14.4" customHeight="1">
      <c r="A77" s="36"/>
      <c r="B77" s="179"/>
      <c r="C77" s="180"/>
      <c r="D77" s="180"/>
      <c r="E77" s="180"/>
      <c r="F77" s="180"/>
      <c r="G77" s="180"/>
      <c r="H77" s="180"/>
      <c r="I77" s="180"/>
      <c r="J77" s="180"/>
      <c r="K77" s="180"/>
      <c r="L77" s="180"/>
      <c r="M77" s="67"/>
      <c r="S77" s="36"/>
      <c r="T77" s="36"/>
      <c r="U77" s="36"/>
      <c r="V77" s="36"/>
      <c r="W77" s="36"/>
      <c r="X77" s="36"/>
      <c r="Y77" s="36"/>
      <c r="Z77" s="36"/>
      <c r="AA77" s="36"/>
      <c r="AB77" s="36"/>
      <c r="AC77" s="36"/>
      <c r="AD77" s="36"/>
      <c r="AE77" s="36"/>
    </row>
    <row r="81" s="2" customFormat="1" ht="6.96" customHeight="1">
      <c r="A81" s="36"/>
      <c r="B81" s="181"/>
      <c r="C81" s="182"/>
      <c r="D81" s="182"/>
      <c r="E81" s="182"/>
      <c r="F81" s="182"/>
      <c r="G81" s="182"/>
      <c r="H81" s="182"/>
      <c r="I81" s="182"/>
      <c r="J81" s="182"/>
      <c r="K81" s="182"/>
      <c r="L81" s="182"/>
      <c r="M81" s="67"/>
      <c r="S81" s="36"/>
      <c r="T81" s="36"/>
      <c r="U81" s="36"/>
      <c r="V81" s="36"/>
      <c r="W81" s="36"/>
      <c r="X81" s="36"/>
      <c r="Y81" s="36"/>
      <c r="Z81" s="36"/>
      <c r="AA81" s="36"/>
      <c r="AB81" s="36"/>
      <c r="AC81" s="36"/>
      <c r="AD81" s="36"/>
      <c r="AE81" s="36"/>
    </row>
    <row r="82" s="2" customFormat="1" ht="24.96" customHeight="1">
      <c r="A82" s="36"/>
      <c r="B82" s="37"/>
      <c r="C82" s="21" t="s">
        <v>109</v>
      </c>
      <c r="D82" s="38"/>
      <c r="E82" s="38"/>
      <c r="F82" s="38"/>
      <c r="G82" s="38"/>
      <c r="H82" s="38"/>
      <c r="I82" s="38"/>
      <c r="J82" s="38"/>
      <c r="K82" s="38"/>
      <c r="L82" s="38"/>
      <c r="M82" s="67"/>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38"/>
      <c r="M83" s="67"/>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38"/>
      <c r="M84" s="67"/>
      <c r="S84" s="36"/>
      <c r="T84" s="36"/>
      <c r="U84" s="36"/>
      <c r="V84" s="36"/>
      <c r="W84" s="36"/>
      <c r="X84" s="36"/>
      <c r="Y84" s="36"/>
      <c r="Z84" s="36"/>
      <c r="AA84" s="36"/>
      <c r="AB84" s="36"/>
      <c r="AC84" s="36"/>
      <c r="AD84" s="36"/>
      <c r="AE84" s="36"/>
    </row>
    <row r="85" s="2" customFormat="1" ht="16.5" customHeight="1">
      <c r="A85" s="36"/>
      <c r="B85" s="37"/>
      <c r="C85" s="38"/>
      <c r="D85" s="38"/>
      <c r="E85" s="183" t="str">
        <f>E7</f>
        <v>Zátoka pokoja</v>
      </c>
      <c r="F85" s="30"/>
      <c r="G85" s="30"/>
      <c r="H85" s="30"/>
      <c r="I85" s="38"/>
      <c r="J85" s="38"/>
      <c r="K85" s="38"/>
      <c r="L85" s="38"/>
      <c r="M85" s="67"/>
      <c r="S85" s="36"/>
      <c r="T85" s="36"/>
      <c r="U85" s="36"/>
      <c r="V85" s="36"/>
      <c r="W85" s="36"/>
      <c r="X85" s="36"/>
      <c r="Y85" s="36"/>
      <c r="Z85" s="36"/>
      <c r="AA85" s="36"/>
      <c r="AB85" s="36"/>
      <c r="AC85" s="36"/>
      <c r="AD85" s="36"/>
      <c r="AE85" s="36"/>
    </row>
    <row r="86" s="2" customFormat="1" ht="12" customHeight="1">
      <c r="A86" s="36"/>
      <c r="B86" s="37"/>
      <c r="C86" s="30" t="s">
        <v>105</v>
      </c>
      <c r="D86" s="38"/>
      <c r="E86" s="38"/>
      <c r="F86" s="38"/>
      <c r="G86" s="38"/>
      <c r="H86" s="38"/>
      <c r="I86" s="38"/>
      <c r="J86" s="38"/>
      <c r="K86" s="38"/>
      <c r="L86" s="38"/>
      <c r="M86" s="67"/>
      <c r="S86" s="36"/>
      <c r="T86" s="36"/>
      <c r="U86" s="36"/>
      <c r="V86" s="36"/>
      <c r="W86" s="36"/>
      <c r="X86" s="36"/>
      <c r="Y86" s="36"/>
      <c r="Z86" s="36"/>
      <c r="AA86" s="36"/>
      <c r="AB86" s="36"/>
      <c r="AC86" s="36"/>
      <c r="AD86" s="36"/>
      <c r="AE86" s="36"/>
    </row>
    <row r="87" s="2" customFormat="1" ht="16.5" customHeight="1">
      <c r="A87" s="36"/>
      <c r="B87" s="37"/>
      <c r="C87" s="38"/>
      <c r="D87" s="38"/>
      <c r="E87" s="80" t="str">
        <f>E9</f>
        <v>010921_04 - Skok o žrdi</v>
      </c>
      <c r="F87" s="38"/>
      <c r="G87" s="38"/>
      <c r="H87" s="38"/>
      <c r="I87" s="38"/>
      <c r="J87" s="38"/>
      <c r="K87" s="38"/>
      <c r="L87" s="38"/>
      <c r="M87" s="67"/>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38"/>
      <c r="M88" s="67"/>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Trenčín</v>
      </c>
      <c r="G89" s="38"/>
      <c r="H89" s="38"/>
      <c r="I89" s="30" t="s">
        <v>22</v>
      </c>
      <c r="J89" s="83" t="str">
        <f>IF(J12="","",J12)</f>
        <v>9. 9. 2021</v>
      </c>
      <c r="K89" s="38"/>
      <c r="L89" s="38"/>
      <c r="M89" s="67"/>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38"/>
      <c r="M90" s="67"/>
      <c r="S90" s="36"/>
      <c r="T90" s="36"/>
      <c r="U90" s="36"/>
      <c r="V90" s="36"/>
      <c r="W90" s="36"/>
      <c r="X90" s="36"/>
      <c r="Y90" s="36"/>
      <c r="Z90" s="36"/>
      <c r="AA90" s="36"/>
      <c r="AB90" s="36"/>
      <c r="AC90" s="36"/>
      <c r="AD90" s="36"/>
      <c r="AE90" s="36"/>
    </row>
    <row r="91" s="2" customFormat="1" ht="25.65" customHeight="1">
      <c r="A91" s="36"/>
      <c r="B91" s="37"/>
      <c r="C91" s="30" t="s">
        <v>24</v>
      </c>
      <c r="D91" s="38"/>
      <c r="E91" s="38"/>
      <c r="F91" s="25" t="str">
        <f>E15</f>
        <v>Mesto Trenčín</v>
      </c>
      <c r="G91" s="38"/>
      <c r="H91" s="38"/>
      <c r="I91" s="30" t="s">
        <v>30</v>
      </c>
      <c r="J91" s="34" t="str">
        <f>E21</f>
        <v>Ing.arch. Michal Vojtek</v>
      </c>
      <c r="K91" s="38"/>
      <c r="L91" s="38"/>
      <c r="M91" s="67"/>
      <c r="S91" s="36"/>
      <c r="T91" s="36"/>
      <c r="U91" s="36"/>
      <c r="V91" s="36"/>
      <c r="W91" s="36"/>
      <c r="X91" s="36"/>
      <c r="Y91" s="36"/>
      <c r="Z91" s="36"/>
      <c r="AA91" s="36"/>
      <c r="AB91" s="36"/>
      <c r="AC91" s="36"/>
      <c r="AD91" s="36"/>
      <c r="AE91" s="36"/>
    </row>
    <row r="92" s="2" customFormat="1" ht="25.65" customHeight="1">
      <c r="A92" s="36"/>
      <c r="B92" s="37"/>
      <c r="C92" s="30" t="s">
        <v>28</v>
      </c>
      <c r="D92" s="38"/>
      <c r="E92" s="38"/>
      <c r="F92" s="25" t="str">
        <f>IF(E18="","",E18)</f>
        <v>Vyplň údaj</v>
      </c>
      <c r="G92" s="38"/>
      <c r="H92" s="38"/>
      <c r="I92" s="30" t="s">
        <v>32</v>
      </c>
      <c r="J92" s="34" t="str">
        <f>E24</f>
        <v>Ing.arch. Michal Vojtek</v>
      </c>
      <c r="K92" s="38"/>
      <c r="L92" s="38"/>
      <c r="M92" s="67"/>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38"/>
      <c r="M93" s="67"/>
      <c r="S93" s="36"/>
      <c r="T93" s="36"/>
      <c r="U93" s="36"/>
      <c r="V93" s="36"/>
      <c r="W93" s="36"/>
      <c r="X93" s="36"/>
      <c r="Y93" s="36"/>
      <c r="Z93" s="36"/>
      <c r="AA93" s="36"/>
      <c r="AB93" s="36"/>
      <c r="AC93" s="36"/>
      <c r="AD93" s="36"/>
      <c r="AE93" s="36"/>
    </row>
    <row r="94" s="2" customFormat="1" ht="29.28" customHeight="1">
      <c r="A94" s="36"/>
      <c r="B94" s="37"/>
      <c r="C94" s="184" t="s">
        <v>110</v>
      </c>
      <c r="D94" s="185"/>
      <c r="E94" s="185"/>
      <c r="F94" s="185"/>
      <c r="G94" s="185"/>
      <c r="H94" s="185"/>
      <c r="I94" s="186" t="s">
        <v>111</v>
      </c>
      <c r="J94" s="186" t="s">
        <v>112</v>
      </c>
      <c r="K94" s="186" t="s">
        <v>113</v>
      </c>
      <c r="L94" s="185"/>
      <c r="M94" s="67"/>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38"/>
      <c r="M95" s="67"/>
      <c r="S95" s="36"/>
      <c r="T95" s="36"/>
      <c r="U95" s="36"/>
      <c r="V95" s="36"/>
      <c r="W95" s="36"/>
      <c r="X95" s="36"/>
      <c r="Y95" s="36"/>
      <c r="Z95" s="36"/>
      <c r="AA95" s="36"/>
      <c r="AB95" s="36"/>
      <c r="AC95" s="36"/>
      <c r="AD95" s="36"/>
      <c r="AE95" s="36"/>
    </row>
    <row r="96" s="2" customFormat="1" ht="22.8" customHeight="1">
      <c r="A96" s="36"/>
      <c r="B96" s="37"/>
      <c r="C96" s="187" t="s">
        <v>114</v>
      </c>
      <c r="D96" s="38"/>
      <c r="E96" s="38"/>
      <c r="F96" s="38"/>
      <c r="G96" s="38"/>
      <c r="H96" s="38"/>
      <c r="I96" s="114">
        <f>Q123</f>
        <v>0</v>
      </c>
      <c r="J96" s="114">
        <f>R123</f>
        <v>0</v>
      </c>
      <c r="K96" s="114">
        <f>K123</f>
        <v>0</v>
      </c>
      <c r="L96" s="38"/>
      <c r="M96" s="67"/>
      <c r="S96" s="36"/>
      <c r="T96" s="36"/>
      <c r="U96" s="36"/>
      <c r="V96" s="36"/>
      <c r="W96" s="36"/>
      <c r="X96" s="36"/>
      <c r="Y96" s="36"/>
      <c r="Z96" s="36"/>
      <c r="AA96" s="36"/>
      <c r="AB96" s="36"/>
      <c r="AC96" s="36"/>
      <c r="AD96" s="36"/>
      <c r="AE96" s="36"/>
      <c r="AU96" s="15" t="s">
        <v>115</v>
      </c>
    </row>
    <row r="97" s="9" customFormat="1" ht="24.96" customHeight="1">
      <c r="A97" s="9"/>
      <c r="B97" s="188"/>
      <c r="C97" s="189"/>
      <c r="D97" s="190" t="s">
        <v>116</v>
      </c>
      <c r="E97" s="191"/>
      <c r="F97" s="191"/>
      <c r="G97" s="191"/>
      <c r="H97" s="191"/>
      <c r="I97" s="192">
        <f>Q124</f>
        <v>0</v>
      </c>
      <c r="J97" s="192">
        <f>R124</f>
        <v>0</v>
      </c>
      <c r="K97" s="192">
        <f>K124</f>
        <v>0</v>
      </c>
      <c r="L97" s="189"/>
      <c r="M97" s="193"/>
      <c r="S97" s="9"/>
      <c r="T97" s="9"/>
      <c r="U97" s="9"/>
      <c r="V97" s="9"/>
      <c r="W97" s="9"/>
      <c r="X97" s="9"/>
      <c r="Y97" s="9"/>
      <c r="Z97" s="9"/>
      <c r="AA97" s="9"/>
      <c r="AB97" s="9"/>
      <c r="AC97" s="9"/>
      <c r="AD97" s="9"/>
      <c r="AE97" s="9"/>
    </row>
    <row r="98" s="10" customFormat="1" ht="19.92" customHeight="1">
      <c r="A98" s="10"/>
      <c r="B98" s="194"/>
      <c r="C98" s="195"/>
      <c r="D98" s="196" t="s">
        <v>117</v>
      </c>
      <c r="E98" s="197"/>
      <c r="F98" s="197"/>
      <c r="G98" s="197"/>
      <c r="H98" s="197"/>
      <c r="I98" s="198">
        <f>Q125</f>
        <v>0</v>
      </c>
      <c r="J98" s="198">
        <f>R125</f>
        <v>0</v>
      </c>
      <c r="K98" s="198">
        <f>K125</f>
        <v>0</v>
      </c>
      <c r="L98" s="195"/>
      <c r="M98" s="199"/>
      <c r="S98" s="10"/>
      <c r="T98" s="10"/>
      <c r="U98" s="10"/>
      <c r="V98" s="10"/>
      <c r="W98" s="10"/>
      <c r="X98" s="10"/>
      <c r="Y98" s="10"/>
      <c r="Z98" s="10"/>
      <c r="AA98" s="10"/>
      <c r="AB98" s="10"/>
      <c r="AC98" s="10"/>
      <c r="AD98" s="10"/>
      <c r="AE98" s="10"/>
    </row>
    <row r="99" s="10" customFormat="1" ht="19.92" customHeight="1">
      <c r="A99" s="10"/>
      <c r="B99" s="194"/>
      <c r="C99" s="195"/>
      <c r="D99" s="196" t="s">
        <v>118</v>
      </c>
      <c r="E99" s="197"/>
      <c r="F99" s="197"/>
      <c r="G99" s="197"/>
      <c r="H99" s="197"/>
      <c r="I99" s="198">
        <f>Q163</f>
        <v>0</v>
      </c>
      <c r="J99" s="198">
        <f>R163</f>
        <v>0</v>
      </c>
      <c r="K99" s="198">
        <f>K163</f>
        <v>0</v>
      </c>
      <c r="L99" s="195"/>
      <c r="M99" s="199"/>
      <c r="S99" s="10"/>
      <c r="T99" s="10"/>
      <c r="U99" s="10"/>
      <c r="V99" s="10"/>
      <c r="W99" s="10"/>
      <c r="X99" s="10"/>
      <c r="Y99" s="10"/>
      <c r="Z99" s="10"/>
      <c r="AA99" s="10"/>
      <c r="AB99" s="10"/>
      <c r="AC99" s="10"/>
      <c r="AD99" s="10"/>
      <c r="AE99" s="10"/>
    </row>
    <row r="100" s="10" customFormat="1" ht="19.92" customHeight="1">
      <c r="A100" s="10"/>
      <c r="B100" s="194"/>
      <c r="C100" s="195"/>
      <c r="D100" s="196" t="s">
        <v>453</v>
      </c>
      <c r="E100" s="197"/>
      <c r="F100" s="197"/>
      <c r="G100" s="197"/>
      <c r="H100" s="197"/>
      <c r="I100" s="198">
        <f>Q179</f>
        <v>0</v>
      </c>
      <c r="J100" s="198">
        <f>R179</f>
        <v>0</v>
      </c>
      <c r="K100" s="198">
        <f>K179</f>
        <v>0</v>
      </c>
      <c r="L100" s="195"/>
      <c r="M100" s="199"/>
      <c r="S100" s="10"/>
      <c r="T100" s="10"/>
      <c r="U100" s="10"/>
      <c r="V100" s="10"/>
      <c r="W100" s="10"/>
      <c r="X100" s="10"/>
      <c r="Y100" s="10"/>
      <c r="Z100" s="10"/>
      <c r="AA100" s="10"/>
      <c r="AB100" s="10"/>
      <c r="AC100" s="10"/>
      <c r="AD100" s="10"/>
      <c r="AE100" s="10"/>
    </row>
    <row r="101" s="10" customFormat="1" ht="19.92" customHeight="1">
      <c r="A101" s="10"/>
      <c r="B101" s="194"/>
      <c r="C101" s="195"/>
      <c r="D101" s="196" t="s">
        <v>119</v>
      </c>
      <c r="E101" s="197"/>
      <c r="F101" s="197"/>
      <c r="G101" s="197"/>
      <c r="H101" s="197"/>
      <c r="I101" s="198">
        <f>Q184</f>
        <v>0</v>
      </c>
      <c r="J101" s="198">
        <f>R184</f>
        <v>0</v>
      </c>
      <c r="K101" s="198">
        <f>K184</f>
        <v>0</v>
      </c>
      <c r="L101" s="195"/>
      <c r="M101" s="199"/>
      <c r="S101" s="10"/>
      <c r="T101" s="10"/>
      <c r="U101" s="10"/>
      <c r="V101" s="10"/>
      <c r="W101" s="10"/>
      <c r="X101" s="10"/>
      <c r="Y101" s="10"/>
      <c r="Z101" s="10"/>
      <c r="AA101" s="10"/>
      <c r="AB101" s="10"/>
      <c r="AC101" s="10"/>
      <c r="AD101" s="10"/>
      <c r="AE101" s="10"/>
    </row>
    <row r="102" s="10" customFormat="1" ht="19.92" customHeight="1">
      <c r="A102" s="10"/>
      <c r="B102" s="194"/>
      <c r="C102" s="195"/>
      <c r="D102" s="196" t="s">
        <v>120</v>
      </c>
      <c r="E102" s="197"/>
      <c r="F102" s="197"/>
      <c r="G102" s="197"/>
      <c r="H102" s="197"/>
      <c r="I102" s="198">
        <f>Q205</f>
        <v>0</v>
      </c>
      <c r="J102" s="198">
        <f>R205</f>
        <v>0</v>
      </c>
      <c r="K102" s="198">
        <f>K205</f>
        <v>0</v>
      </c>
      <c r="L102" s="195"/>
      <c r="M102" s="199"/>
      <c r="S102" s="10"/>
      <c r="T102" s="10"/>
      <c r="U102" s="10"/>
      <c r="V102" s="10"/>
      <c r="W102" s="10"/>
      <c r="X102" s="10"/>
      <c r="Y102" s="10"/>
      <c r="Z102" s="10"/>
      <c r="AA102" s="10"/>
      <c r="AB102" s="10"/>
      <c r="AC102" s="10"/>
      <c r="AD102" s="10"/>
      <c r="AE102" s="10"/>
    </row>
    <row r="103" s="10" customFormat="1" ht="19.92" customHeight="1">
      <c r="A103" s="10"/>
      <c r="B103" s="194"/>
      <c r="C103" s="195"/>
      <c r="D103" s="196" t="s">
        <v>121</v>
      </c>
      <c r="E103" s="197"/>
      <c r="F103" s="197"/>
      <c r="G103" s="197"/>
      <c r="H103" s="197"/>
      <c r="I103" s="198">
        <f>Q234</f>
        <v>0</v>
      </c>
      <c r="J103" s="198">
        <f>R234</f>
        <v>0</v>
      </c>
      <c r="K103" s="198">
        <f>K234</f>
        <v>0</v>
      </c>
      <c r="L103" s="195"/>
      <c r="M103" s="199"/>
      <c r="S103" s="10"/>
      <c r="T103" s="10"/>
      <c r="U103" s="10"/>
      <c r="V103" s="10"/>
      <c r="W103" s="10"/>
      <c r="X103" s="10"/>
      <c r="Y103" s="10"/>
      <c r="Z103" s="10"/>
      <c r="AA103" s="10"/>
      <c r="AB103" s="10"/>
      <c r="AC103" s="10"/>
      <c r="AD103" s="10"/>
      <c r="AE103" s="10"/>
    </row>
    <row r="104" s="2" customFormat="1" ht="21.84" customHeight="1">
      <c r="A104" s="36"/>
      <c r="B104" s="37"/>
      <c r="C104" s="38"/>
      <c r="D104" s="38"/>
      <c r="E104" s="38"/>
      <c r="F104" s="38"/>
      <c r="G104" s="38"/>
      <c r="H104" s="38"/>
      <c r="I104" s="38"/>
      <c r="J104" s="38"/>
      <c r="K104" s="38"/>
      <c r="L104" s="38"/>
      <c r="M104" s="67"/>
      <c r="S104" s="36"/>
      <c r="T104" s="36"/>
      <c r="U104" s="36"/>
      <c r="V104" s="36"/>
      <c r="W104" s="36"/>
      <c r="X104" s="36"/>
      <c r="Y104" s="36"/>
      <c r="Z104" s="36"/>
      <c r="AA104" s="36"/>
      <c r="AB104" s="36"/>
      <c r="AC104" s="36"/>
      <c r="AD104" s="36"/>
      <c r="AE104" s="36"/>
    </row>
    <row r="105" s="2" customFormat="1" ht="6.96" customHeight="1">
      <c r="A105" s="36"/>
      <c r="B105" s="70"/>
      <c r="C105" s="71"/>
      <c r="D105" s="71"/>
      <c r="E105" s="71"/>
      <c r="F105" s="71"/>
      <c r="G105" s="71"/>
      <c r="H105" s="71"/>
      <c r="I105" s="71"/>
      <c r="J105" s="71"/>
      <c r="K105" s="71"/>
      <c r="L105" s="71"/>
      <c r="M105" s="67"/>
      <c r="S105" s="36"/>
      <c r="T105" s="36"/>
      <c r="U105" s="36"/>
      <c r="V105" s="36"/>
      <c r="W105" s="36"/>
      <c r="X105" s="36"/>
      <c r="Y105" s="36"/>
      <c r="Z105" s="36"/>
      <c r="AA105" s="36"/>
      <c r="AB105" s="36"/>
      <c r="AC105" s="36"/>
      <c r="AD105" s="36"/>
      <c r="AE105" s="36"/>
    </row>
    <row r="109" s="2" customFormat="1" ht="6.96" customHeight="1">
      <c r="A109" s="36"/>
      <c r="B109" s="72"/>
      <c r="C109" s="73"/>
      <c r="D109" s="73"/>
      <c r="E109" s="73"/>
      <c r="F109" s="73"/>
      <c r="G109" s="73"/>
      <c r="H109" s="73"/>
      <c r="I109" s="73"/>
      <c r="J109" s="73"/>
      <c r="K109" s="73"/>
      <c r="L109" s="73"/>
      <c r="M109" s="67"/>
      <c r="S109" s="36"/>
      <c r="T109" s="36"/>
      <c r="U109" s="36"/>
      <c r="V109" s="36"/>
      <c r="W109" s="36"/>
      <c r="X109" s="36"/>
      <c r="Y109" s="36"/>
      <c r="Z109" s="36"/>
      <c r="AA109" s="36"/>
      <c r="AB109" s="36"/>
      <c r="AC109" s="36"/>
      <c r="AD109" s="36"/>
      <c r="AE109" s="36"/>
    </row>
    <row r="110" s="2" customFormat="1" ht="24.96" customHeight="1">
      <c r="A110" s="36"/>
      <c r="B110" s="37"/>
      <c r="C110" s="21" t="s">
        <v>123</v>
      </c>
      <c r="D110" s="38"/>
      <c r="E110" s="38"/>
      <c r="F110" s="38"/>
      <c r="G110" s="38"/>
      <c r="H110" s="38"/>
      <c r="I110" s="38"/>
      <c r="J110" s="38"/>
      <c r="K110" s="38"/>
      <c r="L110" s="38"/>
      <c r="M110" s="67"/>
      <c r="S110" s="36"/>
      <c r="T110" s="36"/>
      <c r="U110" s="36"/>
      <c r="V110" s="36"/>
      <c r="W110" s="36"/>
      <c r="X110" s="36"/>
      <c r="Y110" s="36"/>
      <c r="Z110" s="36"/>
      <c r="AA110" s="36"/>
      <c r="AB110" s="36"/>
      <c r="AC110" s="36"/>
      <c r="AD110" s="36"/>
      <c r="AE110" s="36"/>
    </row>
    <row r="111" s="2" customFormat="1" ht="6.96" customHeight="1">
      <c r="A111" s="36"/>
      <c r="B111" s="37"/>
      <c r="C111" s="38"/>
      <c r="D111" s="38"/>
      <c r="E111" s="38"/>
      <c r="F111" s="38"/>
      <c r="G111" s="38"/>
      <c r="H111" s="38"/>
      <c r="I111" s="38"/>
      <c r="J111" s="38"/>
      <c r="K111" s="38"/>
      <c r="L111" s="38"/>
      <c r="M111" s="67"/>
      <c r="S111" s="36"/>
      <c r="T111" s="36"/>
      <c r="U111" s="36"/>
      <c r="V111" s="36"/>
      <c r="W111" s="36"/>
      <c r="X111" s="36"/>
      <c r="Y111" s="36"/>
      <c r="Z111" s="36"/>
      <c r="AA111" s="36"/>
      <c r="AB111" s="36"/>
      <c r="AC111" s="36"/>
      <c r="AD111" s="36"/>
      <c r="AE111" s="36"/>
    </row>
    <row r="112" s="2" customFormat="1" ht="12" customHeight="1">
      <c r="A112" s="36"/>
      <c r="B112" s="37"/>
      <c r="C112" s="30" t="s">
        <v>16</v>
      </c>
      <c r="D112" s="38"/>
      <c r="E112" s="38"/>
      <c r="F112" s="38"/>
      <c r="G112" s="38"/>
      <c r="H112" s="38"/>
      <c r="I112" s="38"/>
      <c r="J112" s="38"/>
      <c r="K112" s="38"/>
      <c r="L112" s="38"/>
      <c r="M112" s="67"/>
      <c r="S112" s="36"/>
      <c r="T112" s="36"/>
      <c r="U112" s="36"/>
      <c r="V112" s="36"/>
      <c r="W112" s="36"/>
      <c r="X112" s="36"/>
      <c r="Y112" s="36"/>
      <c r="Z112" s="36"/>
      <c r="AA112" s="36"/>
      <c r="AB112" s="36"/>
      <c r="AC112" s="36"/>
      <c r="AD112" s="36"/>
      <c r="AE112" s="36"/>
    </row>
    <row r="113" s="2" customFormat="1" ht="16.5" customHeight="1">
      <c r="A113" s="36"/>
      <c r="B113" s="37"/>
      <c r="C113" s="38"/>
      <c r="D113" s="38"/>
      <c r="E113" s="183" t="str">
        <f>E7</f>
        <v>Zátoka pokoja</v>
      </c>
      <c r="F113" s="30"/>
      <c r="G113" s="30"/>
      <c r="H113" s="30"/>
      <c r="I113" s="38"/>
      <c r="J113" s="38"/>
      <c r="K113" s="38"/>
      <c r="L113" s="38"/>
      <c r="M113" s="67"/>
      <c r="S113" s="36"/>
      <c r="T113" s="36"/>
      <c r="U113" s="36"/>
      <c r="V113" s="36"/>
      <c r="W113" s="36"/>
      <c r="X113" s="36"/>
      <c r="Y113" s="36"/>
      <c r="Z113" s="36"/>
      <c r="AA113" s="36"/>
      <c r="AB113" s="36"/>
      <c r="AC113" s="36"/>
      <c r="AD113" s="36"/>
      <c r="AE113" s="36"/>
    </row>
    <row r="114" s="2" customFormat="1" ht="12" customHeight="1">
      <c r="A114" s="36"/>
      <c r="B114" s="37"/>
      <c r="C114" s="30" t="s">
        <v>105</v>
      </c>
      <c r="D114" s="38"/>
      <c r="E114" s="38"/>
      <c r="F114" s="38"/>
      <c r="G114" s="38"/>
      <c r="H114" s="38"/>
      <c r="I114" s="38"/>
      <c r="J114" s="38"/>
      <c r="K114" s="38"/>
      <c r="L114" s="38"/>
      <c r="M114" s="67"/>
      <c r="S114" s="36"/>
      <c r="T114" s="36"/>
      <c r="U114" s="36"/>
      <c r="V114" s="36"/>
      <c r="W114" s="36"/>
      <c r="X114" s="36"/>
      <c r="Y114" s="36"/>
      <c r="Z114" s="36"/>
      <c r="AA114" s="36"/>
      <c r="AB114" s="36"/>
      <c r="AC114" s="36"/>
      <c r="AD114" s="36"/>
      <c r="AE114" s="36"/>
    </row>
    <row r="115" s="2" customFormat="1" ht="16.5" customHeight="1">
      <c r="A115" s="36"/>
      <c r="B115" s="37"/>
      <c r="C115" s="38"/>
      <c r="D115" s="38"/>
      <c r="E115" s="80" t="str">
        <f>E9</f>
        <v>010921_04 - Skok o žrdi</v>
      </c>
      <c r="F115" s="38"/>
      <c r="G115" s="38"/>
      <c r="H115" s="38"/>
      <c r="I115" s="38"/>
      <c r="J115" s="38"/>
      <c r="K115" s="38"/>
      <c r="L115" s="38"/>
      <c r="M115" s="67"/>
      <c r="S115" s="36"/>
      <c r="T115" s="36"/>
      <c r="U115" s="36"/>
      <c r="V115" s="36"/>
      <c r="W115" s="36"/>
      <c r="X115" s="36"/>
      <c r="Y115" s="36"/>
      <c r="Z115" s="36"/>
      <c r="AA115" s="36"/>
      <c r="AB115" s="36"/>
      <c r="AC115" s="36"/>
      <c r="AD115" s="36"/>
      <c r="AE115" s="36"/>
    </row>
    <row r="116" s="2" customFormat="1" ht="6.96" customHeight="1">
      <c r="A116" s="36"/>
      <c r="B116" s="37"/>
      <c r="C116" s="38"/>
      <c r="D116" s="38"/>
      <c r="E116" s="38"/>
      <c r="F116" s="38"/>
      <c r="G116" s="38"/>
      <c r="H116" s="38"/>
      <c r="I116" s="38"/>
      <c r="J116" s="38"/>
      <c r="K116" s="38"/>
      <c r="L116" s="38"/>
      <c r="M116" s="67"/>
      <c r="S116" s="36"/>
      <c r="T116" s="36"/>
      <c r="U116" s="36"/>
      <c r="V116" s="36"/>
      <c r="W116" s="36"/>
      <c r="X116" s="36"/>
      <c r="Y116" s="36"/>
      <c r="Z116" s="36"/>
      <c r="AA116" s="36"/>
      <c r="AB116" s="36"/>
      <c r="AC116" s="36"/>
      <c r="AD116" s="36"/>
      <c r="AE116" s="36"/>
    </row>
    <row r="117" s="2" customFormat="1" ht="12" customHeight="1">
      <c r="A117" s="36"/>
      <c r="B117" s="37"/>
      <c r="C117" s="30" t="s">
        <v>20</v>
      </c>
      <c r="D117" s="38"/>
      <c r="E117" s="38"/>
      <c r="F117" s="25" t="str">
        <f>F12</f>
        <v>Trenčín</v>
      </c>
      <c r="G117" s="38"/>
      <c r="H117" s="38"/>
      <c r="I117" s="30" t="s">
        <v>22</v>
      </c>
      <c r="J117" s="83" t="str">
        <f>IF(J12="","",J12)</f>
        <v>9. 9. 2021</v>
      </c>
      <c r="K117" s="38"/>
      <c r="L117" s="38"/>
      <c r="M117" s="67"/>
      <c r="S117" s="36"/>
      <c r="T117" s="36"/>
      <c r="U117" s="36"/>
      <c r="V117" s="36"/>
      <c r="W117" s="36"/>
      <c r="X117" s="36"/>
      <c r="Y117" s="36"/>
      <c r="Z117" s="36"/>
      <c r="AA117" s="36"/>
      <c r="AB117" s="36"/>
      <c r="AC117" s="36"/>
      <c r="AD117" s="36"/>
      <c r="AE117" s="36"/>
    </row>
    <row r="118" s="2" customFormat="1" ht="6.96" customHeight="1">
      <c r="A118" s="36"/>
      <c r="B118" s="37"/>
      <c r="C118" s="38"/>
      <c r="D118" s="38"/>
      <c r="E118" s="38"/>
      <c r="F118" s="38"/>
      <c r="G118" s="38"/>
      <c r="H118" s="38"/>
      <c r="I118" s="38"/>
      <c r="J118" s="38"/>
      <c r="K118" s="38"/>
      <c r="L118" s="38"/>
      <c r="M118" s="67"/>
      <c r="S118" s="36"/>
      <c r="T118" s="36"/>
      <c r="U118" s="36"/>
      <c r="V118" s="36"/>
      <c r="W118" s="36"/>
      <c r="X118" s="36"/>
      <c r="Y118" s="36"/>
      <c r="Z118" s="36"/>
      <c r="AA118" s="36"/>
      <c r="AB118" s="36"/>
      <c r="AC118" s="36"/>
      <c r="AD118" s="36"/>
      <c r="AE118" s="36"/>
    </row>
    <row r="119" s="2" customFormat="1" ht="25.65" customHeight="1">
      <c r="A119" s="36"/>
      <c r="B119" s="37"/>
      <c r="C119" s="30" t="s">
        <v>24</v>
      </c>
      <c r="D119" s="38"/>
      <c r="E119" s="38"/>
      <c r="F119" s="25" t="str">
        <f>E15</f>
        <v>Mesto Trenčín</v>
      </c>
      <c r="G119" s="38"/>
      <c r="H119" s="38"/>
      <c r="I119" s="30" t="s">
        <v>30</v>
      </c>
      <c r="J119" s="34" t="str">
        <f>E21</f>
        <v>Ing.arch. Michal Vojtek</v>
      </c>
      <c r="K119" s="38"/>
      <c r="L119" s="38"/>
      <c r="M119" s="67"/>
      <c r="S119" s="36"/>
      <c r="T119" s="36"/>
      <c r="U119" s="36"/>
      <c r="V119" s="36"/>
      <c r="W119" s="36"/>
      <c r="X119" s="36"/>
      <c r="Y119" s="36"/>
      <c r="Z119" s="36"/>
      <c r="AA119" s="36"/>
      <c r="AB119" s="36"/>
      <c r="AC119" s="36"/>
      <c r="AD119" s="36"/>
      <c r="AE119" s="36"/>
    </row>
    <row r="120" s="2" customFormat="1" ht="25.65" customHeight="1">
      <c r="A120" s="36"/>
      <c r="B120" s="37"/>
      <c r="C120" s="30" t="s">
        <v>28</v>
      </c>
      <c r="D120" s="38"/>
      <c r="E120" s="38"/>
      <c r="F120" s="25" t="str">
        <f>IF(E18="","",E18)</f>
        <v>Vyplň údaj</v>
      </c>
      <c r="G120" s="38"/>
      <c r="H120" s="38"/>
      <c r="I120" s="30" t="s">
        <v>32</v>
      </c>
      <c r="J120" s="34" t="str">
        <f>E24</f>
        <v>Ing.arch. Michal Vojtek</v>
      </c>
      <c r="K120" s="38"/>
      <c r="L120" s="38"/>
      <c r="M120" s="67"/>
      <c r="S120" s="36"/>
      <c r="T120" s="36"/>
      <c r="U120" s="36"/>
      <c r="V120" s="36"/>
      <c r="W120" s="36"/>
      <c r="X120" s="36"/>
      <c r="Y120" s="36"/>
      <c r="Z120" s="36"/>
      <c r="AA120" s="36"/>
      <c r="AB120" s="36"/>
      <c r="AC120" s="36"/>
      <c r="AD120" s="36"/>
      <c r="AE120" s="36"/>
    </row>
    <row r="121" s="2" customFormat="1" ht="10.32" customHeight="1">
      <c r="A121" s="36"/>
      <c r="B121" s="37"/>
      <c r="C121" s="38"/>
      <c r="D121" s="38"/>
      <c r="E121" s="38"/>
      <c r="F121" s="38"/>
      <c r="G121" s="38"/>
      <c r="H121" s="38"/>
      <c r="I121" s="38"/>
      <c r="J121" s="38"/>
      <c r="K121" s="38"/>
      <c r="L121" s="38"/>
      <c r="M121" s="67"/>
      <c r="S121" s="36"/>
      <c r="T121" s="36"/>
      <c r="U121" s="36"/>
      <c r="V121" s="36"/>
      <c r="W121" s="36"/>
      <c r="X121" s="36"/>
      <c r="Y121" s="36"/>
      <c r="Z121" s="36"/>
      <c r="AA121" s="36"/>
      <c r="AB121" s="36"/>
      <c r="AC121" s="36"/>
      <c r="AD121" s="36"/>
      <c r="AE121" s="36"/>
    </row>
    <row r="122" s="11" customFormat="1" ht="29.28" customHeight="1">
      <c r="A122" s="200"/>
      <c r="B122" s="201"/>
      <c r="C122" s="202" t="s">
        <v>124</v>
      </c>
      <c r="D122" s="203" t="s">
        <v>59</v>
      </c>
      <c r="E122" s="203" t="s">
        <v>55</v>
      </c>
      <c r="F122" s="203" t="s">
        <v>56</v>
      </c>
      <c r="G122" s="203" t="s">
        <v>125</v>
      </c>
      <c r="H122" s="203" t="s">
        <v>126</v>
      </c>
      <c r="I122" s="203" t="s">
        <v>127</v>
      </c>
      <c r="J122" s="203" t="s">
        <v>128</v>
      </c>
      <c r="K122" s="204" t="s">
        <v>113</v>
      </c>
      <c r="L122" s="205" t="s">
        <v>129</v>
      </c>
      <c r="M122" s="206"/>
      <c r="N122" s="104" t="s">
        <v>1</v>
      </c>
      <c r="O122" s="105" t="s">
        <v>38</v>
      </c>
      <c r="P122" s="105" t="s">
        <v>130</v>
      </c>
      <c r="Q122" s="105" t="s">
        <v>131</v>
      </c>
      <c r="R122" s="105" t="s">
        <v>132</v>
      </c>
      <c r="S122" s="105" t="s">
        <v>133</v>
      </c>
      <c r="T122" s="105" t="s">
        <v>134</v>
      </c>
      <c r="U122" s="105" t="s">
        <v>135</v>
      </c>
      <c r="V122" s="105" t="s">
        <v>136</v>
      </c>
      <c r="W122" s="105" t="s">
        <v>137</v>
      </c>
      <c r="X122" s="106" t="s">
        <v>138</v>
      </c>
      <c r="Y122" s="200"/>
      <c r="Z122" s="200"/>
      <c r="AA122" s="200"/>
      <c r="AB122" s="200"/>
      <c r="AC122" s="200"/>
      <c r="AD122" s="200"/>
      <c r="AE122" s="200"/>
    </row>
    <row r="123" s="2" customFormat="1" ht="22.8" customHeight="1">
      <c r="A123" s="36"/>
      <c r="B123" s="37"/>
      <c r="C123" s="111" t="s">
        <v>114</v>
      </c>
      <c r="D123" s="38"/>
      <c r="E123" s="38"/>
      <c r="F123" s="38"/>
      <c r="G123" s="38"/>
      <c r="H123" s="38"/>
      <c r="I123" s="38"/>
      <c r="J123" s="38"/>
      <c r="K123" s="207">
        <f>BK123</f>
        <v>0</v>
      </c>
      <c r="L123" s="38"/>
      <c r="M123" s="42"/>
      <c r="N123" s="107"/>
      <c r="O123" s="208"/>
      <c r="P123" s="108"/>
      <c r="Q123" s="209">
        <f>Q124</f>
        <v>0</v>
      </c>
      <c r="R123" s="209">
        <f>R124</f>
        <v>0</v>
      </c>
      <c r="S123" s="108"/>
      <c r="T123" s="210">
        <f>T124</f>
        <v>0</v>
      </c>
      <c r="U123" s="108"/>
      <c r="V123" s="210">
        <f>V124</f>
        <v>156.7258277</v>
      </c>
      <c r="W123" s="108"/>
      <c r="X123" s="211">
        <f>X124</f>
        <v>14.184000000000001</v>
      </c>
      <c r="Y123" s="36"/>
      <c r="Z123" s="36"/>
      <c r="AA123" s="36"/>
      <c r="AB123" s="36"/>
      <c r="AC123" s="36"/>
      <c r="AD123" s="36"/>
      <c r="AE123" s="36"/>
      <c r="AT123" s="15" t="s">
        <v>75</v>
      </c>
      <c r="AU123" s="15" t="s">
        <v>115</v>
      </c>
      <c r="BK123" s="212">
        <f>BK124</f>
        <v>0</v>
      </c>
    </row>
    <row r="124" s="12" customFormat="1" ht="25.92" customHeight="1">
      <c r="A124" s="12"/>
      <c r="B124" s="213"/>
      <c r="C124" s="214"/>
      <c r="D124" s="215" t="s">
        <v>75</v>
      </c>
      <c r="E124" s="216" t="s">
        <v>139</v>
      </c>
      <c r="F124" s="216" t="s">
        <v>140</v>
      </c>
      <c r="G124" s="214"/>
      <c r="H124" s="214"/>
      <c r="I124" s="217"/>
      <c r="J124" s="217"/>
      <c r="K124" s="218">
        <f>BK124</f>
        <v>0</v>
      </c>
      <c r="L124" s="214"/>
      <c r="M124" s="219"/>
      <c r="N124" s="220"/>
      <c r="O124" s="221"/>
      <c r="P124" s="221"/>
      <c r="Q124" s="222">
        <f>Q125+Q163+Q179+Q184+Q205+Q234</f>
        <v>0</v>
      </c>
      <c r="R124" s="222">
        <f>R125+R163+R179+R184+R205+R234</f>
        <v>0</v>
      </c>
      <c r="S124" s="221"/>
      <c r="T124" s="223">
        <f>T125+T163+T179+T184+T205+T234</f>
        <v>0</v>
      </c>
      <c r="U124" s="221"/>
      <c r="V124" s="223">
        <f>V125+V163+V179+V184+V205+V234</f>
        <v>156.7258277</v>
      </c>
      <c r="W124" s="221"/>
      <c r="X124" s="224">
        <f>X125+X163+X179+X184+X205+X234</f>
        <v>14.184000000000001</v>
      </c>
      <c r="Y124" s="12"/>
      <c r="Z124" s="12"/>
      <c r="AA124" s="12"/>
      <c r="AB124" s="12"/>
      <c r="AC124" s="12"/>
      <c r="AD124" s="12"/>
      <c r="AE124" s="12"/>
      <c r="AR124" s="225" t="s">
        <v>84</v>
      </c>
      <c r="AT124" s="226" t="s">
        <v>75</v>
      </c>
      <c r="AU124" s="226" t="s">
        <v>76</v>
      </c>
      <c r="AY124" s="225" t="s">
        <v>141</v>
      </c>
      <c r="BK124" s="227">
        <f>BK125+BK163+BK179+BK184+BK205+BK234</f>
        <v>0</v>
      </c>
    </row>
    <row r="125" s="12" customFormat="1" ht="22.8" customHeight="1">
      <c r="A125" s="12"/>
      <c r="B125" s="213"/>
      <c r="C125" s="214"/>
      <c r="D125" s="215" t="s">
        <v>75</v>
      </c>
      <c r="E125" s="228" t="s">
        <v>84</v>
      </c>
      <c r="F125" s="228" t="s">
        <v>142</v>
      </c>
      <c r="G125" s="214"/>
      <c r="H125" s="214"/>
      <c r="I125" s="217"/>
      <c r="J125" s="217"/>
      <c r="K125" s="229">
        <f>BK125</f>
        <v>0</v>
      </c>
      <c r="L125" s="214"/>
      <c r="M125" s="219"/>
      <c r="N125" s="220"/>
      <c r="O125" s="221"/>
      <c r="P125" s="221"/>
      <c r="Q125" s="222">
        <f>SUM(Q126:Q162)</f>
        <v>0</v>
      </c>
      <c r="R125" s="222">
        <f>SUM(R126:R162)</f>
        <v>0</v>
      </c>
      <c r="S125" s="221"/>
      <c r="T125" s="223">
        <f>SUM(T126:T162)</f>
        <v>0</v>
      </c>
      <c r="U125" s="221"/>
      <c r="V125" s="223">
        <f>SUM(V126:V162)</f>
        <v>30.633856999999999</v>
      </c>
      <c r="W125" s="221"/>
      <c r="X125" s="224">
        <f>SUM(X126:X162)</f>
        <v>14.184000000000001</v>
      </c>
      <c r="Y125" s="12"/>
      <c r="Z125" s="12"/>
      <c r="AA125" s="12"/>
      <c r="AB125" s="12"/>
      <c r="AC125" s="12"/>
      <c r="AD125" s="12"/>
      <c r="AE125" s="12"/>
      <c r="AR125" s="225" t="s">
        <v>84</v>
      </c>
      <c r="AT125" s="226" t="s">
        <v>75</v>
      </c>
      <c r="AU125" s="226" t="s">
        <v>84</v>
      </c>
      <c r="AY125" s="225" t="s">
        <v>141</v>
      </c>
      <c r="BK125" s="227">
        <f>SUM(BK126:BK162)</f>
        <v>0</v>
      </c>
    </row>
    <row r="126" s="2" customFormat="1" ht="16.5" customHeight="1">
      <c r="A126" s="36"/>
      <c r="B126" s="37"/>
      <c r="C126" s="230" t="s">
        <v>390</v>
      </c>
      <c r="D126" s="230" t="s">
        <v>144</v>
      </c>
      <c r="E126" s="231" t="s">
        <v>454</v>
      </c>
      <c r="F126" s="232" t="s">
        <v>455</v>
      </c>
      <c r="G126" s="233" t="s">
        <v>161</v>
      </c>
      <c r="H126" s="234">
        <v>371.10000000000002</v>
      </c>
      <c r="I126" s="235"/>
      <c r="J126" s="235"/>
      <c r="K126" s="236">
        <f>ROUND(P126*H126,2)</f>
        <v>0</v>
      </c>
      <c r="L126" s="237"/>
      <c r="M126" s="42"/>
      <c r="N126" s="238" t="s">
        <v>1</v>
      </c>
      <c r="O126" s="239" t="s">
        <v>40</v>
      </c>
      <c r="P126" s="240">
        <f>I126+J126</f>
        <v>0</v>
      </c>
      <c r="Q126" s="240">
        <f>ROUND(I126*H126,2)</f>
        <v>0</v>
      </c>
      <c r="R126" s="240">
        <f>ROUND(J126*H126,2)</f>
        <v>0</v>
      </c>
      <c r="S126" s="95"/>
      <c r="T126" s="241">
        <f>S126*H126</f>
        <v>0</v>
      </c>
      <c r="U126" s="241">
        <v>0</v>
      </c>
      <c r="V126" s="241">
        <f>U126*H126</f>
        <v>0</v>
      </c>
      <c r="W126" s="241">
        <v>0</v>
      </c>
      <c r="X126" s="242">
        <f>W126*H126</f>
        <v>0</v>
      </c>
      <c r="Y126" s="36"/>
      <c r="Z126" s="36"/>
      <c r="AA126" s="36"/>
      <c r="AB126" s="36"/>
      <c r="AC126" s="36"/>
      <c r="AD126" s="36"/>
      <c r="AE126" s="36"/>
      <c r="AR126" s="243" t="s">
        <v>148</v>
      </c>
      <c r="AT126" s="243" t="s">
        <v>144</v>
      </c>
      <c r="AU126" s="243" t="s">
        <v>149</v>
      </c>
      <c r="AY126" s="15" t="s">
        <v>141</v>
      </c>
      <c r="BE126" s="244">
        <f>IF(O126="základná",K126,0)</f>
        <v>0</v>
      </c>
      <c r="BF126" s="244">
        <f>IF(O126="znížená",K126,0)</f>
        <v>0</v>
      </c>
      <c r="BG126" s="244">
        <f>IF(O126="zákl. prenesená",K126,0)</f>
        <v>0</v>
      </c>
      <c r="BH126" s="244">
        <f>IF(O126="zníž. prenesená",K126,0)</f>
        <v>0</v>
      </c>
      <c r="BI126" s="244">
        <f>IF(O126="nulová",K126,0)</f>
        <v>0</v>
      </c>
      <c r="BJ126" s="15" t="s">
        <v>149</v>
      </c>
      <c r="BK126" s="244">
        <f>ROUND(P126*H126,2)</f>
        <v>0</v>
      </c>
      <c r="BL126" s="15" t="s">
        <v>148</v>
      </c>
      <c r="BM126" s="243" t="s">
        <v>456</v>
      </c>
    </row>
    <row r="127" s="2" customFormat="1">
      <c r="A127" s="36"/>
      <c r="B127" s="37"/>
      <c r="C127" s="38"/>
      <c r="D127" s="245" t="s">
        <v>151</v>
      </c>
      <c r="E127" s="38"/>
      <c r="F127" s="246" t="s">
        <v>457</v>
      </c>
      <c r="G127" s="38"/>
      <c r="H127" s="38"/>
      <c r="I127" s="247"/>
      <c r="J127" s="247"/>
      <c r="K127" s="38"/>
      <c r="L127" s="38"/>
      <c r="M127" s="42"/>
      <c r="N127" s="248"/>
      <c r="O127" s="249"/>
      <c r="P127" s="95"/>
      <c r="Q127" s="95"/>
      <c r="R127" s="95"/>
      <c r="S127" s="95"/>
      <c r="T127" s="95"/>
      <c r="U127" s="95"/>
      <c r="V127" s="95"/>
      <c r="W127" s="95"/>
      <c r="X127" s="96"/>
      <c r="Y127" s="36"/>
      <c r="Z127" s="36"/>
      <c r="AA127" s="36"/>
      <c r="AB127" s="36"/>
      <c r="AC127" s="36"/>
      <c r="AD127" s="36"/>
      <c r="AE127" s="36"/>
      <c r="AT127" s="15" t="s">
        <v>151</v>
      </c>
      <c r="AU127" s="15" t="s">
        <v>149</v>
      </c>
    </row>
    <row r="128" s="2" customFormat="1" ht="33" customHeight="1">
      <c r="A128" s="36"/>
      <c r="B128" s="37"/>
      <c r="C128" s="230" t="s">
        <v>158</v>
      </c>
      <c r="D128" s="230" t="s">
        <v>144</v>
      </c>
      <c r="E128" s="231" t="s">
        <v>159</v>
      </c>
      <c r="F128" s="232" t="s">
        <v>160</v>
      </c>
      <c r="G128" s="233" t="s">
        <v>161</v>
      </c>
      <c r="H128" s="234">
        <v>64.5</v>
      </c>
      <c r="I128" s="235"/>
      <c r="J128" s="235"/>
      <c r="K128" s="236">
        <f>ROUND(P128*H128,2)</f>
        <v>0</v>
      </c>
      <c r="L128" s="237"/>
      <c r="M128" s="42"/>
      <c r="N128" s="238" t="s">
        <v>1</v>
      </c>
      <c r="O128" s="239" t="s">
        <v>40</v>
      </c>
      <c r="P128" s="240">
        <f>I128+J128</f>
        <v>0</v>
      </c>
      <c r="Q128" s="240">
        <f>ROUND(I128*H128,2)</f>
        <v>0</v>
      </c>
      <c r="R128" s="240">
        <f>ROUND(J128*H128,2)</f>
        <v>0</v>
      </c>
      <c r="S128" s="95"/>
      <c r="T128" s="241">
        <f>S128*H128</f>
        <v>0</v>
      </c>
      <c r="U128" s="241">
        <v>0</v>
      </c>
      <c r="V128" s="241">
        <f>U128*H128</f>
        <v>0</v>
      </c>
      <c r="W128" s="241">
        <v>0.16</v>
      </c>
      <c r="X128" s="242">
        <f>W128*H128</f>
        <v>10.32</v>
      </c>
      <c r="Y128" s="36"/>
      <c r="Z128" s="36"/>
      <c r="AA128" s="36"/>
      <c r="AB128" s="36"/>
      <c r="AC128" s="36"/>
      <c r="AD128" s="36"/>
      <c r="AE128" s="36"/>
      <c r="AR128" s="243" t="s">
        <v>148</v>
      </c>
      <c r="AT128" s="243" t="s">
        <v>144</v>
      </c>
      <c r="AU128" s="243" t="s">
        <v>149</v>
      </c>
      <c r="AY128" s="15" t="s">
        <v>141</v>
      </c>
      <c r="BE128" s="244">
        <f>IF(O128="základná",K128,0)</f>
        <v>0</v>
      </c>
      <c r="BF128" s="244">
        <f>IF(O128="znížená",K128,0)</f>
        <v>0</v>
      </c>
      <c r="BG128" s="244">
        <f>IF(O128="zákl. prenesená",K128,0)</f>
        <v>0</v>
      </c>
      <c r="BH128" s="244">
        <f>IF(O128="zníž. prenesená",K128,0)</f>
        <v>0</v>
      </c>
      <c r="BI128" s="244">
        <f>IF(O128="nulová",K128,0)</f>
        <v>0</v>
      </c>
      <c r="BJ128" s="15" t="s">
        <v>149</v>
      </c>
      <c r="BK128" s="244">
        <f>ROUND(P128*H128,2)</f>
        <v>0</v>
      </c>
      <c r="BL128" s="15" t="s">
        <v>148</v>
      </c>
      <c r="BM128" s="243" t="s">
        <v>162</v>
      </c>
    </row>
    <row r="129" s="2" customFormat="1">
      <c r="A129" s="36"/>
      <c r="B129" s="37"/>
      <c r="C129" s="38"/>
      <c r="D129" s="245" t="s">
        <v>151</v>
      </c>
      <c r="E129" s="38"/>
      <c r="F129" s="246" t="s">
        <v>163</v>
      </c>
      <c r="G129" s="38"/>
      <c r="H129" s="38"/>
      <c r="I129" s="247"/>
      <c r="J129" s="247"/>
      <c r="K129" s="38"/>
      <c r="L129" s="38"/>
      <c r="M129" s="42"/>
      <c r="N129" s="248"/>
      <c r="O129" s="249"/>
      <c r="P129" s="95"/>
      <c r="Q129" s="95"/>
      <c r="R129" s="95"/>
      <c r="S129" s="95"/>
      <c r="T129" s="95"/>
      <c r="U129" s="95"/>
      <c r="V129" s="95"/>
      <c r="W129" s="95"/>
      <c r="X129" s="96"/>
      <c r="Y129" s="36"/>
      <c r="Z129" s="36"/>
      <c r="AA129" s="36"/>
      <c r="AB129" s="36"/>
      <c r="AC129" s="36"/>
      <c r="AD129" s="36"/>
      <c r="AE129" s="36"/>
      <c r="AT129" s="15" t="s">
        <v>151</v>
      </c>
      <c r="AU129" s="15" t="s">
        <v>149</v>
      </c>
    </row>
    <row r="130" s="2" customFormat="1" ht="24.15" customHeight="1">
      <c r="A130" s="36"/>
      <c r="B130" s="37"/>
      <c r="C130" s="230" t="s">
        <v>164</v>
      </c>
      <c r="D130" s="230" t="s">
        <v>144</v>
      </c>
      <c r="E130" s="231" t="s">
        <v>165</v>
      </c>
      <c r="F130" s="232" t="s">
        <v>166</v>
      </c>
      <c r="G130" s="233" t="s">
        <v>167</v>
      </c>
      <c r="H130" s="234">
        <v>96.599999999999994</v>
      </c>
      <c r="I130" s="235"/>
      <c r="J130" s="235"/>
      <c r="K130" s="236">
        <f>ROUND(P130*H130,2)</f>
        <v>0</v>
      </c>
      <c r="L130" s="237"/>
      <c r="M130" s="42"/>
      <c r="N130" s="238" t="s">
        <v>1</v>
      </c>
      <c r="O130" s="239" t="s">
        <v>40</v>
      </c>
      <c r="P130" s="240">
        <f>I130+J130</f>
        <v>0</v>
      </c>
      <c r="Q130" s="240">
        <f>ROUND(I130*H130,2)</f>
        <v>0</v>
      </c>
      <c r="R130" s="240">
        <f>ROUND(J130*H130,2)</f>
        <v>0</v>
      </c>
      <c r="S130" s="95"/>
      <c r="T130" s="241">
        <f>S130*H130</f>
        <v>0</v>
      </c>
      <c r="U130" s="241">
        <v>0</v>
      </c>
      <c r="V130" s="241">
        <f>U130*H130</f>
        <v>0</v>
      </c>
      <c r="W130" s="241">
        <v>0.040000000000000001</v>
      </c>
      <c r="X130" s="242">
        <f>W130*H130</f>
        <v>3.8639999999999999</v>
      </c>
      <c r="Y130" s="36"/>
      <c r="Z130" s="36"/>
      <c r="AA130" s="36"/>
      <c r="AB130" s="36"/>
      <c r="AC130" s="36"/>
      <c r="AD130" s="36"/>
      <c r="AE130" s="36"/>
      <c r="AR130" s="243" t="s">
        <v>148</v>
      </c>
      <c r="AT130" s="243" t="s">
        <v>144</v>
      </c>
      <c r="AU130" s="243" t="s">
        <v>149</v>
      </c>
      <c r="AY130" s="15" t="s">
        <v>141</v>
      </c>
      <c r="BE130" s="244">
        <f>IF(O130="základná",K130,0)</f>
        <v>0</v>
      </c>
      <c r="BF130" s="244">
        <f>IF(O130="znížená",K130,0)</f>
        <v>0</v>
      </c>
      <c r="BG130" s="244">
        <f>IF(O130="zákl. prenesená",K130,0)</f>
        <v>0</v>
      </c>
      <c r="BH130" s="244">
        <f>IF(O130="zníž. prenesená",K130,0)</f>
        <v>0</v>
      </c>
      <c r="BI130" s="244">
        <f>IF(O130="nulová",K130,0)</f>
        <v>0</v>
      </c>
      <c r="BJ130" s="15" t="s">
        <v>149</v>
      </c>
      <c r="BK130" s="244">
        <f>ROUND(P130*H130,2)</f>
        <v>0</v>
      </c>
      <c r="BL130" s="15" t="s">
        <v>148</v>
      </c>
      <c r="BM130" s="243" t="s">
        <v>168</v>
      </c>
    </row>
    <row r="131" s="2" customFormat="1">
      <c r="A131" s="36"/>
      <c r="B131" s="37"/>
      <c r="C131" s="38"/>
      <c r="D131" s="245" t="s">
        <v>151</v>
      </c>
      <c r="E131" s="38"/>
      <c r="F131" s="246" t="s">
        <v>169</v>
      </c>
      <c r="G131" s="38"/>
      <c r="H131" s="38"/>
      <c r="I131" s="247"/>
      <c r="J131" s="247"/>
      <c r="K131" s="38"/>
      <c r="L131" s="38"/>
      <c r="M131" s="42"/>
      <c r="N131" s="248"/>
      <c r="O131" s="249"/>
      <c r="P131" s="95"/>
      <c r="Q131" s="95"/>
      <c r="R131" s="95"/>
      <c r="S131" s="95"/>
      <c r="T131" s="95"/>
      <c r="U131" s="95"/>
      <c r="V131" s="95"/>
      <c r="W131" s="95"/>
      <c r="X131" s="96"/>
      <c r="Y131" s="36"/>
      <c r="Z131" s="36"/>
      <c r="AA131" s="36"/>
      <c r="AB131" s="36"/>
      <c r="AC131" s="36"/>
      <c r="AD131" s="36"/>
      <c r="AE131" s="36"/>
      <c r="AT131" s="15" t="s">
        <v>151</v>
      </c>
      <c r="AU131" s="15" t="s">
        <v>149</v>
      </c>
    </row>
    <row r="132" s="2" customFormat="1" ht="24.15" customHeight="1">
      <c r="A132" s="36"/>
      <c r="B132" s="37"/>
      <c r="C132" s="230" t="s">
        <v>170</v>
      </c>
      <c r="D132" s="230" t="s">
        <v>144</v>
      </c>
      <c r="E132" s="231" t="s">
        <v>171</v>
      </c>
      <c r="F132" s="232" t="s">
        <v>172</v>
      </c>
      <c r="G132" s="233" t="s">
        <v>173</v>
      </c>
      <c r="H132" s="234">
        <v>58.700000000000003</v>
      </c>
      <c r="I132" s="235"/>
      <c r="J132" s="235"/>
      <c r="K132" s="236">
        <f>ROUND(P132*H132,2)</f>
        <v>0</v>
      </c>
      <c r="L132" s="237"/>
      <c r="M132" s="42"/>
      <c r="N132" s="238" t="s">
        <v>1</v>
      </c>
      <c r="O132" s="239" t="s">
        <v>40</v>
      </c>
      <c r="P132" s="240">
        <f>I132+J132</f>
        <v>0</v>
      </c>
      <c r="Q132" s="240">
        <f>ROUND(I132*H132,2)</f>
        <v>0</v>
      </c>
      <c r="R132" s="240">
        <f>ROUND(J132*H132,2)</f>
        <v>0</v>
      </c>
      <c r="S132" s="95"/>
      <c r="T132" s="241">
        <f>S132*H132</f>
        <v>0</v>
      </c>
      <c r="U132" s="241">
        <v>0</v>
      </c>
      <c r="V132" s="241">
        <f>U132*H132</f>
        <v>0</v>
      </c>
      <c r="W132" s="241">
        <v>0</v>
      </c>
      <c r="X132" s="242">
        <f>W132*H132</f>
        <v>0</v>
      </c>
      <c r="Y132" s="36"/>
      <c r="Z132" s="36"/>
      <c r="AA132" s="36"/>
      <c r="AB132" s="36"/>
      <c r="AC132" s="36"/>
      <c r="AD132" s="36"/>
      <c r="AE132" s="36"/>
      <c r="AR132" s="243" t="s">
        <v>148</v>
      </c>
      <c r="AT132" s="243" t="s">
        <v>144</v>
      </c>
      <c r="AU132" s="243" t="s">
        <v>149</v>
      </c>
      <c r="AY132" s="15" t="s">
        <v>141</v>
      </c>
      <c r="BE132" s="244">
        <f>IF(O132="základná",K132,0)</f>
        <v>0</v>
      </c>
      <c r="BF132" s="244">
        <f>IF(O132="znížená",K132,0)</f>
        <v>0</v>
      </c>
      <c r="BG132" s="244">
        <f>IF(O132="zákl. prenesená",K132,0)</f>
        <v>0</v>
      </c>
      <c r="BH132" s="244">
        <f>IF(O132="zníž. prenesená",K132,0)</f>
        <v>0</v>
      </c>
      <c r="BI132" s="244">
        <f>IF(O132="nulová",K132,0)</f>
        <v>0</v>
      </c>
      <c r="BJ132" s="15" t="s">
        <v>149</v>
      </c>
      <c r="BK132" s="244">
        <f>ROUND(P132*H132,2)</f>
        <v>0</v>
      </c>
      <c r="BL132" s="15" t="s">
        <v>148</v>
      </c>
      <c r="BM132" s="243" t="s">
        <v>174</v>
      </c>
    </row>
    <row r="133" s="2" customFormat="1">
      <c r="A133" s="36"/>
      <c r="B133" s="37"/>
      <c r="C133" s="38"/>
      <c r="D133" s="245" t="s">
        <v>151</v>
      </c>
      <c r="E133" s="38"/>
      <c r="F133" s="246" t="s">
        <v>175</v>
      </c>
      <c r="G133" s="38"/>
      <c r="H133" s="38"/>
      <c r="I133" s="247"/>
      <c r="J133" s="247"/>
      <c r="K133" s="38"/>
      <c r="L133" s="38"/>
      <c r="M133" s="42"/>
      <c r="N133" s="248"/>
      <c r="O133" s="249"/>
      <c r="P133" s="95"/>
      <c r="Q133" s="95"/>
      <c r="R133" s="95"/>
      <c r="S133" s="95"/>
      <c r="T133" s="95"/>
      <c r="U133" s="95"/>
      <c r="V133" s="95"/>
      <c r="W133" s="95"/>
      <c r="X133" s="96"/>
      <c r="Y133" s="36"/>
      <c r="Z133" s="36"/>
      <c r="AA133" s="36"/>
      <c r="AB133" s="36"/>
      <c r="AC133" s="36"/>
      <c r="AD133" s="36"/>
      <c r="AE133" s="36"/>
      <c r="AT133" s="15" t="s">
        <v>151</v>
      </c>
      <c r="AU133" s="15" t="s">
        <v>149</v>
      </c>
    </row>
    <row r="134" s="2" customFormat="1" ht="24.15" customHeight="1">
      <c r="A134" s="36"/>
      <c r="B134" s="37"/>
      <c r="C134" s="230" t="s">
        <v>176</v>
      </c>
      <c r="D134" s="230" t="s">
        <v>144</v>
      </c>
      <c r="E134" s="231" t="s">
        <v>177</v>
      </c>
      <c r="F134" s="232" t="s">
        <v>178</v>
      </c>
      <c r="G134" s="233" t="s">
        <v>173</v>
      </c>
      <c r="H134" s="234">
        <v>46.399999999999999</v>
      </c>
      <c r="I134" s="235"/>
      <c r="J134" s="235"/>
      <c r="K134" s="236">
        <f>ROUND(P134*H134,2)</f>
        <v>0</v>
      </c>
      <c r="L134" s="237"/>
      <c r="M134" s="42"/>
      <c r="N134" s="238" t="s">
        <v>1</v>
      </c>
      <c r="O134" s="239" t="s">
        <v>40</v>
      </c>
      <c r="P134" s="240">
        <f>I134+J134</f>
        <v>0</v>
      </c>
      <c r="Q134" s="240">
        <f>ROUND(I134*H134,2)</f>
        <v>0</v>
      </c>
      <c r="R134" s="240">
        <f>ROUND(J134*H134,2)</f>
        <v>0</v>
      </c>
      <c r="S134" s="95"/>
      <c r="T134" s="241">
        <f>S134*H134</f>
        <v>0</v>
      </c>
      <c r="U134" s="241">
        <v>0</v>
      </c>
      <c r="V134" s="241">
        <f>U134*H134</f>
        <v>0</v>
      </c>
      <c r="W134" s="241">
        <v>0</v>
      </c>
      <c r="X134" s="242">
        <f>W134*H134</f>
        <v>0</v>
      </c>
      <c r="Y134" s="36"/>
      <c r="Z134" s="36"/>
      <c r="AA134" s="36"/>
      <c r="AB134" s="36"/>
      <c r="AC134" s="36"/>
      <c r="AD134" s="36"/>
      <c r="AE134" s="36"/>
      <c r="AR134" s="243" t="s">
        <v>148</v>
      </c>
      <c r="AT134" s="243" t="s">
        <v>144</v>
      </c>
      <c r="AU134" s="243" t="s">
        <v>149</v>
      </c>
      <c r="AY134" s="15" t="s">
        <v>141</v>
      </c>
      <c r="BE134" s="244">
        <f>IF(O134="základná",K134,0)</f>
        <v>0</v>
      </c>
      <c r="BF134" s="244">
        <f>IF(O134="znížená",K134,0)</f>
        <v>0</v>
      </c>
      <c r="BG134" s="244">
        <f>IF(O134="zákl. prenesená",K134,0)</f>
        <v>0</v>
      </c>
      <c r="BH134" s="244">
        <f>IF(O134="zníž. prenesená",K134,0)</f>
        <v>0</v>
      </c>
      <c r="BI134" s="244">
        <f>IF(O134="nulová",K134,0)</f>
        <v>0</v>
      </c>
      <c r="BJ134" s="15" t="s">
        <v>149</v>
      </c>
      <c r="BK134" s="244">
        <f>ROUND(P134*H134,2)</f>
        <v>0</v>
      </c>
      <c r="BL134" s="15" t="s">
        <v>148</v>
      </c>
      <c r="BM134" s="243" t="s">
        <v>179</v>
      </c>
    </row>
    <row r="135" s="2" customFormat="1">
      <c r="A135" s="36"/>
      <c r="B135" s="37"/>
      <c r="C135" s="38"/>
      <c r="D135" s="245" t="s">
        <v>151</v>
      </c>
      <c r="E135" s="38"/>
      <c r="F135" s="246" t="s">
        <v>180</v>
      </c>
      <c r="G135" s="38"/>
      <c r="H135" s="38"/>
      <c r="I135" s="247"/>
      <c r="J135" s="247"/>
      <c r="K135" s="38"/>
      <c r="L135" s="38"/>
      <c r="M135" s="42"/>
      <c r="N135" s="248"/>
      <c r="O135" s="249"/>
      <c r="P135" s="95"/>
      <c r="Q135" s="95"/>
      <c r="R135" s="95"/>
      <c r="S135" s="95"/>
      <c r="T135" s="95"/>
      <c r="U135" s="95"/>
      <c r="V135" s="95"/>
      <c r="W135" s="95"/>
      <c r="X135" s="96"/>
      <c r="Y135" s="36"/>
      <c r="Z135" s="36"/>
      <c r="AA135" s="36"/>
      <c r="AB135" s="36"/>
      <c r="AC135" s="36"/>
      <c r="AD135" s="36"/>
      <c r="AE135" s="36"/>
      <c r="AT135" s="15" t="s">
        <v>151</v>
      </c>
      <c r="AU135" s="15" t="s">
        <v>149</v>
      </c>
    </row>
    <row r="136" s="2" customFormat="1" ht="21.75" customHeight="1">
      <c r="A136" s="36"/>
      <c r="B136" s="37"/>
      <c r="C136" s="230" t="s">
        <v>181</v>
      </c>
      <c r="D136" s="230" t="s">
        <v>144</v>
      </c>
      <c r="E136" s="231" t="s">
        <v>182</v>
      </c>
      <c r="F136" s="232" t="s">
        <v>183</v>
      </c>
      <c r="G136" s="233" t="s">
        <v>173</v>
      </c>
      <c r="H136" s="234">
        <v>12.300000000000001</v>
      </c>
      <c r="I136" s="235"/>
      <c r="J136" s="235"/>
      <c r="K136" s="236">
        <f>ROUND(P136*H136,2)</f>
        <v>0</v>
      </c>
      <c r="L136" s="237"/>
      <c r="M136" s="42"/>
      <c r="N136" s="238" t="s">
        <v>1</v>
      </c>
      <c r="O136" s="239" t="s">
        <v>40</v>
      </c>
      <c r="P136" s="240">
        <f>I136+J136</f>
        <v>0</v>
      </c>
      <c r="Q136" s="240">
        <f>ROUND(I136*H136,2)</f>
        <v>0</v>
      </c>
      <c r="R136" s="240">
        <f>ROUND(J136*H136,2)</f>
        <v>0</v>
      </c>
      <c r="S136" s="95"/>
      <c r="T136" s="241">
        <f>S136*H136</f>
        <v>0</v>
      </c>
      <c r="U136" s="241">
        <v>0</v>
      </c>
      <c r="V136" s="241">
        <f>U136*H136</f>
        <v>0</v>
      </c>
      <c r="W136" s="241">
        <v>0</v>
      </c>
      <c r="X136" s="242">
        <f>W136*H136</f>
        <v>0</v>
      </c>
      <c r="Y136" s="36"/>
      <c r="Z136" s="36"/>
      <c r="AA136" s="36"/>
      <c r="AB136" s="36"/>
      <c r="AC136" s="36"/>
      <c r="AD136" s="36"/>
      <c r="AE136" s="36"/>
      <c r="AR136" s="243" t="s">
        <v>148</v>
      </c>
      <c r="AT136" s="243" t="s">
        <v>144</v>
      </c>
      <c r="AU136" s="243" t="s">
        <v>149</v>
      </c>
      <c r="AY136" s="15" t="s">
        <v>141</v>
      </c>
      <c r="BE136" s="244">
        <f>IF(O136="základná",K136,0)</f>
        <v>0</v>
      </c>
      <c r="BF136" s="244">
        <f>IF(O136="znížená",K136,0)</f>
        <v>0</v>
      </c>
      <c r="BG136" s="244">
        <f>IF(O136="zákl. prenesená",K136,0)</f>
        <v>0</v>
      </c>
      <c r="BH136" s="244">
        <f>IF(O136="zníž. prenesená",K136,0)</f>
        <v>0</v>
      </c>
      <c r="BI136" s="244">
        <f>IF(O136="nulová",K136,0)</f>
        <v>0</v>
      </c>
      <c r="BJ136" s="15" t="s">
        <v>149</v>
      </c>
      <c r="BK136" s="244">
        <f>ROUND(P136*H136,2)</f>
        <v>0</v>
      </c>
      <c r="BL136" s="15" t="s">
        <v>148</v>
      </c>
      <c r="BM136" s="243" t="s">
        <v>184</v>
      </c>
    </row>
    <row r="137" s="2" customFormat="1">
      <c r="A137" s="36"/>
      <c r="B137" s="37"/>
      <c r="C137" s="38"/>
      <c r="D137" s="245" t="s">
        <v>151</v>
      </c>
      <c r="E137" s="38"/>
      <c r="F137" s="246" t="s">
        <v>185</v>
      </c>
      <c r="G137" s="38"/>
      <c r="H137" s="38"/>
      <c r="I137" s="247"/>
      <c r="J137" s="247"/>
      <c r="K137" s="38"/>
      <c r="L137" s="38"/>
      <c r="M137" s="42"/>
      <c r="N137" s="248"/>
      <c r="O137" s="249"/>
      <c r="P137" s="95"/>
      <c r="Q137" s="95"/>
      <c r="R137" s="95"/>
      <c r="S137" s="95"/>
      <c r="T137" s="95"/>
      <c r="U137" s="95"/>
      <c r="V137" s="95"/>
      <c r="W137" s="95"/>
      <c r="X137" s="96"/>
      <c r="Y137" s="36"/>
      <c r="Z137" s="36"/>
      <c r="AA137" s="36"/>
      <c r="AB137" s="36"/>
      <c r="AC137" s="36"/>
      <c r="AD137" s="36"/>
      <c r="AE137" s="36"/>
      <c r="AT137" s="15" t="s">
        <v>151</v>
      </c>
      <c r="AU137" s="15" t="s">
        <v>149</v>
      </c>
    </row>
    <row r="138" s="2" customFormat="1" ht="37.8" customHeight="1">
      <c r="A138" s="36"/>
      <c r="B138" s="37"/>
      <c r="C138" s="230" t="s">
        <v>186</v>
      </c>
      <c r="D138" s="230" t="s">
        <v>144</v>
      </c>
      <c r="E138" s="231" t="s">
        <v>187</v>
      </c>
      <c r="F138" s="232" t="s">
        <v>188</v>
      </c>
      <c r="G138" s="233" t="s">
        <v>173</v>
      </c>
      <c r="H138" s="234">
        <v>58.700000000000003</v>
      </c>
      <c r="I138" s="235"/>
      <c r="J138" s="235"/>
      <c r="K138" s="236">
        <f>ROUND(P138*H138,2)</f>
        <v>0</v>
      </c>
      <c r="L138" s="237"/>
      <c r="M138" s="42"/>
      <c r="N138" s="238" t="s">
        <v>1</v>
      </c>
      <c r="O138" s="239" t="s">
        <v>40</v>
      </c>
      <c r="P138" s="240">
        <f>I138+J138</f>
        <v>0</v>
      </c>
      <c r="Q138" s="240">
        <f>ROUND(I138*H138,2)</f>
        <v>0</v>
      </c>
      <c r="R138" s="240">
        <f>ROUND(J138*H138,2)</f>
        <v>0</v>
      </c>
      <c r="S138" s="95"/>
      <c r="T138" s="241">
        <f>S138*H138</f>
        <v>0</v>
      </c>
      <c r="U138" s="241">
        <v>0</v>
      </c>
      <c r="V138" s="241">
        <f>U138*H138</f>
        <v>0</v>
      </c>
      <c r="W138" s="241">
        <v>0</v>
      </c>
      <c r="X138" s="242">
        <f>W138*H138</f>
        <v>0</v>
      </c>
      <c r="Y138" s="36"/>
      <c r="Z138" s="36"/>
      <c r="AA138" s="36"/>
      <c r="AB138" s="36"/>
      <c r="AC138" s="36"/>
      <c r="AD138" s="36"/>
      <c r="AE138" s="36"/>
      <c r="AR138" s="243" t="s">
        <v>148</v>
      </c>
      <c r="AT138" s="243" t="s">
        <v>144</v>
      </c>
      <c r="AU138" s="243" t="s">
        <v>149</v>
      </c>
      <c r="AY138" s="15" t="s">
        <v>141</v>
      </c>
      <c r="BE138" s="244">
        <f>IF(O138="základná",K138,0)</f>
        <v>0</v>
      </c>
      <c r="BF138" s="244">
        <f>IF(O138="znížená",K138,0)</f>
        <v>0</v>
      </c>
      <c r="BG138" s="244">
        <f>IF(O138="zákl. prenesená",K138,0)</f>
        <v>0</v>
      </c>
      <c r="BH138" s="244">
        <f>IF(O138="zníž. prenesená",K138,0)</f>
        <v>0</v>
      </c>
      <c r="BI138" s="244">
        <f>IF(O138="nulová",K138,0)</f>
        <v>0</v>
      </c>
      <c r="BJ138" s="15" t="s">
        <v>149</v>
      </c>
      <c r="BK138" s="244">
        <f>ROUND(P138*H138,2)</f>
        <v>0</v>
      </c>
      <c r="BL138" s="15" t="s">
        <v>148</v>
      </c>
      <c r="BM138" s="243" t="s">
        <v>189</v>
      </c>
    </row>
    <row r="139" s="2" customFormat="1">
      <c r="A139" s="36"/>
      <c r="B139" s="37"/>
      <c r="C139" s="38"/>
      <c r="D139" s="245" t="s">
        <v>151</v>
      </c>
      <c r="E139" s="38"/>
      <c r="F139" s="246" t="s">
        <v>190</v>
      </c>
      <c r="G139" s="38"/>
      <c r="H139" s="38"/>
      <c r="I139" s="247"/>
      <c r="J139" s="247"/>
      <c r="K139" s="38"/>
      <c r="L139" s="38"/>
      <c r="M139" s="42"/>
      <c r="N139" s="248"/>
      <c r="O139" s="249"/>
      <c r="P139" s="95"/>
      <c r="Q139" s="95"/>
      <c r="R139" s="95"/>
      <c r="S139" s="95"/>
      <c r="T139" s="95"/>
      <c r="U139" s="95"/>
      <c r="V139" s="95"/>
      <c r="W139" s="95"/>
      <c r="X139" s="96"/>
      <c r="Y139" s="36"/>
      <c r="Z139" s="36"/>
      <c r="AA139" s="36"/>
      <c r="AB139" s="36"/>
      <c r="AC139" s="36"/>
      <c r="AD139" s="36"/>
      <c r="AE139" s="36"/>
      <c r="AT139" s="15" t="s">
        <v>151</v>
      </c>
      <c r="AU139" s="15" t="s">
        <v>149</v>
      </c>
    </row>
    <row r="140" s="2" customFormat="1" ht="44.25" customHeight="1">
      <c r="A140" s="36"/>
      <c r="B140" s="37"/>
      <c r="C140" s="230" t="s">
        <v>191</v>
      </c>
      <c r="D140" s="230" t="s">
        <v>144</v>
      </c>
      <c r="E140" s="231" t="s">
        <v>192</v>
      </c>
      <c r="F140" s="232" t="s">
        <v>193</v>
      </c>
      <c r="G140" s="233" t="s">
        <v>173</v>
      </c>
      <c r="H140" s="234">
        <v>410.89999999999998</v>
      </c>
      <c r="I140" s="235"/>
      <c r="J140" s="235"/>
      <c r="K140" s="236">
        <f>ROUND(P140*H140,2)</f>
        <v>0</v>
      </c>
      <c r="L140" s="237"/>
      <c r="M140" s="42"/>
      <c r="N140" s="238" t="s">
        <v>1</v>
      </c>
      <c r="O140" s="239" t="s">
        <v>40</v>
      </c>
      <c r="P140" s="240">
        <f>I140+J140</f>
        <v>0</v>
      </c>
      <c r="Q140" s="240">
        <f>ROUND(I140*H140,2)</f>
        <v>0</v>
      </c>
      <c r="R140" s="240">
        <f>ROUND(J140*H140,2)</f>
        <v>0</v>
      </c>
      <c r="S140" s="95"/>
      <c r="T140" s="241">
        <f>S140*H140</f>
        <v>0</v>
      </c>
      <c r="U140" s="241">
        <v>0</v>
      </c>
      <c r="V140" s="241">
        <f>U140*H140</f>
        <v>0</v>
      </c>
      <c r="W140" s="241">
        <v>0</v>
      </c>
      <c r="X140" s="242">
        <f>W140*H140</f>
        <v>0</v>
      </c>
      <c r="Y140" s="36"/>
      <c r="Z140" s="36"/>
      <c r="AA140" s="36"/>
      <c r="AB140" s="36"/>
      <c r="AC140" s="36"/>
      <c r="AD140" s="36"/>
      <c r="AE140" s="36"/>
      <c r="AR140" s="243" t="s">
        <v>148</v>
      </c>
      <c r="AT140" s="243" t="s">
        <v>144</v>
      </c>
      <c r="AU140" s="243" t="s">
        <v>149</v>
      </c>
      <c r="AY140" s="15" t="s">
        <v>141</v>
      </c>
      <c r="BE140" s="244">
        <f>IF(O140="základná",K140,0)</f>
        <v>0</v>
      </c>
      <c r="BF140" s="244">
        <f>IF(O140="znížená",K140,0)</f>
        <v>0</v>
      </c>
      <c r="BG140" s="244">
        <f>IF(O140="zákl. prenesená",K140,0)</f>
        <v>0</v>
      </c>
      <c r="BH140" s="244">
        <f>IF(O140="zníž. prenesená",K140,0)</f>
        <v>0</v>
      </c>
      <c r="BI140" s="244">
        <f>IF(O140="nulová",K140,0)</f>
        <v>0</v>
      </c>
      <c r="BJ140" s="15" t="s">
        <v>149</v>
      </c>
      <c r="BK140" s="244">
        <f>ROUND(P140*H140,2)</f>
        <v>0</v>
      </c>
      <c r="BL140" s="15" t="s">
        <v>148</v>
      </c>
      <c r="BM140" s="243" t="s">
        <v>194</v>
      </c>
    </row>
    <row r="141" s="2" customFormat="1">
      <c r="A141" s="36"/>
      <c r="B141" s="37"/>
      <c r="C141" s="38"/>
      <c r="D141" s="245" t="s">
        <v>151</v>
      </c>
      <c r="E141" s="38"/>
      <c r="F141" s="246" t="s">
        <v>195</v>
      </c>
      <c r="G141" s="38"/>
      <c r="H141" s="38"/>
      <c r="I141" s="247"/>
      <c r="J141" s="247"/>
      <c r="K141" s="38"/>
      <c r="L141" s="38"/>
      <c r="M141" s="42"/>
      <c r="N141" s="248"/>
      <c r="O141" s="249"/>
      <c r="P141" s="95"/>
      <c r="Q141" s="95"/>
      <c r="R141" s="95"/>
      <c r="S141" s="95"/>
      <c r="T141" s="95"/>
      <c r="U141" s="95"/>
      <c r="V141" s="95"/>
      <c r="W141" s="95"/>
      <c r="X141" s="96"/>
      <c r="Y141" s="36"/>
      <c r="Z141" s="36"/>
      <c r="AA141" s="36"/>
      <c r="AB141" s="36"/>
      <c r="AC141" s="36"/>
      <c r="AD141" s="36"/>
      <c r="AE141" s="36"/>
      <c r="AT141" s="15" t="s">
        <v>151</v>
      </c>
      <c r="AU141" s="15" t="s">
        <v>149</v>
      </c>
    </row>
    <row r="142" s="13" customFormat="1">
      <c r="A142" s="13"/>
      <c r="B142" s="250"/>
      <c r="C142" s="251"/>
      <c r="D142" s="245" t="s">
        <v>196</v>
      </c>
      <c r="E142" s="251"/>
      <c r="F142" s="252" t="s">
        <v>458</v>
      </c>
      <c r="G142" s="251"/>
      <c r="H142" s="253">
        <v>410.89999999999998</v>
      </c>
      <c r="I142" s="254"/>
      <c r="J142" s="254"/>
      <c r="K142" s="251"/>
      <c r="L142" s="251"/>
      <c r="M142" s="255"/>
      <c r="N142" s="256"/>
      <c r="O142" s="257"/>
      <c r="P142" s="257"/>
      <c r="Q142" s="257"/>
      <c r="R142" s="257"/>
      <c r="S142" s="257"/>
      <c r="T142" s="257"/>
      <c r="U142" s="257"/>
      <c r="V142" s="257"/>
      <c r="W142" s="257"/>
      <c r="X142" s="258"/>
      <c r="Y142" s="13"/>
      <c r="Z142" s="13"/>
      <c r="AA142" s="13"/>
      <c r="AB142" s="13"/>
      <c r="AC142" s="13"/>
      <c r="AD142" s="13"/>
      <c r="AE142" s="13"/>
      <c r="AT142" s="259" t="s">
        <v>196</v>
      </c>
      <c r="AU142" s="259" t="s">
        <v>149</v>
      </c>
      <c r="AV142" s="13" t="s">
        <v>149</v>
      </c>
      <c r="AW142" s="13" t="s">
        <v>4</v>
      </c>
      <c r="AX142" s="13" t="s">
        <v>84</v>
      </c>
      <c r="AY142" s="259" t="s">
        <v>141</v>
      </c>
    </row>
    <row r="143" s="2" customFormat="1" ht="21.75" customHeight="1">
      <c r="A143" s="36"/>
      <c r="B143" s="37"/>
      <c r="C143" s="230" t="s">
        <v>202</v>
      </c>
      <c r="D143" s="230" t="s">
        <v>144</v>
      </c>
      <c r="E143" s="231" t="s">
        <v>203</v>
      </c>
      <c r="F143" s="232" t="s">
        <v>204</v>
      </c>
      <c r="G143" s="233" t="s">
        <v>173</v>
      </c>
      <c r="H143" s="234">
        <v>58.700000000000003</v>
      </c>
      <c r="I143" s="235"/>
      <c r="J143" s="235"/>
      <c r="K143" s="236">
        <f>ROUND(P143*H143,2)</f>
        <v>0</v>
      </c>
      <c r="L143" s="237"/>
      <c r="M143" s="42"/>
      <c r="N143" s="238" t="s">
        <v>1</v>
      </c>
      <c r="O143" s="239" t="s">
        <v>40</v>
      </c>
      <c r="P143" s="240">
        <f>I143+J143</f>
        <v>0</v>
      </c>
      <c r="Q143" s="240">
        <f>ROUND(I143*H143,2)</f>
        <v>0</v>
      </c>
      <c r="R143" s="240">
        <f>ROUND(J143*H143,2)</f>
        <v>0</v>
      </c>
      <c r="S143" s="95"/>
      <c r="T143" s="241">
        <f>S143*H143</f>
        <v>0</v>
      </c>
      <c r="U143" s="241">
        <v>0</v>
      </c>
      <c r="V143" s="241">
        <f>U143*H143</f>
        <v>0</v>
      </c>
      <c r="W143" s="241">
        <v>0</v>
      </c>
      <c r="X143" s="242">
        <f>W143*H143</f>
        <v>0</v>
      </c>
      <c r="Y143" s="36"/>
      <c r="Z143" s="36"/>
      <c r="AA143" s="36"/>
      <c r="AB143" s="36"/>
      <c r="AC143" s="36"/>
      <c r="AD143" s="36"/>
      <c r="AE143" s="36"/>
      <c r="AR143" s="243" t="s">
        <v>148</v>
      </c>
      <c r="AT143" s="243" t="s">
        <v>144</v>
      </c>
      <c r="AU143" s="243" t="s">
        <v>149</v>
      </c>
      <c r="AY143" s="15" t="s">
        <v>141</v>
      </c>
      <c r="BE143" s="244">
        <f>IF(O143="základná",K143,0)</f>
        <v>0</v>
      </c>
      <c r="BF143" s="244">
        <f>IF(O143="znížená",K143,0)</f>
        <v>0</v>
      </c>
      <c r="BG143" s="244">
        <f>IF(O143="zákl. prenesená",K143,0)</f>
        <v>0</v>
      </c>
      <c r="BH143" s="244">
        <f>IF(O143="zníž. prenesená",K143,0)</f>
        <v>0</v>
      </c>
      <c r="BI143" s="244">
        <f>IF(O143="nulová",K143,0)</f>
        <v>0</v>
      </c>
      <c r="BJ143" s="15" t="s">
        <v>149</v>
      </c>
      <c r="BK143" s="244">
        <f>ROUND(P143*H143,2)</f>
        <v>0</v>
      </c>
      <c r="BL143" s="15" t="s">
        <v>148</v>
      </c>
      <c r="BM143" s="243" t="s">
        <v>205</v>
      </c>
    </row>
    <row r="144" s="2" customFormat="1">
      <c r="A144" s="36"/>
      <c r="B144" s="37"/>
      <c r="C144" s="38"/>
      <c r="D144" s="245" t="s">
        <v>151</v>
      </c>
      <c r="E144" s="38"/>
      <c r="F144" s="246" t="s">
        <v>204</v>
      </c>
      <c r="G144" s="38"/>
      <c r="H144" s="38"/>
      <c r="I144" s="247"/>
      <c r="J144" s="247"/>
      <c r="K144" s="38"/>
      <c r="L144" s="38"/>
      <c r="M144" s="42"/>
      <c r="N144" s="248"/>
      <c r="O144" s="249"/>
      <c r="P144" s="95"/>
      <c r="Q144" s="95"/>
      <c r="R144" s="95"/>
      <c r="S144" s="95"/>
      <c r="T144" s="95"/>
      <c r="U144" s="95"/>
      <c r="V144" s="95"/>
      <c r="W144" s="95"/>
      <c r="X144" s="96"/>
      <c r="Y144" s="36"/>
      <c r="Z144" s="36"/>
      <c r="AA144" s="36"/>
      <c r="AB144" s="36"/>
      <c r="AC144" s="36"/>
      <c r="AD144" s="36"/>
      <c r="AE144" s="36"/>
      <c r="AT144" s="15" t="s">
        <v>151</v>
      </c>
      <c r="AU144" s="15" t="s">
        <v>149</v>
      </c>
    </row>
    <row r="145" s="2" customFormat="1" ht="24.15" customHeight="1">
      <c r="A145" s="36"/>
      <c r="B145" s="37"/>
      <c r="C145" s="230" t="s">
        <v>206</v>
      </c>
      <c r="D145" s="230" t="s">
        <v>144</v>
      </c>
      <c r="E145" s="231" t="s">
        <v>207</v>
      </c>
      <c r="F145" s="232" t="s">
        <v>208</v>
      </c>
      <c r="G145" s="233" t="s">
        <v>209</v>
      </c>
      <c r="H145" s="234">
        <v>10.32</v>
      </c>
      <c r="I145" s="235"/>
      <c r="J145" s="235"/>
      <c r="K145" s="236">
        <f>ROUND(P145*H145,2)</f>
        <v>0</v>
      </c>
      <c r="L145" s="237"/>
      <c r="M145" s="42"/>
      <c r="N145" s="238" t="s">
        <v>1</v>
      </c>
      <c r="O145" s="239" t="s">
        <v>40</v>
      </c>
      <c r="P145" s="240">
        <f>I145+J145</f>
        <v>0</v>
      </c>
      <c r="Q145" s="240">
        <f>ROUND(I145*H145,2)</f>
        <v>0</v>
      </c>
      <c r="R145" s="240">
        <f>ROUND(J145*H145,2)</f>
        <v>0</v>
      </c>
      <c r="S145" s="95"/>
      <c r="T145" s="241">
        <f>S145*H145</f>
        <v>0</v>
      </c>
      <c r="U145" s="241">
        <v>0</v>
      </c>
      <c r="V145" s="241">
        <f>U145*H145</f>
        <v>0</v>
      </c>
      <c r="W145" s="241">
        <v>0</v>
      </c>
      <c r="X145" s="242">
        <f>W145*H145</f>
        <v>0</v>
      </c>
      <c r="Y145" s="36"/>
      <c r="Z145" s="36"/>
      <c r="AA145" s="36"/>
      <c r="AB145" s="36"/>
      <c r="AC145" s="36"/>
      <c r="AD145" s="36"/>
      <c r="AE145" s="36"/>
      <c r="AR145" s="243" t="s">
        <v>148</v>
      </c>
      <c r="AT145" s="243" t="s">
        <v>144</v>
      </c>
      <c r="AU145" s="243" t="s">
        <v>149</v>
      </c>
      <c r="AY145" s="15" t="s">
        <v>141</v>
      </c>
      <c r="BE145" s="244">
        <f>IF(O145="základná",K145,0)</f>
        <v>0</v>
      </c>
      <c r="BF145" s="244">
        <f>IF(O145="znížená",K145,0)</f>
        <v>0</v>
      </c>
      <c r="BG145" s="244">
        <f>IF(O145="zákl. prenesená",K145,0)</f>
        <v>0</v>
      </c>
      <c r="BH145" s="244">
        <f>IF(O145="zníž. prenesená",K145,0)</f>
        <v>0</v>
      </c>
      <c r="BI145" s="244">
        <f>IF(O145="nulová",K145,0)</f>
        <v>0</v>
      </c>
      <c r="BJ145" s="15" t="s">
        <v>149</v>
      </c>
      <c r="BK145" s="244">
        <f>ROUND(P145*H145,2)</f>
        <v>0</v>
      </c>
      <c r="BL145" s="15" t="s">
        <v>148</v>
      </c>
      <c r="BM145" s="243" t="s">
        <v>210</v>
      </c>
    </row>
    <row r="146" s="2" customFormat="1">
      <c r="A146" s="36"/>
      <c r="B146" s="37"/>
      <c r="C146" s="38"/>
      <c r="D146" s="245" t="s">
        <v>151</v>
      </c>
      <c r="E146" s="38"/>
      <c r="F146" s="246" t="s">
        <v>211</v>
      </c>
      <c r="G146" s="38"/>
      <c r="H146" s="38"/>
      <c r="I146" s="247"/>
      <c r="J146" s="247"/>
      <c r="K146" s="38"/>
      <c r="L146" s="38"/>
      <c r="M146" s="42"/>
      <c r="N146" s="248"/>
      <c r="O146" s="249"/>
      <c r="P146" s="95"/>
      <c r="Q146" s="95"/>
      <c r="R146" s="95"/>
      <c r="S146" s="95"/>
      <c r="T146" s="95"/>
      <c r="U146" s="95"/>
      <c r="V146" s="95"/>
      <c r="W146" s="95"/>
      <c r="X146" s="96"/>
      <c r="Y146" s="36"/>
      <c r="Z146" s="36"/>
      <c r="AA146" s="36"/>
      <c r="AB146" s="36"/>
      <c r="AC146" s="36"/>
      <c r="AD146" s="36"/>
      <c r="AE146" s="36"/>
      <c r="AT146" s="15" t="s">
        <v>151</v>
      </c>
      <c r="AU146" s="15" t="s">
        <v>149</v>
      </c>
    </row>
    <row r="147" s="2" customFormat="1" ht="21.75" customHeight="1">
      <c r="A147" s="36"/>
      <c r="B147" s="37"/>
      <c r="C147" s="230" t="s">
        <v>222</v>
      </c>
      <c r="D147" s="230" t="s">
        <v>144</v>
      </c>
      <c r="E147" s="231" t="s">
        <v>223</v>
      </c>
      <c r="F147" s="232" t="s">
        <v>224</v>
      </c>
      <c r="G147" s="233" t="s">
        <v>161</v>
      </c>
      <c r="H147" s="234">
        <v>319</v>
      </c>
      <c r="I147" s="235"/>
      <c r="J147" s="235"/>
      <c r="K147" s="236">
        <f>ROUND(P147*H147,2)</f>
        <v>0</v>
      </c>
      <c r="L147" s="237"/>
      <c r="M147" s="42"/>
      <c r="N147" s="238" t="s">
        <v>1</v>
      </c>
      <c r="O147" s="239" t="s">
        <v>40</v>
      </c>
      <c r="P147" s="240">
        <f>I147+J147</f>
        <v>0</v>
      </c>
      <c r="Q147" s="240">
        <f>ROUND(I147*H147,2)</f>
        <v>0</v>
      </c>
      <c r="R147" s="240">
        <f>ROUND(J147*H147,2)</f>
        <v>0</v>
      </c>
      <c r="S147" s="95"/>
      <c r="T147" s="241">
        <f>S147*H147</f>
        <v>0</v>
      </c>
      <c r="U147" s="241">
        <v>0</v>
      </c>
      <c r="V147" s="241">
        <f>U147*H147</f>
        <v>0</v>
      </c>
      <c r="W147" s="241">
        <v>0</v>
      </c>
      <c r="X147" s="242">
        <f>W147*H147</f>
        <v>0</v>
      </c>
      <c r="Y147" s="36"/>
      <c r="Z147" s="36"/>
      <c r="AA147" s="36"/>
      <c r="AB147" s="36"/>
      <c r="AC147" s="36"/>
      <c r="AD147" s="36"/>
      <c r="AE147" s="36"/>
      <c r="AR147" s="243" t="s">
        <v>148</v>
      </c>
      <c r="AT147" s="243" t="s">
        <v>144</v>
      </c>
      <c r="AU147" s="243" t="s">
        <v>149</v>
      </c>
      <c r="AY147" s="15" t="s">
        <v>141</v>
      </c>
      <c r="BE147" s="244">
        <f>IF(O147="základná",K147,0)</f>
        <v>0</v>
      </c>
      <c r="BF147" s="244">
        <f>IF(O147="znížená",K147,0)</f>
        <v>0</v>
      </c>
      <c r="BG147" s="244">
        <f>IF(O147="zákl. prenesená",K147,0)</f>
        <v>0</v>
      </c>
      <c r="BH147" s="244">
        <f>IF(O147="zníž. prenesená",K147,0)</f>
        <v>0</v>
      </c>
      <c r="BI147" s="244">
        <f>IF(O147="nulová",K147,0)</f>
        <v>0</v>
      </c>
      <c r="BJ147" s="15" t="s">
        <v>149</v>
      </c>
      <c r="BK147" s="244">
        <f>ROUND(P147*H147,2)</f>
        <v>0</v>
      </c>
      <c r="BL147" s="15" t="s">
        <v>148</v>
      </c>
      <c r="BM147" s="243" t="s">
        <v>225</v>
      </c>
    </row>
    <row r="148" s="2" customFormat="1">
      <c r="A148" s="36"/>
      <c r="B148" s="37"/>
      <c r="C148" s="38"/>
      <c r="D148" s="245" t="s">
        <v>151</v>
      </c>
      <c r="E148" s="38"/>
      <c r="F148" s="246" t="s">
        <v>226</v>
      </c>
      <c r="G148" s="38"/>
      <c r="H148" s="38"/>
      <c r="I148" s="247"/>
      <c r="J148" s="247"/>
      <c r="K148" s="38"/>
      <c r="L148" s="38"/>
      <c r="M148" s="42"/>
      <c r="N148" s="248"/>
      <c r="O148" s="249"/>
      <c r="P148" s="95"/>
      <c r="Q148" s="95"/>
      <c r="R148" s="95"/>
      <c r="S148" s="95"/>
      <c r="T148" s="95"/>
      <c r="U148" s="95"/>
      <c r="V148" s="95"/>
      <c r="W148" s="95"/>
      <c r="X148" s="96"/>
      <c r="Y148" s="36"/>
      <c r="Z148" s="36"/>
      <c r="AA148" s="36"/>
      <c r="AB148" s="36"/>
      <c r="AC148" s="36"/>
      <c r="AD148" s="36"/>
      <c r="AE148" s="36"/>
      <c r="AT148" s="15" t="s">
        <v>151</v>
      </c>
      <c r="AU148" s="15" t="s">
        <v>149</v>
      </c>
    </row>
    <row r="149" s="2" customFormat="1" ht="16.5" customHeight="1">
      <c r="A149" s="36"/>
      <c r="B149" s="37"/>
      <c r="C149" s="260" t="s">
        <v>227</v>
      </c>
      <c r="D149" s="260" t="s">
        <v>228</v>
      </c>
      <c r="E149" s="261" t="s">
        <v>229</v>
      </c>
      <c r="F149" s="262" t="s">
        <v>230</v>
      </c>
      <c r="G149" s="263" t="s">
        <v>231</v>
      </c>
      <c r="H149" s="264">
        <v>9.8569999999999993</v>
      </c>
      <c r="I149" s="265"/>
      <c r="J149" s="266"/>
      <c r="K149" s="267">
        <f>ROUND(P149*H149,2)</f>
        <v>0</v>
      </c>
      <c r="L149" s="266"/>
      <c r="M149" s="268"/>
      <c r="N149" s="269" t="s">
        <v>1</v>
      </c>
      <c r="O149" s="239" t="s">
        <v>40</v>
      </c>
      <c r="P149" s="240">
        <f>I149+J149</f>
        <v>0</v>
      </c>
      <c r="Q149" s="240">
        <f>ROUND(I149*H149,2)</f>
        <v>0</v>
      </c>
      <c r="R149" s="240">
        <f>ROUND(J149*H149,2)</f>
        <v>0</v>
      </c>
      <c r="S149" s="95"/>
      <c r="T149" s="241">
        <f>S149*H149</f>
        <v>0</v>
      </c>
      <c r="U149" s="241">
        <v>0.001</v>
      </c>
      <c r="V149" s="241">
        <f>U149*H149</f>
        <v>0.0098569999999999994</v>
      </c>
      <c r="W149" s="241">
        <v>0</v>
      </c>
      <c r="X149" s="242">
        <f>W149*H149</f>
        <v>0</v>
      </c>
      <c r="Y149" s="36"/>
      <c r="Z149" s="36"/>
      <c r="AA149" s="36"/>
      <c r="AB149" s="36"/>
      <c r="AC149" s="36"/>
      <c r="AD149" s="36"/>
      <c r="AE149" s="36"/>
      <c r="AR149" s="243" t="s">
        <v>164</v>
      </c>
      <c r="AT149" s="243" t="s">
        <v>228</v>
      </c>
      <c r="AU149" s="243" t="s">
        <v>149</v>
      </c>
      <c r="AY149" s="15" t="s">
        <v>141</v>
      </c>
      <c r="BE149" s="244">
        <f>IF(O149="základná",K149,0)</f>
        <v>0</v>
      </c>
      <c r="BF149" s="244">
        <f>IF(O149="znížená",K149,0)</f>
        <v>0</v>
      </c>
      <c r="BG149" s="244">
        <f>IF(O149="zákl. prenesená",K149,0)</f>
        <v>0</v>
      </c>
      <c r="BH149" s="244">
        <f>IF(O149="zníž. prenesená",K149,0)</f>
        <v>0</v>
      </c>
      <c r="BI149" s="244">
        <f>IF(O149="nulová",K149,0)</f>
        <v>0</v>
      </c>
      <c r="BJ149" s="15" t="s">
        <v>149</v>
      </c>
      <c r="BK149" s="244">
        <f>ROUND(P149*H149,2)</f>
        <v>0</v>
      </c>
      <c r="BL149" s="15" t="s">
        <v>148</v>
      </c>
      <c r="BM149" s="243" t="s">
        <v>232</v>
      </c>
    </row>
    <row r="150" s="2" customFormat="1">
      <c r="A150" s="36"/>
      <c r="B150" s="37"/>
      <c r="C150" s="38"/>
      <c r="D150" s="245" t="s">
        <v>151</v>
      </c>
      <c r="E150" s="38"/>
      <c r="F150" s="246" t="s">
        <v>230</v>
      </c>
      <c r="G150" s="38"/>
      <c r="H150" s="38"/>
      <c r="I150" s="247"/>
      <c r="J150" s="247"/>
      <c r="K150" s="38"/>
      <c r="L150" s="38"/>
      <c r="M150" s="42"/>
      <c r="N150" s="248"/>
      <c r="O150" s="249"/>
      <c r="P150" s="95"/>
      <c r="Q150" s="95"/>
      <c r="R150" s="95"/>
      <c r="S150" s="95"/>
      <c r="T150" s="95"/>
      <c r="U150" s="95"/>
      <c r="V150" s="95"/>
      <c r="W150" s="95"/>
      <c r="X150" s="96"/>
      <c r="Y150" s="36"/>
      <c r="Z150" s="36"/>
      <c r="AA150" s="36"/>
      <c r="AB150" s="36"/>
      <c r="AC150" s="36"/>
      <c r="AD150" s="36"/>
      <c r="AE150" s="36"/>
      <c r="AT150" s="15" t="s">
        <v>151</v>
      </c>
      <c r="AU150" s="15" t="s">
        <v>149</v>
      </c>
    </row>
    <row r="151" s="13" customFormat="1">
      <c r="A151" s="13"/>
      <c r="B151" s="250"/>
      <c r="C151" s="251"/>
      <c r="D151" s="245" t="s">
        <v>196</v>
      </c>
      <c r="E151" s="251"/>
      <c r="F151" s="252" t="s">
        <v>459</v>
      </c>
      <c r="G151" s="251"/>
      <c r="H151" s="253">
        <v>9.8569999999999993</v>
      </c>
      <c r="I151" s="254"/>
      <c r="J151" s="254"/>
      <c r="K151" s="251"/>
      <c r="L151" s="251"/>
      <c r="M151" s="255"/>
      <c r="N151" s="256"/>
      <c r="O151" s="257"/>
      <c r="P151" s="257"/>
      <c r="Q151" s="257"/>
      <c r="R151" s="257"/>
      <c r="S151" s="257"/>
      <c r="T151" s="257"/>
      <c r="U151" s="257"/>
      <c r="V151" s="257"/>
      <c r="W151" s="257"/>
      <c r="X151" s="258"/>
      <c r="Y151" s="13"/>
      <c r="Z151" s="13"/>
      <c r="AA151" s="13"/>
      <c r="AB151" s="13"/>
      <c r="AC151" s="13"/>
      <c r="AD151" s="13"/>
      <c r="AE151" s="13"/>
      <c r="AT151" s="259" t="s">
        <v>196</v>
      </c>
      <c r="AU151" s="259" t="s">
        <v>149</v>
      </c>
      <c r="AV151" s="13" t="s">
        <v>149</v>
      </c>
      <c r="AW151" s="13" t="s">
        <v>4</v>
      </c>
      <c r="AX151" s="13" t="s">
        <v>84</v>
      </c>
      <c r="AY151" s="259" t="s">
        <v>141</v>
      </c>
    </row>
    <row r="152" s="2" customFormat="1" ht="24.15" customHeight="1">
      <c r="A152" s="36"/>
      <c r="B152" s="37"/>
      <c r="C152" s="230" t="s">
        <v>255</v>
      </c>
      <c r="D152" s="230" t="s">
        <v>144</v>
      </c>
      <c r="E152" s="231" t="s">
        <v>400</v>
      </c>
      <c r="F152" s="232" t="s">
        <v>401</v>
      </c>
      <c r="G152" s="233" t="s">
        <v>161</v>
      </c>
      <c r="H152" s="234">
        <v>319</v>
      </c>
      <c r="I152" s="235"/>
      <c r="J152" s="235"/>
      <c r="K152" s="236">
        <f>ROUND(P152*H152,2)</f>
        <v>0</v>
      </c>
      <c r="L152" s="237"/>
      <c r="M152" s="42"/>
      <c r="N152" s="238" t="s">
        <v>1</v>
      </c>
      <c r="O152" s="239" t="s">
        <v>40</v>
      </c>
      <c r="P152" s="240">
        <f>I152+J152</f>
        <v>0</v>
      </c>
      <c r="Q152" s="240">
        <f>ROUND(I152*H152,2)</f>
        <v>0</v>
      </c>
      <c r="R152" s="240">
        <f>ROUND(J152*H152,2)</f>
        <v>0</v>
      </c>
      <c r="S152" s="95"/>
      <c r="T152" s="241">
        <f>S152*H152</f>
        <v>0</v>
      </c>
      <c r="U152" s="241">
        <v>0</v>
      </c>
      <c r="V152" s="241">
        <f>U152*H152</f>
        <v>0</v>
      </c>
      <c r="W152" s="241">
        <v>0</v>
      </c>
      <c r="X152" s="242">
        <f>W152*H152</f>
        <v>0</v>
      </c>
      <c r="Y152" s="36"/>
      <c r="Z152" s="36"/>
      <c r="AA152" s="36"/>
      <c r="AB152" s="36"/>
      <c r="AC152" s="36"/>
      <c r="AD152" s="36"/>
      <c r="AE152" s="36"/>
      <c r="AR152" s="243" t="s">
        <v>148</v>
      </c>
      <c r="AT152" s="243" t="s">
        <v>144</v>
      </c>
      <c r="AU152" s="243" t="s">
        <v>149</v>
      </c>
      <c r="AY152" s="15" t="s">
        <v>141</v>
      </c>
      <c r="BE152" s="244">
        <f>IF(O152="základná",K152,0)</f>
        <v>0</v>
      </c>
      <c r="BF152" s="244">
        <f>IF(O152="znížená",K152,0)</f>
        <v>0</v>
      </c>
      <c r="BG152" s="244">
        <f>IF(O152="zákl. prenesená",K152,0)</f>
        <v>0</v>
      </c>
      <c r="BH152" s="244">
        <f>IF(O152="zníž. prenesená",K152,0)</f>
        <v>0</v>
      </c>
      <c r="BI152" s="244">
        <f>IF(O152="nulová",K152,0)</f>
        <v>0</v>
      </c>
      <c r="BJ152" s="15" t="s">
        <v>149</v>
      </c>
      <c r="BK152" s="244">
        <f>ROUND(P152*H152,2)</f>
        <v>0</v>
      </c>
      <c r="BL152" s="15" t="s">
        <v>148</v>
      </c>
      <c r="BM152" s="243" t="s">
        <v>402</v>
      </c>
    </row>
    <row r="153" s="2" customFormat="1">
      <c r="A153" s="36"/>
      <c r="B153" s="37"/>
      <c r="C153" s="38"/>
      <c r="D153" s="245" t="s">
        <v>151</v>
      </c>
      <c r="E153" s="38"/>
      <c r="F153" s="246" t="s">
        <v>403</v>
      </c>
      <c r="G153" s="38"/>
      <c r="H153" s="38"/>
      <c r="I153" s="247"/>
      <c r="J153" s="247"/>
      <c r="K153" s="38"/>
      <c r="L153" s="38"/>
      <c r="M153" s="42"/>
      <c r="N153" s="248"/>
      <c r="O153" s="249"/>
      <c r="P153" s="95"/>
      <c r="Q153" s="95"/>
      <c r="R153" s="95"/>
      <c r="S153" s="95"/>
      <c r="T153" s="95"/>
      <c r="U153" s="95"/>
      <c r="V153" s="95"/>
      <c r="W153" s="95"/>
      <c r="X153" s="96"/>
      <c r="Y153" s="36"/>
      <c r="Z153" s="36"/>
      <c r="AA153" s="36"/>
      <c r="AB153" s="36"/>
      <c r="AC153" s="36"/>
      <c r="AD153" s="36"/>
      <c r="AE153" s="36"/>
      <c r="AT153" s="15" t="s">
        <v>151</v>
      </c>
      <c r="AU153" s="15" t="s">
        <v>149</v>
      </c>
    </row>
    <row r="154" s="2" customFormat="1" ht="16.5" customHeight="1">
      <c r="A154" s="36"/>
      <c r="B154" s="37"/>
      <c r="C154" s="260" t="s">
        <v>260</v>
      </c>
      <c r="D154" s="260" t="s">
        <v>228</v>
      </c>
      <c r="E154" s="261" t="s">
        <v>404</v>
      </c>
      <c r="F154" s="262" t="s">
        <v>405</v>
      </c>
      <c r="G154" s="263" t="s">
        <v>209</v>
      </c>
      <c r="H154" s="264">
        <v>30.623999999999999</v>
      </c>
      <c r="I154" s="265"/>
      <c r="J154" s="266"/>
      <c r="K154" s="267">
        <f>ROUND(P154*H154,2)</f>
        <v>0</v>
      </c>
      <c r="L154" s="266"/>
      <c r="M154" s="268"/>
      <c r="N154" s="269" t="s">
        <v>1</v>
      </c>
      <c r="O154" s="239" t="s">
        <v>40</v>
      </c>
      <c r="P154" s="240">
        <f>I154+J154</f>
        <v>0</v>
      </c>
      <c r="Q154" s="240">
        <f>ROUND(I154*H154,2)</f>
        <v>0</v>
      </c>
      <c r="R154" s="240">
        <f>ROUND(J154*H154,2)</f>
        <v>0</v>
      </c>
      <c r="S154" s="95"/>
      <c r="T154" s="241">
        <f>S154*H154</f>
        <v>0</v>
      </c>
      <c r="U154" s="241">
        <v>1</v>
      </c>
      <c r="V154" s="241">
        <f>U154*H154</f>
        <v>30.623999999999999</v>
      </c>
      <c r="W154" s="241">
        <v>0</v>
      </c>
      <c r="X154" s="242">
        <f>W154*H154</f>
        <v>0</v>
      </c>
      <c r="Y154" s="36"/>
      <c r="Z154" s="36"/>
      <c r="AA154" s="36"/>
      <c r="AB154" s="36"/>
      <c r="AC154" s="36"/>
      <c r="AD154" s="36"/>
      <c r="AE154" s="36"/>
      <c r="AR154" s="243" t="s">
        <v>164</v>
      </c>
      <c r="AT154" s="243" t="s">
        <v>228</v>
      </c>
      <c r="AU154" s="243" t="s">
        <v>149</v>
      </c>
      <c r="AY154" s="15" t="s">
        <v>141</v>
      </c>
      <c r="BE154" s="244">
        <f>IF(O154="základná",K154,0)</f>
        <v>0</v>
      </c>
      <c r="BF154" s="244">
        <f>IF(O154="znížená",K154,0)</f>
        <v>0</v>
      </c>
      <c r="BG154" s="244">
        <f>IF(O154="zákl. prenesená",K154,0)</f>
        <v>0</v>
      </c>
      <c r="BH154" s="244">
        <f>IF(O154="zníž. prenesená",K154,0)</f>
        <v>0</v>
      </c>
      <c r="BI154" s="244">
        <f>IF(O154="nulová",K154,0)</f>
        <v>0</v>
      </c>
      <c r="BJ154" s="15" t="s">
        <v>149</v>
      </c>
      <c r="BK154" s="244">
        <f>ROUND(P154*H154,2)</f>
        <v>0</v>
      </c>
      <c r="BL154" s="15" t="s">
        <v>148</v>
      </c>
      <c r="BM154" s="243" t="s">
        <v>406</v>
      </c>
    </row>
    <row r="155" s="2" customFormat="1">
      <c r="A155" s="36"/>
      <c r="B155" s="37"/>
      <c r="C155" s="38"/>
      <c r="D155" s="245" t="s">
        <v>151</v>
      </c>
      <c r="E155" s="38"/>
      <c r="F155" s="246" t="s">
        <v>405</v>
      </c>
      <c r="G155" s="38"/>
      <c r="H155" s="38"/>
      <c r="I155" s="247"/>
      <c r="J155" s="247"/>
      <c r="K155" s="38"/>
      <c r="L155" s="38"/>
      <c r="M155" s="42"/>
      <c r="N155" s="248"/>
      <c r="O155" s="249"/>
      <c r="P155" s="95"/>
      <c r="Q155" s="95"/>
      <c r="R155" s="95"/>
      <c r="S155" s="95"/>
      <c r="T155" s="95"/>
      <c r="U155" s="95"/>
      <c r="V155" s="95"/>
      <c r="W155" s="95"/>
      <c r="X155" s="96"/>
      <c r="Y155" s="36"/>
      <c r="Z155" s="36"/>
      <c r="AA155" s="36"/>
      <c r="AB155" s="36"/>
      <c r="AC155" s="36"/>
      <c r="AD155" s="36"/>
      <c r="AE155" s="36"/>
      <c r="AT155" s="15" t="s">
        <v>151</v>
      </c>
      <c r="AU155" s="15" t="s">
        <v>149</v>
      </c>
    </row>
    <row r="156" s="13" customFormat="1">
      <c r="A156" s="13"/>
      <c r="B156" s="250"/>
      <c r="C156" s="251"/>
      <c r="D156" s="245" t="s">
        <v>196</v>
      </c>
      <c r="E156" s="251"/>
      <c r="F156" s="252" t="s">
        <v>460</v>
      </c>
      <c r="G156" s="251"/>
      <c r="H156" s="253">
        <v>30.623999999999999</v>
      </c>
      <c r="I156" s="254"/>
      <c r="J156" s="254"/>
      <c r="K156" s="251"/>
      <c r="L156" s="251"/>
      <c r="M156" s="255"/>
      <c r="N156" s="256"/>
      <c r="O156" s="257"/>
      <c r="P156" s="257"/>
      <c r="Q156" s="257"/>
      <c r="R156" s="257"/>
      <c r="S156" s="257"/>
      <c r="T156" s="257"/>
      <c r="U156" s="257"/>
      <c r="V156" s="257"/>
      <c r="W156" s="257"/>
      <c r="X156" s="258"/>
      <c r="Y156" s="13"/>
      <c r="Z156" s="13"/>
      <c r="AA156" s="13"/>
      <c r="AB156" s="13"/>
      <c r="AC156" s="13"/>
      <c r="AD156" s="13"/>
      <c r="AE156" s="13"/>
      <c r="AT156" s="259" t="s">
        <v>196</v>
      </c>
      <c r="AU156" s="259" t="s">
        <v>149</v>
      </c>
      <c r="AV156" s="13" t="s">
        <v>149</v>
      </c>
      <c r="AW156" s="13" t="s">
        <v>4</v>
      </c>
      <c r="AX156" s="13" t="s">
        <v>84</v>
      </c>
      <c r="AY156" s="259" t="s">
        <v>141</v>
      </c>
    </row>
    <row r="157" s="2" customFormat="1" ht="33" customHeight="1">
      <c r="A157" s="36"/>
      <c r="B157" s="37"/>
      <c r="C157" s="230" t="s">
        <v>461</v>
      </c>
      <c r="D157" s="230" t="s">
        <v>144</v>
      </c>
      <c r="E157" s="231" t="s">
        <v>441</v>
      </c>
      <c r="F157" s="232" t="s">
        <v>442</v>
      </c>
      <c r="G157" s="233" t="s">
        <v>161</v>
      </c>
      <c r="H157" s="234">
        <v>319</v>
      </c>
      <c r="I157" s="235"/>
      <c r="J157" s="235"/>
      <c r="K157" s="236">
        <f>ROUND(P157*H157,2)</f>
        <v>0</v>
      </c>
      <c r="L157" s="237"/>
      <c r="M157" s="42"/>
      <c r="N157" s="238" t="s">
        <v>1</v>
      </c>
      <c r="O157" s="239" t="s">
        <v>40</v>
      </c>
      <c r="P157" s="240">
        <f>I157+J157</f>
        <v>0</v>
      </c>
      <c r="Q157" s="240">
        <f>ROUND(I157*H157,2)</f>
        <v>0</v>
      </c>
      <c r="R157" s="240">
        <f>ROUND(J157*H157,2)</f>
        <v>0</v>
      </c>
      <c r="S157" s="95"/>
      <c r="T157" s="241">
        <f>S157*H157</f>
        <v>0</v>
      </c>
      <c r="U157" s="241">
        <v>0</v>
      </c>
      <c r="V157" s="241">
        <f>U157*H157</f>
        <v>0</v>
      </c>
      <c r="W157" s="241">
        <v>0</v>
      </c>
      <c r="X157" s="242">
        <f>W157*H157</f>
        <v>0</v>
      </c>
      <c r="Y157" s="36"/>
      <c r="Z157" s="36"/>
      <c r="AA157" s="36"/>
      <c r="AB157" s="36"/>
      <c r="AC157" s="36"/>
      <c r="AD157" s="36"/>
      <c r="AE157" s="36"/>
      <c r="AR157" s="243" t="s">
        <v>148</v>
      </c>
      <c r="AT157" s="243" t="s">
        <v>144</v>
      </c>
      <c r="AU157" s="243" t="s">
        <v>149</v>
      </c>
      <c r="AY157" s="15" t="s">
        <v>141</v>
      </c>
      <c r="BE157" s="244">
        <f>IF(O157="základná",K157,0)</f>
        <v>0</v>
      </c>
      <c r="BF157" s="244">
        <f>IF(O157="znížená",K157,0)</f>
        <v>0</v>
      </c>
      <c r="BG157" s="244">
        <f>IF(O157="zákl. prenesená",K157,0)</f>
        <v>0</v>
      </c>
      <c r="BH157" s="244">
        <f>IF(O157="zníž. prenesená",K157,0)</f>
        <v>0</v>
      </c>
      <c r="BI157" s="244">
        <f>IF(O157="nulová",K157,0)</f>
        <v>0</v>
      </c>
      <c r="BJ157" s="15" t="s">
        <v>149</v>
      </c>
      <c r="BK157" s="244">
        <f>ROUND(P157*H157,2)</f>
        <v>0</v>
      </c>
      <c r="BL157" s="15" t="s">
        <v>148</v>
      </c>
      <c r="BM157" s="243" t="s">
        <v>462</v>
      </c>
    </row>
    <row r="158" s="2" customFormat="1">
      <c r="A158" s="36"/>
      <c r="B158" s="37"/>
      <c r="C158" s="38"/>
      <c r="D158" s="245" t="s">
        <v>151</v>
      </c>
      <c r="E158" s="38"/>
      <c r="F158" s="246" t="s">
        <v>444</v>
      </c>
      <c r="G158" s="38"/>
      <c r="H158" s="38"/>
      <c r="I158" s="247"/>
      <c r="J158" s="247"/>
      <c r="K158" s="38"/>
      <c r="L158" s="38"/>
      <c r="M158" s="42"/>
      <c r="N158" s="248"/>
      <c r="O158" s="249"/>
      <c r="P158" s="95"/>
      <c r="Q158" s="95"/>
      <c r="R158" s="95"/>
      <c r="S158" s="95"/>
      <c r="T158" s="95"/>
      <c r="U158" s="95"/>
      <c r="V158" s="95"/>
      <c r="W158" s="95"/>
      <c r="X158" s="96"/>
      <c r="Y158" s="36"/>
      <c r="Z158" s="36"/>
      <c r="AA158" s="36"/>
      <c r="AB158" s="36"/>
      <c r="AC158" s="36"/>
      <c r="AD158" s="36"/>
      <c r="AE158" s="36"/>
      <c r="AT158" s="15" t="s">
        <v>151</v>
      </c>
      <c r="AU158" s="15" t="s">
        <v>149</v>
      </c>
    </row>
    <row r="159" s="2" customFormat="1" ht="24.15" customHeight="1">
      <c r="A159" s="36"/>
      <c r="B159" s="37"/>
      <c r="C159" s="230" t="s">
        <v>463</v>
      </c>
      <c r="D159" s="230" t="s">
        <v>144</v>
      </c>
      <c r="E159" s="231" t="s">
        <v>445</v>
      </c>
      <c r="F159" s="232" t="s">
        <v>446</v>
      </c>
      <c r="G159" s="233" t="s">
        <v>161</v>
      </c>
      <c r="H159" s="234">
        <v>319</v>
      </c>
      <c r="I159" s="235"/>
      <c r="J159" s="235"/>
      <c r="K159" s="236">
        <f>ROUND(P159*H159,2)</f>
        <v>0</v>
      </c>
      <c r="L159" s="237"/>
      <c r="M159" s="42"/>
      <c r="N159" s="238" t="s">
        <v>1</v>
      </c>
      <c r="O159" s="239" t="s">
        <v>40</v>
      </c>
      <c r="P159" s="240">
        <f>I159+J159</f>
        <v>0</v>
      </c>
      <c r="Q159" s="240">
        <f>ROUND(I159*H159,2)</f>
        <v>0</v>
      </c>
      <c r="R159" s="240">
        <f>ROUND(J159*H159,2)</f>
        <v>0</v>
      </c>
      <c r="S159" s="95"/>
      <c r="T159" s="241">
        <f>S159*H159</f>
        <v>0</v>
      </c>
      <c r="U159" s="241">
        <v>0</v>
      </c>
      <c r="V159" s="241">
        <f>U159*H159</f>
        <v>0</v>
      </c>
      <c r="W159" s="241">
        <v>0</v>
      </c>
      <c r="X159" s="242">
        <f>W159*H159</f>
        <v>0</v>
      </c>
      <c r="Y159" s="36"/>
      <c r="Z159" s="36"/>
      <c r="AA159" s="36"/>
      <c r="AB159" s="36"/>
      <c r="AC159" s="36"/>
      <c r="AD159" s="36"/>
      <c r="AE159" s="36"/>
      <c r="AR159" s="243" t="s">
        <v>148</v>
      </c>
      <c r="AT159" s="243" t="s">
        <v>144</v>
      </c>
      <c r="AU159" s="243" t="s">
        <v>149</v>
      </c>
      <c r="AY159" s="15" t="s">
        <v>141</v>
      </c>
      <c r="BE159" s="244">
        <f>IF(O159="základná",K159,0)</f>
        <v>0</v>
      </c>
      <c r="BF159" s="244">
        <f>IF(O159="znížená",K159,0)</f>
        <v>0</v>
      </c>
      <c r="BG159" s="244">
        <f>IF(O159="zákl. prenesená",K159,0)</f>
        <v>0</v>
      </c>
      <c r="BH159" s="244">
        <f>IF(O159="zníž. prenesená",K159,0)</f>
        <v>0</v>
      </c>
      <c r="BI159" s="244">
        <f>IF(O159="nulová",K159,0)</f>
        <v>0</v>
      </c>
      <c r="BJ159" s="15" t="s">
        <v>149</v>
      </c>
      <c r="BK159" s="244">
        <f>ROUND(P159*H159,2)</f>
        <v>0</v>
      </c>
      <c r="BL159" s="15" t="s">
        <v>148</v>
      </c>
      <c r="BM159" s="243" t="s">
        <v>464</v>
      </c>
    </row>
    <row r="160" s="2" customFormat="1">
      <c r="A160" s="36"/>
      <c r="B160" s="37"/>
      <c r="C160" s="38"/>
      <c r="D160" s="245" t="s">
        <v>151</v>
      </c>
      <c r="E160" s="38"/>
      <c r="F160" s="246" t="s">
        <v>448</v>
      </c>
      <c r="G160" s="38"/>
      <c r="H160" s="38"/>
      <c r="I160" s="247"/>
      <c r="J160" s="247"/>
      <c r="K160" s="38"/>
      <c r="L160" s="38"/>
      <c r="M160" s="42"/>
      <c r="N160" s="248"/>
      <c r="O160" s="249"/>
      <c r="P160" s="95"/>
      <c r="Q160" s="95"/>
      <c r="R160" s="95"/>
      <c r="S160" s="95"/>
      <c r="T160" s="95"/>
      <c r="U160" s="95"/>
      <c r="V160" s="95"/>
      <c r="W160" s="95"/>
      <c r="X160" s="96"/>
      <c r="Y160" s="36"/>
      <c r="Z160" s="36"/>
      <c r="AA160" s="36"/>
      <c r="AB160" s="36"/>
      <c r="AC160" s="36"/>
      <c r="AD160" s="36"/>
      <c r="AE160" s="36"/>
      <c r="AT160" s="15" t="s">
        <v>151</v>
      </c>
      <c r="AU160" s="15" t="s">
        <v>149</v>
      </c>
    </row>
    <row r="161" s="2" customFormat="1" ht="24.15" customHeight="1">
      <c r="A161" s="36"/>
      <c r="B161" s="37"/>
      <c r="C161" s="230" t="s">
        <v>310</v>
      </c>
      <c r="D161" s="230" t="s">
        <v>144</v>
      </c>
      <c r="E161" s="231" t="s">
        <v>408</v>
      </c>
      <c r="F161" s="232" t="s">
        <v>409</v>
      </c>
      <c r="G161" s="233" t="s">
        <v>161</v>
      </c>
      <c r="H161" s="234">
        <v>319</v>
      </c>
      <c r="I161" s="235"/>
      <c r="J161" s="235"/>
      <c r="K161" s="236">
        <f>ROUND(P161*H161,2)</f>
        <v>0</v>
      </c>
      <c r="L161" s="237"/>
      <c r="M161" s="42"/>
      <c r="N161" s="238" t="s">
        <v>1</v>
      </c>
      <c r="O161" s="239" t="s">
        <v>40</v>
      </c>
      <c r="P161" s="240">
        <f>I161+J161</f>
        <v>0</v>
      </c>
      <c r="Q161" s="240">
        <f>ROUND(I161*H161,2)</f>
        <v>0</v>
      </c>
      <c r="R161" s="240">
        <f>ROUND(J161*H161,2)</f>
        <v>0</v>
      </c>
      <c r="S161" s="95"/>
      <c r="T161" s="241">
        <f>S161*H161</f>
        <v>0</v>
      </c>
      <c r="U161" s="241">
        <v>0</v>
      </c>
      <c r="V161" s="241">
        <f>U161*H161</f>
        <v>0</v>
      </c>
      <c r="W161" s="241">
        <v>0</v>
      </c>
      <c r="X161" s="242">
        <f>W161*H161</f>
        <v>0</v>
      </c>
      <c r="Y161" s="36"/>
      <c r="Z161" s="36"/>
      <c r="AA161" s="36"/>
      <c r="AB161" s="36"/>
      <c r="AC161" s="36"/>
      <c r="AD161" s="36"/>
      <c r="AE161" s="36"/>
      <c r="AR161" s="243" t="s">
        <v>148</v>
      </c>
      <c r="AT161" s="243" t="s">
        <v>144</v>
      </c>
      <c r="AU161" s="243" t="s">
        <v>149</v>
      </c>
      <c r="AY161" s="15" t="s">
        <v>141</v>
      </c>
      <c r="BE161" s="244">
        <f>IF(O161="základná",K161,0)</f>
        <v>0</v>
      </c>
      <c r="BF161" s="244">
        <f>IF(O161="znížená",K161,0)</f>
        <v>0</v>
      </c>
      <c r="BG161" s="244">
        <f>IF(O161="zákl. prenesená",K161,0)</f>
        <v>0</v>
      </c>
      <c r="BH161" s="244">
        <f>IF(O161="zníž. prenesená",K161,0)</f>
        <v>0</v>
      </c>
      <c r="BI161" s="244">
        <f>IF(O161="nulová",K161,0)</f>
        <v>0</v>
      </c>
      <c r="BJ161" s="15" t="s">
        <v>149</v>
      </c>
      <c r="BK161" s="244">
        <f>ROUND(P161*H161,2)</f>
        <v>0</v>
      </c>
      <c r="BL161" s="15" t="s">
        <v>148</v>
      </c>
      <c r="BM161" s="243" t="s">
        <v>410</v>
      </c>
    </row>
    <row r="162" s="2" customFormat="1">
      <c r="A162" s="36"/>
      <c r="B162" s="37"/>
      <c r="C162" s="38"/>
      <c r="D162" s="245" t="s">
        <v>151</v>
      </c>
      <c r="E162" s="38"/>
      <c r="F162" s="246" t="s">
        <v>409</v>
      </c>
      <c r="G162" s="38"/>
      <c r="H162" s="38"/>
      <c r="I162" s="247"/>
      <c r="J162" s="247"/>
      <c r="K162" s="38"/>
      <c r="L162" s="38"/>
      <c r="M162" s="42"/>
      <c r="N162" s="248"/>
      <c r="O162" s="249"/>
      <c r="P162" s="95"/>
      <c r="Q162" s="95"/>
      <c r="R162" s="95"/>
      <c r="S162" s="95"/>
      <c r="T162" s="95"/>
      <c r="U162" s="95"/>
      <c r="V162" s="95"/>
      <c r="W162" s="95"/>
      <c r="X162" s="96"/>
      <c r="Y162" s="36"/>
      <c r="Z162" s="36"/>
      <c r="AA162" s="36"/>
      <c r="AB162" s="36"/>
      <c r="AC162" s="36"/>
      <c r="AD162" s="36"/>
      <c r="AE162" s="36"/>
      <c r="AT162" s="15" t="s">
        <v>151</v>
      </c>
      <c r="AU162" s="15" t="s">
        <v>149</v>
      </c>
    </row>
    <row r="163" s="12" customFormat="1" ht="22.8" customHeight="1">
      <c r="A163" s="12"/>
      <c r="B163" s="213"/>
      <c r="C163" s="214"/>
      <c r="D163" s="215" t="s">
        <v>75</v>
      </c>
      <c r="E163" s="228" t="s">
        <v>149</v>
      </c>
      <c r="F163" s="228" t="s">
        <v>234</v>
      </c>
      <c r="G163" s="214"/>
      <c r="H163" s="214"/>
      <c r="I163" s="217"/>
      <c r="J163" s="217"/>
      <c r="K163" s="229">
        <f>BK163</f>
        <v>0</v>
      </c>
      <c r="L163" s="214"/>
      <c r="M163" s="219"/>
      <c r="N163" s="220"/>
      <c r="O163" s="221"/>
      <c r="P163" s="221"/>
      <c r="Q163" s="222">
        <f>SUM(Q164:Q178)</f>
        <v>0</v>
      </c>
      <c r="R163" s="222">
        <f>SUM(R164:R178)</f>
        <v>0</v>
      </c>
      <c r="S163" s="221"/>
      <c r="T163" s="223">
        <f>SUM(T164:T178)</f>
        <v>0</v>
      </c>
      <c r="U163" s="221"/>
      <c r="V163" s="223">
        <f>SUM(V164:V178)</f>
        <v>25.359924900000003</v>
      </c>
      <c r="W163" s="221"/>
      <c r="X163" s="224">
        <f>SUM(X164:X178)</f>
        <v>0</v>
      </c>
      <c r="Y163" s="12"/>
      <c r="Z163" s="12"/>
      <c r="AA163" s="12"/>
      <c r="AB163" s="12"/>
      <c r="AC163" s="12"/>
      <c r="AD163" s="12"/>
      <c r="AE163" s="12"/>
      <c r="AR163" s="225" t="s">
        <v>84</v>
      </c>
      <c r="AT163" s="226" t="s">
        <v>75</v>
      </c>
      <c r="AU163" s="226" t="s">
        <v>84</v>
      </c>
      <c r="AY163" s="225" t="s">
        <v>141</v>
      </c>
      <c r="BK163" s="227">
        <f>SUM(BK164:BK178)</f>
        <v>0</v>
      </c>
    </row>
    <row r="164" s="2" customFormat="1" ht="33" customHeight="1">
      <c r="A164" s="36"/>
      <c r="B164" s="37"/>
      <c r="C164" s="230" t="s">
        <v>465</v>
      </c>
      <c r="D164" s="230" t="s">
        <v>144</v>
      </c>
      <c r="E164" s="231" t="s">
        <v>236</v>
      </c>
      <c r="F164" s="232" t="s">
        <v>237</v>
      </c>
      <c r="G164" s="233" t="s">
        <v>173</v>
      </c>
      <c r="H164" s="234">
        <v>12.300000000000001</v>
      </c>
      <c r="I164" s="235"/>
      <c r="J164" s="235"/>
      <c r="K164" s="236">
        <f>ROUND(P164*H164,2)</f>
        <v>0</v>
      </c>
      <c r="L164" s="237"/>
      <c r="M164" s="42"/>
      <c r="N164" s="238" t="s">
        <v>1</v>
      </c>
      <c r="O164" s="239" t="s">
        <v>40</v>
      </c>
      <c r="P164" s="240">
        <f>I164+J164</f>
        <v>0</v>
      </c>
      <c r="Q164" s="240">
        <f>ROUND(I164*H164,2)</f>
        <v>0</v>
      </c>
      <c r="R164" s="240">
        <f>ROUND(J164*H164,2)</f>
        <v>0</v>
      </c>
      <c r="S164" s="95"/>
      <c r="T164" s="241">
        <f>S164*H164</f>
        <v>0</v>
      </c>
      <c r="U164" s="241">
        <v>1.9205000000000001</v>
      </c>
      <c r="V164" s="241">
        <f>U164*H164</f>
        <v>23.622150000000001</v>
      </c>
      <c r="W164" s="241">
        <v>0</v>
      </c>
      <c r="X164" s="242">
        <f>W164*H164</f>
        <v>0</v>
      </c>
      <c r="Y164" s="36"/>
      <c r="Z164" s="36"/>
      <c r="AA164" s="36"/>
      <c r="AB164" s="36"/>
      <c r="AC164" s="36"/>
      <c r="AD164" s="36"/>
      <c r="AE164" s="36"/>
      <c r="AR164" s="243" t="s">
        <v>148</v>
      </c>
      <c r="AT164" s="243" t="s">
        <v>144</v>
      </c>
      <c r="AU164" s="243" t="s">
        <v>149</v>
      </c>
      <c r="AY164" s="15" t="s">
        <v>141</v>
      </c>
      <c r="BE164" s="244">
        <f>IF(O164="základná",K164,0)</f>
        <v>0</v>
      </c>
      <c r="BF164" s="244">
        <f>IF(O164="znížená",K164,0)</f>
        <v>0</v>
      </c>
      <c r="BG164" s="244">
        <f>IF(O164="zákl. prenesená",K164,0)</f>
        <v>0</v>
      </c>
      <c r="BH164" s="244">
        <f>IF(O164="zníž. prenesená",K164,0)</f>
        <v>0</v>
      </c>
      <c r="BI164" s="244">
        <f>IF(O164="nulová",K164,0)</f>
        <v>0</v>
      </c>
      <c r="BJ164" s="15" t="s">
        <v>149</v>
      </c>
      <c r="BK164" s="244">
        <f>ROUND(P164*H164,2)</f>
        <v>0</v>
      </c>
      <c r="BL164" s="15" t="s">
        <v>148</v>
      </c>
      <c r="BM164" s="243" t="s">
        <v>466</v>
      </c>
    </row>
    <row r="165" s="2" customFormat="1">
      <c r="A165" s="36"/>
      <c r="B165" s="37"/>
      <c r="C165" s="38"/>
      <c r="D165" s="245" t="s">
        <v>151</v>
      </c>
      <c r="E165" s="38"/>
      <c r="F165" s="246" t="s">
        <v>239</v>
      </c>
      <c r="G165" s="38"/>
      <c r="H165" s="38"/>
      <c r="I165" s="247"/>
      <c r="J165" s="247"/>
      <c r="K165" s="38"/>
      <c r="L165" s="38"/>
      <c r="M165" s="42"/>
      <c r="N165" s="248"/>
      <c r="O165" s="249"/>
      <c r="P165" s="95"/>
      <c r="Q165" s="95"/>
      <c r="R165" s="95"/>
      <c r="S165" s="95"/>
      <c r="T165" s="95"/>
      <c r="U165" s="95"/>
      <c r="V165" s="95"/>
      <c r="W165" s="95"/>
      <c r="X165" s="96"/>
      <c r="Y165" s="36"/>
      <c r="Z165" s="36"/>
      <c r="AA165" s="36"/>
      <c r="AB165" s="36"/>
      <c r="AC165" s="36"/>
      <c r="AD165" s="36"/>
      <c r="AE165" s="36"/>
      <c r="AT165" s="15" t="s">
        <v>151</v>
      </c>
      <c r="AU165" s="15" t="s">
        <v>149</v>
      </c>
    </row>
    <row r="166" s="2" customFormat="1" ht="33" customHeight="1">
      <c r="A166" s="36"/>
      <c r="B166" s="37"/>
      <c r="C166" s="230" t="s">
        <v>240</v>
      </c>
      <c r="D166" s="230" t="s">
        <v>144</v>
      </c>
      <c r="E166" s="231" t="s">
        <v>241</v>
      </c>
      <c r="F166" s="232" t="s">
        <v>242</v>
      </c>
      <c r="G166" s="233" t="s">
        <v>161</v>
      </c>
      <c r="H166" s="234">
        <v>148.09999999999999</v>
      </c>
      <c r="I166" s="235"/>
      <c r="J166" s="235"/>
      <c r="K166" s="236">
        <f>ROUND(P166*H166,2)</f>
        <v>0</v>
      </c>
      <c r="L166" s="237"/>
      <c r="M166" s="42"/>
      <c r="N166" s="238" t="s">
        <v>1</v>
      </c>
      <c r="O166" s="239" t="s">
        <v>40</v>
      </c>
      <c r="P166" s="240">
        <f>I166+J166</f>
        <v>0</v>
      </c>
      <c r="Q166" s="240">
        <f>ROUND(I166*H166,2)</f>
        <v>0</v>
      </c>
      <c r="R166" s="240">
        <f>ROUND(J166*H166,2)</f>
        <v>0</v>
      </c>
      <c r="S166" s="95"/>
      <c r="T166" s="241">
        <f>S166*H166</f>
        <v>0</v>
      </c>
      <c r="U166" s="241">
        <v>0.00035</v>
      </c>
      <c r="V166" s="241">
        <f>U166*H166</f>
        <v>0.051834999999999999</v>
      </c>
      <c r="W166" s="241">
        <v>0</v>
      </c>
      <c r="X166" s="242">
        <f>W166*H166</f>
        <v>0</v>
      </c>
      <c r="Y166" s="36"/>
      <c r="Z166" s="36"/>
      <c r="AA166" s="36"/>
      <c r="AB166" s="36"/>
      <c r="AC166" s="36"/>
      <c r="AD166" s="36"/>
      <c r="AE166" s="36"/>
      <c r="AR166" s="243" t="s">
        <v>148</v>
      </c>
      <c r="AT166" s="243" t="s">
        <v>144</v>
      </c>
      <c r="AU166" s="243" t="s">
        <v>149</v>
      </c>
      <c r="AY166" s="15" t="s">
        <v>141</v>
      </c>
      <c r="BE166" s="244">
        <f>IF(O166="základná",K166,0)</f>
        <v>0</v>
      </c>
      <c r="BF166" s="244">
        <f>IF(O166="znížená",K166,0)</f>
        <v>0</v>
      </c>
      <c r="BG166" s="244">
        <f>IF(O166="zákl. prenesená",K166,0)</f>
        <v>0</v>
      </c>
      <c r="BH166" s="244">
        <f>IF(O166="zníž. prenesená",K166,0)</f>
        <v>0</v>
      </c>
      <c r="BI166" s="244">
        <f>IF(O166="nulová",K166,0)</f>
        <v>0</v>
      </c>
      <c r="BJ166" s="15" t="s">
        <v>149</v>
      </c>
      <c r="BK166" s="244">
        <f>ROUND(P166*H166,2)</f>
        <v>0</v>
      </c>
      <c r="BL166" s="15" t="s">
        <v>148</v>
      </c>
      <c r="BM166" s="243" t="s">
        <v>243</v>
      </c>
    </row>
    <row r="167" s="2" customFormat="1">
      <c r="A167" s="36"/>
      <c r="B167" s="37"/>
      <c r="C167" s="38"/>
      <c r="D167" s="245" t="s">
        <v>151</v>
      </c>
      <c r="E167" s="38"/>
      <c r="F167" s="246" t="s">
        <v>244</v>
      </c>
      <c r="G167" s="38"/>
      <c r="H167" s="38"/>
      <c r="I167" s="247"/>
      <c r="J167" s="247"/>
      <c r="K167" s="38"/>
      <c r="L167" s="38"/>
      <c r="M167" s="42"/>
      <c r="N167" s="248"/>
      <c r="O167" s="249"/>
      <c r="P167" s="95"/>
      <c r="Q167" s="95"/>
      <c r="R167" s="95"/>
      <c r="S167" s="95"/>
      <c r="T167" s="95"/>
      <c r="U167" s="95"/>
      <c r="V167" s="95"/>
      <c r="W167" s="95"/>
      <c r="X167" s="96"/>
      <c r="Y167" s="36"/>
      <c r="Z167" s="36"/>
      <c r="AA167" s="36"/>
      <c r="AB167" s="36"/>
      <c r="AC167" s="36"/>
      <c r="AD167" s="36"/>
      <c r="AE167" s="36"/>
      <c r="AT167" s="15" t="s">
        <v>151</v>
      </c>
      <c r="AU167" s="15" t="s">
        <v>149</v>
      </c>
    </row>
    <row r="168" s="2" customFormat="1" ht="16.5" customHeight="1">
      <c r="A168" s="36"/>
      <c r="B168" s="37"/>
      <c r="C168" s="260" t="s">
        <v>245</v>
      </c>
      <c r="D168" s="260" t="s">
        <v>228</v>
      </c>
      <c r="E168" s="261" t="s">
        <v>246</v>
      </c>
      <c r="F168" s="262" t="s">
        <v>247</v>
      </c>
      <c r="G168" s="263" t="s">
        <v>161</v>
      </c>
      <c r="H168" s="264">
        <v>151.06200000000001</v>
      </c>
      <c r="I168" s="265"/>
      <c r="J168" s="266"/>
      <c r="K168" s="267">
        <f>ROUND(P168*H168,2)</f>
        <v>0</v>
      </c>
      <c r="L168" s="266"/>
      <c r="M168" s="268"/>
      <c r="N168" s="269" t="s">
        <v>1</v>
      </c>
      <c r="O168" s="239" t="s">
        <v>40</v>
      </c>
      <c r="P168" s="240">
        <f>I168+J168</f>
        <v>0</v>
      </c>
      <c r="Q168" s="240">
        <f>ROUND(I168*H168,2)</f>
        <v>0</v>
      </c>
      <c r="R168" s="240">
        <f>ROUND(J168*H168,2)</f>
        <v>0</v>
      </c>
      <c r="S168" s="95"/>
      <c r="T168" s="241">
        <f>S168*H168</f>
        <v>0</v>
      </c>
      <c r="U168" s="241">
        <v>0.00020000000000000001</v>
      </c>
      <c r="V168" s="241">
        <f>U168*H168</f>
        <v>0.030212400000000004</v>
      </c>
      <c r="W168" s="241">
        <v>0</v>
      </c>
      <c r="X168" s="242">
        <f>W168*H168</f>
        <v>0</v>
      </c>
      <c r="Y168" s="36"/>
      <c r="Z168" s="36"/>
      <c r="AA168" s="36"/>
      <c r="AB168" s="36"/>
      <c r="AC168" s="36"/>
      <c r="AD168" s="36"/>
      <c r="AE168" s="36"/>
      <c r="AR168" s="243" t="s">
        <v>164</v>
      </c>
      <c r="AT168" s="243" t="s">
        <v>228</v>
      </c>
      <c r="AU168" s="243" t="s">
        <v>149</v>
      </c>
      <c r="AY168" s="15" t="s">
        <v>141</v>
      </c>
      <c r="BE168" s="244">
        <f>IF(O168="základná",K168,0)</f>
        <v>0</v>
      </c>
      <c r="BF168" s="244">
        <f>IF(O168="znížená",K168,0)</f>
        <v>0</v>
      </c>
      <c r="BG168" s="244">
        <f>IF(O168="zákl. prenesená",K168,0)</f>
        <v>0</v>
      </c>
      <c r="BH168" s="244">
        <f>IF(O168="zníž. prenesená",K168,0)</f>
        <v>0</v>
      </c>
      <c r="BI168" s="244">
        <f>IF(O168="nulová",K168,0)</f>
        <v>0</v>
      </c>
      <c r="BJ168" s="15" t="s">
        <v>149</v>
      </c>
      <c r="BK168" s="244">
        <f>ROUND(P168*H168,2)</f>
        <v>0</v>
      </c>
      <c r="BL168" s="15" t="s">
        <v>148</v>
      </c>
      <c r="BM168" s="243" t="s">
        <v>248</v>
      </c>
    </row>
    <row r="169" s="2" customFormat="1">
      <c r="A169" s="36"/>
      <c r="B169" s="37"/>
      <c r="C169" s="38"/>
      <c r="D169" s="245" t="s">
        <v>151</v>
      </c>
      <c r="E169" s="38"/>
      <c r="F169" s="246" t="s">
        <v>247</v>
      </c>
      <c r="G169" s="38"/>
      <c r="H169" s="38"/>
      <c r="I169" s="247"/>
      <c r="J169" s="247"/>
      <c r="K169" s="38"/>
      <c r="L169" s="38"/>
      <c r="M169" s="42"/>
      <c r="N169" s="248"/>
      <c r="O169" s="249"/>
      <c r="P169" s="95"/>
      <c r="Q169" s="95"/>
      <c r="R169" s="95"/>
      <c r="S169" s="95"/>
      <c r="T169" s="95"/>
      <c r="U169" s="95"/>
      <c r="V169" s="95"/>
      <c r="W169" s="95"/>
      <c r="X169" s="96"/>
      <c r="Y169" s="36"/>
      <c r="Z169" s="36"/>
      <c r="AA169" s="36"/>
      <c r="AB169" s="36"/>
      <c r="AC169" s="36"/>
      <c r="AD169" s="36"/>
      <c r="AE169" s="36"/>
      <c r="AT169" s="15" t="s">
        <v>151</v>
      </c>
      <c r="AU169" s="15" t="s">
        <v>149</v>
      </c>
    </row>
    <row r="170" s="13" customFormat="1">
      <c r="A170" s="13"/>
      <c r="B170" s="250"/>
      <c r="C170" s="251"/>
      <c r="D170" s="245" t="s">
        <v>196</v>
      </c>
      <c r="E170" s="251"/>
      <c r="F170" s="252" t="s">
        <v>467</v>
      </c>
      <c r="G170" s="251"/>
      <c r="H170" s="253">
        <v>151.06200000000001</v>
      </c>
      <c r="I170" s="254"/>
      <c r="J170" s="254"/>
      <c r="K170" s="251"/>
      <c r="L170" s="251"/>
      <c r="M170" s="255"/>
      <c r="N170" s="256"/>
      <c r="O170" s="257"/>
      <c r="P170" s="257"/>
      <c r="Q170" s="257"/>
      <c r="R170" s="257"/>
      <c r="S170" s="257"/>
      <c r="T170" s="257"/>
      <c r="U170" s="257"/>
      <c r="V170" s="257"/>
      <c r="W170" s="257"/>
      <c r="X170" s="258"/>
      <c r="Y170" s="13"/>
      <c r="Z170" s="13"/>
      <c r="AA170" s="13"/>
      <c r="AB170" s="13"/>
      <c r="AC170" s="13"/>
      <c r="AD170" s="13"/>
      <c r="AE170" s="13"/>
      <c r="AT170" s="259" t="s">
        <v>196</v>
      </c>
      <c r="AU170" s="259" t="s">
        <v>149</v>
      </c>
      <c r="AV170" s="13" t="s">
        <v>149</v>
      </c>
      <c r="AW170" s="13" t="s">
        <v>4</v>
      </c>
      <c r="AX170" s="13" t="s">
        <v>84</v>
      </c>
      <c r="AY170" s="259" t="s">
        <v>141</v>
      </c>
    </row>
    <row r="171" s="2" customFormat="1" ht="33" customHeight="1">
      <c r="A171" s="36"/>
      <c r="B171" s="37"/>
      <c r="C171" s="230" t="s">
        <v>250</v>
      </c>
      <c r="D171" s="230" t="s">
        <v>144</v>
      </c>
      <c r="E171" s="231" t="s">
        <v>251</v>
      </c>
      <c r="F171" s="232" t="s">
        <v>252</v>
      </c>
      <c r="G171" s="233" t="s">
        <v>161</v>
      </c>
      <c r="H171" s="234">
        <v>147</v>
      </c>
      <c r="I171" s="235"/>
      <c r="J171" s="235"/>
      <c r="K171" s="236">
        <f>ROUND(P171*H171,2)</f>
        <v>0</v>
      </c>
      <c r="L171" s="237"/>
      <c r="M171" s="42"/>
      <c r="N171" s="238" t="s">
        <v>1</v>
      </c>
      <c r="O171" s="239" t="s">
        <v>40</v>
      </c>
      <c r="P171" s="240">
        <f>I171+J171</f>
        <v>0</v>
      </c>
      <c r="Q171" s="240">
        <f>ROUND(I171*H171,2)</f>
        <v>0</v>
      </c>
      <c r="R171" s="240">
        <f>ROUND(J171*H171,2)</f>
        <v>0</v>
      </c>
      <c r="S171" s="95"/>
      <c r="T171" s="241">
        <f>S171*H171</f>
        <v>0</v>
      </c>
      <c r="U171" s="241">
        <v>0</v>
      </c>
      <c r="V171" s="241">
        <f>U171*H171</f>
        <v>0</v>
      </c>
      <c r="W171" s="241">
        <v>0</v>
      </c>
      <c r="X171" s="242">
        <f>W171*H171</f>
        <v>0</v>
      </c>
      <c r="Y171" s="36"/>
      <c r="Z171" s="36"/>
      <c r="AA171" s="36"/>
      <c r="AB171" s="36"/>
      <c r="AC171" s="36"/>
      <c r="AD171" s="36"/>
      <c r="AE171" s="36"/>
      <c r="AR171" s="243" t="s">
        <v>148</v>
      </c>
      <c r="AT171" s="243" t="s">
        <v>144</v>
      </c>
      <c r="AU171" s="243" t="s">
        <v>149</v>
      </c>
      <c r="AY171" s="15" t="s">
        <v>141</v>
      </c>
      <c r="BE171" s="244">
        <f>IF(O171="základná",K171,0)</f>
        <v>0</v>
      </c>
      <c r="BF171" s="244">
        <f>IF(O171="znížená",K171,0)</f>
        <v>0</v>
      </c>
      <c r="BG171" s="244">
        <f>IF(O171="zákl. prenesená",K171,0)</f>
        <v>0</v>
      </c>
      <c r="BH171" s="244">
        <f>IF(O171="zníž. prenesená",K171,0)</f>
        <v>0</v>
      </c>
      <c r="BI171" s="244">
        <f>IF(O171="nulová",K171,0)</f>
        <v>0</v>
      </c>
      <c r="BJ171" s="15" t="s">
        <v>149</v>
      </c>
      <c r="BK171" s="244">
        <f>ROUND(P171*H171,2)</f>
        <v>0</v>
      </c>
      <c r="BL171" s="15" t="s">
        <v>148</v>
      </c>
      <c r="BM171" s="243" t="s">
        <v>253</v>
      </c>
    </row>
    <row r="172" s="2" customFormat="1">
      <c r="A172" s="36"/>
      <c r="B172" s="37"/>
      <c r="C172" s="38"/>
      <c r="D172" s="245" t="s">
        <v>151</v>
      </c>
      <c r="E172" s="38"/>
      <c r="F172" s="246" t="s">
        <v>254</v>
      </c>
      <c r="G172" s="38"/>
      <c r="H172" s="38"/>
      <c r="I172" s="247"/>
      <c r="J172" s="247"/>
      <c r="K172" s="38"/>
      <c r="L172" s="38"/>
      <c r="M172" s="42"/>
      <c r="N172" s="248"/>
      <c r="O172" s="249"/>
      <c r="P172" s="95"/>
      <c r="Q172" s="95"/>
      <c r="R172" s="95"/>
      <c r="S172" s="95"/>
      <c r="T172" s="95"/>
      <c r="U172" s="95"/>
      <c r="V172" s="95"/>
      <c r="W172" s="95"/>
      <c r="X172" s="96"/>
      <c r="Y172" s="36"/>
      <c r="Z172" s="36"/>
      <c r="AA172" s="36"/>
      <c r="AB172" s="36"/>
      <c r="AC172" s="36"/>
      <c r="AD172" s="36"/>
      <c r="AE172" s="36"/>
      <c r="AT172" s="15" t="s">
        <v>151</v>
      </c>
      <c r="AU172" s="15" t="s">
        <v>149</v>
      </c>
    </row>
    <row r="173" s="2" customFormat="1" ht="16.5" customHeight="1">
      <c r="A173" s="36"/>
      <c r="B173" s="37"/>
      <c r="C173" s="230" t="s">
        <v>468</v>
      </c>
      <c r="D173" s="230" t="s">
        <v>144</v>
      </c>
      <c r="E173" s="231" t="s">
        <v>256</v>
      </c>
      <c r="F173" s="232" t="s">
        <v>257</v>
      </c>
      <c r="G173" s="233" t="s">
        <v>173</v>
      </c>
      <c r="H173" s="234">
        <v>0.75</v>
      </c>
      <c r="I173" s="235"/>
      <c r="J173" s="235"/>
      <c r="K173" s="236">
        <f>ROUND(P173*H173,2)</f>
        <v>0</v>
      </c>
      <c r="L173" s="237"/>
      <c r="M173" s="42"/>
      <c r="N173" s="238" t="s">
        <v>1</v>
      </c>
      <c r="O173" s="239" t="s">
        <v>40</v>
      </c>
      <c r="P173" s="240">
        <f>I173+J173</f>
        <v>0</v>
      </c>
      <c r="Q173" s="240">
        <f>ROUND(I173*H173,2)</f>
        <v>0</v>
      </c>
      <c r="R173" s="240">
        <f>ROUND(J173*H173,2)</f>
        <v>0</v>
      </c>
      <c r="S173" s="95"/>
      <c r="T173" s="241">
        <f>S173*H173</f>
        <v>0</v>
      </c>
      <c r="U173" s="241">
        <v>2.19407</v>
      </c>
      <c r="V173" s="241">
        <f>U173*H173</f>
        <v>1.6455525</v>
      </c>
      <c r="W173" s="241">
        <v>0</v>
      </c>
      <c r="X173" s="242">
        <f>W173*H173</f>
        <v>0</v>
      </c>
      <c r="Y173" s="36"/>
      <c r="Z173" s="36"/>
      <c r="AA173" s="36"/>
      <c r="AB173" s="36"/>
      <c r="AC173" s="36"/>
      <c r="AD173" s="36"/>
      <c r="AE173" s="36"/>
      <c r="AR173" s="243" t="s">
        <v>148</v>
      </c>
      <c r="AT173" s="243" t="s">
        <v>144</v>
      </c>
      <c r="AU173" s="243" t="s">
        <v>149</v>
      </c>
      <c r="AY173" s="15" t="s">
        <v>141</v>
      </c>
      <c r="BE173" s="244">
        <f>IF(O173="základná",K173,0)</f>
        <v>0</v>
      </c>
      <c r="BF173" s="244">
        <f>IF(O173="znížená",K173,0)</f>
        <v>0</v>
      </c>
      <c r="BG173" s="244">
        <f>IF(O173="zákl. prenesená",K173,0)</f>
        <v>0</v>
      </c>
      <c r="BH173" s="244">
        <f>IF(O173="zníž. prenesená",K173,0)</f>
        <v>0</v>
      </c>
      <c r="BI173" s="244">
        <f>IF(O173="nulová",K173,0)</f>
        <v>0</v>
      </c>
      <c r="BJ173" s="15" t="s">
        <v>149</v>
      </c>
      <c r="BK173" s="244">
        <f>ROUND(P173*H173,2)</f>
        <v>0</v>
      </c>
      <c r="BL173" s="15" t="s">
        <v>148</v>
      </c>
      <c r="BM173" s="243" t="s">
        <v>469</v>
      </c>
    </row>
    <row r="174" s="2" customFormat="1">
      <c r="A174" s="36"/>
      <c r="B174" s="37"/>
      <c r="C174" s="38"/>
      <c r="D174" s="245" t="s">
        <v>151</v>
      </c>
      <c r="E174" s="38"/>
      <c r="F174" s="246" t="s">
        <v>259</v>
      </c>
      <c r="G174" s="38"/>
      <c r="H174" s="38"/>
      <c r="I174" s="247"/>
      <c r="J174" s="247"/>
      <c r="K174" s="38"/>
      <c r="L174" s="38"/>
      <c r="M174" s="42"/>
      <c r="N174" s="248"/>
      <c r="O174" s="249"/>
      <c r="P174" s="95"/>
      <c r="Q174" s="95"/>
      <c r="R174" s="95"/>
      <c r="S174" s="95"/>
      <c r="T174" s="95"/>
      <c r="U174" s="95"/>
      <c r="V174" s="95"/>
      <c r="W174" s="95"/>
      <c r="X174" s="96"/>
      <c r="Y174" s="36"/>
      <c r="Z174" s="36"/>
      <c r="AA174" s="36"/>
      <c r="AB174" s="36"/>
      <c r="AC174" s="36"/>
      <c r="AD174" s="36"/>
      <c r="AE174" s="36"/>
      <c r="AT174" s="15" t="s">
        <v>151</v>
      </c>
      <c r="AU174" s="15" t="s">
        <v>149</v>
      </c>
    </row>
    <row r="175" s="2" customFormat="1" ht="21.75" customHeight="1">
      <c r="A175" s="36"/>
      <c r="B175" s="37"/>
      <c r="C175" s="230" t="s">
        <v>470</v>
      </c>
      <c r="D175" s="230" t="s">
        <v>144</v>
      </c>
      <c r="E175" s="231" t="s">
        <v>261</v>
      </c>
      <c r="F175" s="232" t="s">
        <v>262</v>
      </c>
      <c r="G175" s="233" t="s">
        <v>161</v>
      </c>
      <c r="H175" s="234">
        <v>2.5</v>
      </c>
      <c r="I175" s="235"/>
      <c r="J175" s="235"/>
      <c r="K175" s="236">
        <f>ROUND(P175*H175,2)</f>
        <v>0</v>
      </c>
      <c r="L175" s="237"/>
      <c r="M175" s="42"/>
      <c r="N175" s="238" t="s">
        <v>1</v>
      </c>
      <c r="O175" s="239" t="s">
        <v>40</v>
      </c>
      <c r="P175" s="240">
        <f>I175+J175</f>
        <v>0</v>
      </c>
      <c r="Q175" s="240">
        <f>ROUND(I175*H175,2)</f>
        <v>0</v>
      </c>
      <c r="R175" s="240">
        <f>ROUND(J175*H175,2)</f>
        <v>0</v>
      </c>
      <c r="S175" s="95"/>
      <c r="T175" s="241">
        <f>S175*H175</f>
        <v>0</v>
      </c>
      <c r="U175" s="241">
        <v>0.0040699999999999998</v>
      </c>
      <c r="V175" s="241">
        <f>U175*H175</f>
        <v>0.010175</v>
      </c>
      <c r="W175" s="241">
        <v>0</v>
      </c>
      <c r="X175" s="242">
        <f>W175*H175</f>
        <v>0</v>
      </c>
      <c r="Y175" s="36"/>
      <c r="Z175" s="36"/>
      <c r="AA175" s="36"/>
      <c r="AB175" s="36"/>
      <c r="AC175" s="36"/>
      <c r="AD175" s="36"/>
      <c r="AE175" s="36"/>
      <c r="AR175" s="243" t="s">
        <v>148</v>
      </c>
      <c r="AT175" s="243" t="s">
        <v>144</v>
      </c>
      <c r="AU175" s="243" t="s">
        <v>149</v>
      </c>
      <c r="AY175" s="15" t="s">
        <v>141</v>
      </c>
      <c r="BE175" s="244">
        <f>IF(O175="základná",K175,0)</f>
        <v>0</v>
      </c>
      <c r="BF175" s="244">
        <f>IF(O175="znížená",K175,0)</f>
        <v>0</v>
      </c>
      <c r="BG175" s="244">
        <f>IF(O175="zákl. prenesená",K175,0)</f>
        <v>0</v>
      </c>
      <c r="BH175" s="244">
        <f>IF(O175="zníž. prenesená",K175,0)</f>
        <v>0</v>
      </c>
      <c r="BI175" s="244">
        <f>IF(O175="nulová",K175,0)</f>
        <v>0</v>
      </c>
      <c r="BJ175" s="15" t="s">
        <v>149</v>
      </c>
      <c r="BK175" s="244">
        <f>ROUND(P175*H175,2)</f>
        <v>0</v>
      </c>
      <c r="BL175" s="15" t="s">
        <v>148</v>
      </c>
      <c r="BM175" s="243" t="s">
        <v>471</v>
      </c>
    </row>
    <row r="176" s="2" customFormat="1">
      <c r="A176" s="36"/>
      <c r="B176" s="37"/>
      <c r="C176" s="38"/>
      <c r="D176" s="245" t="s">
        <v>151</v>
      </c>
      <c r="E176" s="38"/>
      <c r="F176" s="246" t="s">
        <v>264</v>
      </c>
      <c r="G176" s="38"/>
      <c r="H176" s="38"/>
      <c r="I176" s="247"/>
      <c r="J176" s="247"/>
      <c r="K176" s="38"/>
      <c r="L176" s="38"/>
      <c r="M176" s="42"/>
      <c r="N176" s="248"/>
      <c r="O176" s="249"/>
      <c r="P176" s="95"/>
      <c r="Q176" s="95"/>
      <c r="R176" s="95"/>
      <c r="S176" s="95"/>
      <c r="T176" s="95"/>
      <c r="U176" s="95"/>
      <c r="V176" s="95"/>
      <c r="W176" s="95"/>
      <c r="X176" s="96"/>
      <c r="Y176" s="36"/>
      <c r="Z176" s="36"/>
      <c r="AA176" s="36"/>
      <c r="AB176" s="36"/>
      <c r="AC176" s="36"/>
      <c r="AD176" s="36"/>
      <c r="AE176" s="36"/>
      <c r="AT176" s="15" t="s">
        <v>151</v>
      </c>
      <c r="AU176" s="15" t="s">
        <v>149</v>
      </c>
    </row>
    <row r="177" s="2" customFormat="1" ht="24.15" customHeight="1">
      <c r="A177" s="36"/>
      <c r="B177" s="37"/>
      <c r="C177" s="230" t="s">
        <v>472</v>
      </c>
      <c r="D177" s="230" t="s">
        <v>144</v>
      </c>
      <c r="E177" s="231" t="s">
        <v>266</v>
      </c>
      <c r="F177" s="232" t="s">
        <v>267</v>
      </c>
      <c r="G177" s="233" t="s">
        <v>161</v>
      </c>
      <c r="H177" s="234">
        <v>2.5</v>
      </c>
      <c r="I177" s="235"/>
      <c r="J177" s="235"/>
      <c r="K177" s="236">
        <f>ROUND(P177*H177,2)</f>
        <v>0</v>
      </c>
      <c r="L177" s="237"/>
      <c r="M177" s="42"/>
      <c r="N177" s="238" t="s">
        <v>1</v>
      </c>
      <c r="O177" s="239" t="s">
        <v>40</v>
      </c>
      <c r="P177" s="240">
        <f>I177+J177</f>
        <v>0</v>
      </c>
      <c r="Q177" s="240">
        <f>ROUND(I177*H177,2)</f>
        <v>0</v>
      </c>
      <c r="R177" s="240">
        <f>ROUND(J177*H177,2)</f>
        <v>0</v>
      </c>
      <c r="S177" s="95"/>
      <c r="T177" s="241">
        <f>S177*H177</f>
        <v>0</v>
      </c>
      <c r="U177" s="241">
        <v>0</v>
      </c>
      <c r="V177" s="241">
        <f>U177*H177</f>
        <v>0</v>
      </c>
      <c r="W177" s="241">
        <v>0</v>
      </c>
      <c r="X177" s="242">
        <f>W177*H177</f>
        <v>0</v>
      </c>
      <c r="Y177" s="36"/>
      <c r="Z177" s="36"/>
      <c r="AA177" s="36"/>
      <c r="AB177" s="36"/>
      <c r="AC177" s="36"/>
      <c r="AD177" s="36"/>
      <c r="AE177" s="36"/>
      <c r="AR177" s="243" t="s">
        <v>148</v>
      </c>
      <c r="AT177" s="243" t="s">
        <v>144</v>
      </c>
      <c r="AU177" s="243" t="s">
        <v>149</v>
      </c>
      <c r="AY177" s="15" t="s">
        <v>141</v>
      </c>
      <c r="BE177" s="244">
        <f>IF(O177="základná",K177,0)</f>
        <v>0</v>
      </c>
      <c r="BF177" s="244">
        <f>IF(O177="znížená",K177,0)</f>
        <v>0</v>
      </c>
      <c r="BG177" s="244">
        <f>IF(O177="zákl. prenesená",K177,0)</f>
        <v>0</v>
      </c>
      <c r="BH177" s="244">
        <f>IF(O177="zníž. prenesená",K177,0)</f>
        <v>0</v>
      </c>
      <c r="BI177" s="244">
        <f>IF(O177="nulová",K177,0)</f>
        <v>0</v>
      </c>
      <c r="BJ177" s="15" t="s">
        <v>149</v>
      </c>
      <c r="BK177" s="244">
        <f>ROUND(P177*H177,2)</f>
        <v>0</v>
      </c>
      <c r="BL177" s="15" t="s">
        <v>148</v>
      </c>
      <c r="BM177" s="243" t="s">
        <v>473</v>
      </c>
    </row>
    <row r="178" s="2" customFormat="1">
      <c r="A178" s="36"/>
      <c r="B178" s="37"/>
      <c r="C178" s="38"/>
      <c r="D178" s="245" t="s">
        <v>151</v>
      </c>
      <c r="E178" s="38"/>
      <c r="F178" s="246" t="s">
        <v>269</v>
      </c>
      <c r="G178" s="38"/>
      <c r="H178" s="38"/>
      <c r="I178" s="247"/>
      <c r="J178" s="247"/>
      <c r="K178" s="38"/>
      <c r="L178" s="38"/>
      <c r="M178" s="42"/>
      <c r="N178" s="248"/>
      <c r="O178" s="249"/>
      <c r="P178" s="95"/>
      <c r="Q178" s="95"/>
      <c r="R178" s="95"/>
      <c r="S178" s="95"/>
      <c r="T178" s="95"/>
      <c r="U178" s="95"/>
      <c r="V178" s="95"/>
      <c r="W178" s="95"/>
      <c r="X178" s="96"/>
      <c r="Y178" s="36"/>
      <c r="Z178" s="36"/>
      <c r="AA178" s="36"/>
      <c r="AB178" s="36"/>
      <c r="AC178" s="36"/>
      <c r="AD178" s="36"/>
      <c r="AE178" s="36"/>
      <c r="AT178" s="15" t="s">
        <v>151</v>
      </c>
      <c r="AU178" s="15" t="s">
        <v>149</v>
      </c>
    </row>
    <row r="179" s="12" customFormat="1" ht="22.8" customHeight="1">
      <c r="A179" s="12"/>
      <c r="B179" s="213"/>
      <c r="C179" s="214"/>
      <c r="D179" s="215" t="s">
        <v>75</v>
      </c>
      <c r="E179" s="228" t="s">
        <v>314</v>
      </c>
      <c r="F179" s="228" t="s">
        <v>474</v>
      </c>
      <c r="G179" s="214"/>
      <c r="H179" s="214"/>
      <c r="I179" s="217"/>
      <c r="J179" s="217"/>
      <c r="K179" s="229">
        <f>BK179</f>
        <v>0</v>
      </c>
      <c r="L179" s="214"/>
      <c r="M179" s="219"/>
      <c r="N179" s="220"/>
      <c r="O179" s="221"/>
      <c r="P179" s="221"/>
      <c r="Q179" s="222">
        <f>SUM(Q180:Q183)</f>
        <v>0</v>
      </c>
      <c r="R179" s="222">
        <f>SUM(R180:R183)</f>
        <v>0</v>
      </c>
      <c r="S179" s="221"/>
      <c r="T179" s="223">
        <f>SUM(T180:T183)</f>
        <v>0</v>
      </c>
      <c r="U179" s="221"/>
      <c r="V179" s="223">
        <f>SUM(V180:V183)</f>
        <v>0.0049049999999999996</v>
      </c>
      <c r="W179" s="221"/>
      <c r="X179" s="224">
        <f>SUM(X180:X183)</f>
        <v>0</v>
      </c>
      <c r="Y179" s="12"/>
      <c r="Z179" s="12"/>
      <c r="AA179" s="12"/>
      <c r="AB179" s="12"/>
      <c r="AC179" s="12"/>
      <c r="AD179" s="12"/>
      <c r="AE179" s="12"/>
      <c r="AR179" s="225" t="s">
        <v>84</v>
      </c>
      <c r="AT179" s="226" t="s">
        <v>75</v>
      </c>
      <c r="AU179" s="226" t="s">
        <v>84</v>
      </c>
      <c r="AY179" s="225" t="s">
        <v>141</v>
      </c>
      <c r="BK179" s="227">
        <f>SUM(BK180:BK183)</f>
        <v>0</v>
      </c>
    </row>
    <row r="180" s="2" customFormat="1" ht="24.15" customHeight="1">
      <c r="A180" s="36"/>
      <c r="B180" s="37"/>
      <c r="C180" s="230" t="s">
        <v>475</v>
      </c>
      <c r="D180" s="230" t="s">
        <v>144</v>
      </c>
      <c r="E180" s="231" t="s">
        <v>476</v>
      </c>
      <c r="F180" s="232" t="s">
        <v>477</v>
      </c>
      <c r="G180" s="233" t="s">
        <v>161</v>
      </c>
      <c r="H180" s="234">
        <v>1.5</v>
      </c>
      <c r="I180" s="235"/>
      <c r="J180" s="235"/>
      <c r="K180" s="236">
        <f>ROUND(P180*H180,2)</f>
        <v>0</v>
      </c>
      <c r="L180" s="237"/>
      <c r="M180" s="42"/>
      <c r="N180" s="238" t="s">
        <v>1</v>
      </c>
      <c r="O180" s="239" t="s">
        <v>40</v>
      </c>
      <c r="P180" s="240">
        <f>I180+J180</f>
        <v>0</v>
      </c>
      <c r="Q180" s="240">
        <f>ROUND(I180*H180,2)</f>
        <v>0</v>
      </c>
      <c r="R180" s="240">
        <f>ROUND(J180*H180,2)</f>
        <v>0</v>
      </c>
      <c r="S180" s="95"/>
      <c r="T180" s="241">
        <f>S180*H180</f>
        <v>0</v>
      </c>
      <c r="U180" s="241">
        <v>0.0032699999999999999</v>
      </c>
      <c r="V180" s="241">
        <f>U180*H180</f>
        <v>0.0049049999999999996</v>
      </c>
      <c r="W180" s="241">
        <v>0</v>
      </c>
      <c r="X180" s="242">
        <f>W180*H180</f>
        <v>0</v>
      </c>
      <c r="Y180" s="36"/>
      <c r="Z180" s="36"/>
      <c r="AA180" s="36"/>
      <c r="AB180" s="36"/>
      <c r="AC180" s="36"/>
      <c r="AD180" s="36"/>
      <c r="AE180" s="36"/>
      <c r="AR180" s="243" t="s">
        <v>148</v>
      </c>
      <c r="AT180" s="243" t="s">
        <v>144</v>
      </c>
      <c r="AU180" s="243" t="s">
        <v>149</v>
      </c>
      <c r="AY180" s="15" t="s">
        <v>141</v>
      </c>
      <c r="BE180" s="244">
        <f>IF(O180="základná",K180,0)</f>
        <v>0</v>
      </c>
      <c r="BF180" s="244">
        <f>IF(O180="znížená",K180,0)</f>
        <v>0</v>
      </c>
      <c r="BG180" s="244">
        <f>IF(O180="zákl. prenesená",K180,0)</f>
        <v>0</v>
      </c>
      <c r="BH180" s="244">
        <f>IF(O180="zníž. prenesená",K180,0)</f>
        <v>0</v>
      </c>
      <c r="BI180" s="244">
        <f>IF(O180="nulová",K180,0)</f>
        <v>0</v>
      </c>
      <c r="BJ180" s="15" t="s">
        <v>149</v>
      </c>
      <c r="BK180" s="244">
        <f>ROUND(P180*H180,2)</f>
        <v>0</v>
      </c>
      <c r="BL180" s="15" t="s">
        <v>148</v>
      </c>
      <c r="BM180" s="243" t="s">
        <v>478</v>
      </c>
    </row>
    <row r="181" s="2" customFormat="1">
      <c r="A181" s="36"/>
      <c r="B181" s="37"/>
      <c r="C181" s="38"/>
      <c r="D181" s="245" t="s">
        <v>151</v>
      </c>
      <c r="E181" s="38"/>
      <c r="F181" s="246" t="s">
        <v>479</v>
      </c>
      <c r="G181" s="38"/>
      <c r="H181" s="38"/>
      <c r="I181" s="247"/>
      <c r="J181" s="247"/>
      <c r="K181" s="38"/>
      <c r="L181" s="38"/>
      <c r="M181" s="42"/>
      <c r="N181" s="248"/>
      <c r="O181" s="249"/>
      <c r="P181" s="95"/>
      <c r="Q181" s="95"/>
      <c r="R181" s="95"/>
      <c r="S181" s="95"/>
      <c r="T181" s="95"/>
      <c r="U181" s="95"/>
      <c r="V181" s="95"/>
      <c r="W181" s="95"/>
      <c r="X181" s="96"/>
      <c r="Y181" s="36"/>
      <c r="Z181" s="36"/>
      <c r="AA181" s="36"/>
      <c r="AB181" s="36"/>
      <c r="AC181" s="36"/>
      <c r="AD181" s="36"/>
      <c r="AE181" s="36"/>
      <c r="AT181" s="15" t="s">
        <v>151</v>
      </c>
      <c r="AU181" s="15" t="s">
        <v>149</v>
      </c>
    </row>
    <row r="182" s="2" customFormat="1" ht="24.15" customHeight="1">
      <c r="A182" s="36"/>
      <c r="B182" s="37"/>
      <c r="C182" s="230" t="s">
        <v>480</v>
      </c>
      <c r="D182" s="230" t="s">
        <v>144</v>
      </c>
      <c r="E182" s="231" t="s">
        <v>481</v>
      </c>
      <c r="F182" s="232" t="s">
        <v>482</v>
      </c>
      <c r="G182" s="233" t="s">
        <v>161</v>
      </c>
      <c r="H182" s="234">
        <v>1.5</v>
      </c>
      <c r="I182" s="235"/>
      <c r="J182" s="235"/>
      <c r="K182" s="236">
        <f>ROUND(P182*H182,2)</f>
        <v>0</v>
      </c>
      <c r="L182" s="237"/>
      <c r="M182" s="42"/>
      <c r="N182" s="238" t="s">
        <v>1</v>
      </c>
      <c r="O182" s="239" t="s">
        <v>40</v>
      </c>
      <c r="P182" s="240">
        <f>I182+J182</f>
        <v>0</v>
      </c>
      <c r="Q182" s="240">
        <f>ROUND(I182*H182,2)</f>
        <v>0</v>
      </c>
      <c r="R182" s="240">
        <f>ROUND(J182*H182,2)</f>
        <v>0</v>
      </c>
      <c r="S182" s="95"/>
      <c r="T182" s="241">
        <f>S182*H182</f>
        <v>0</v>
      </c>
      <c r="U182" s="241">
        <v>0</v>
      </c>
      <c r="V182" s="241">
        <f>U182*H182</f>
        <v>0</v>
      </c>
      <c r="W182" s="241">
        <v>0</v>
      </c>
      <c r="X182" s="242">
        <f>W182*H182</f>
        <v>0</v>
      </c>
      <c r="Y182" s="36"/>
      <c r="Z182" s="36"/>
      <c r="AA182" s="36"/>
      <c r="AB182" s="36"/>
      <c r="AC182" s="36"/>
      <c r="AD182" s="36"/>
      <c r="AE182" s="36"/>
      <c r="AR182" s="243" t="s">
        <v>148</v>
      </c>
      <c r="AT182" s="243" t="s">
        <v>144</v>
      </c>
      <c r="AU182" s="243" t="s">
        <v>149</v>
      </c>
      <c r="AY182" s="15" t="s">
        <v>141</v>
      </c>
      <c r="BE182" s="244">
        <f>IF(O182="základná",K182,0)</f>
        <v>0</v>
      </c>
      <c r="BF182" s="244">
        <f>IF(O182="znížená",K182,0)</f>
        <v>0</v>
      </c>
      <c r="BG182" s="244">
        <f>IF(O182="zákl. prenesená",K182,0)</f>
        <v>0</v>
      </c>
      <c r="BH182" s="244">
        <f>IF(O182="zníž. prenesená",K182,0)</f>
        <v>0</v>
      </c>
      <c r="BI182" s="244">
        <f>IF(O182="nulová",K182,0)</f>
        <v>0</v>
      </c>
      <c r="BJ182" s="15" t="s">
        <v>149</v>
      </c>
      <c r="BK182" s="244">
        <f>ROUND(P182*H182,2)</f>
        <v>0</v>
      </c>
      <c r="BL182" s="15" t="s">
        <v>148</v>
      </c>
      <c r="BM182" s="243" t="s">
        <v>483</v>
      </c>
    </row>
    <row r="183" s="2" customFormat="1">
      <c r="A183" s="36"/>
      <c r="B183" s="37"/>
      <c r="C183" s="38"/>
      <c r="D183" s="245" t="s">
        <v>151</v>
      </c>
      <c r="E183" s="38"/>
      <c r="F183" s="246" t="s">
        <v>484</v>
      </c>
      <c r="G183" s="38"/>
      <c r="H183" s="38"/>
      <c r="I183" s="247"/>
      <c r="J183" s="247"/>
      <c r="K183" s="38"/>
      <c r="L183" s="38"/>
      <c r="M183" s="42"/>
      <c r="N183" s="248"/>
      <c r="O183" s="249"/>
      <c r="P183" s="95"/>
      <c r="Q183" s="95"/>
      <c r="R183" s="95"/>
      <c r="S183" s="95"/>
      <c r="T183" s="95"/>
      <c r="U183" s="95"/>
      <c r="V183" s="95"/>
      <c r="W183" s="95"/>
      <c r="X183" s="96"/>
      <c r="Y183" s="36"/>
      <c r="Z183" s="36"/>
      <c r="AA183" s="36"/>
      <c r="AB183" s="36"/>
      <c r="AC183" s="36"/>
      <c r="AD183" s="36"/>
      <c r="AE183" s="36"/>
      <c r="AT183" s="15" t="s">
        <v>151</v>
      </c>
      <c r="AU183" s="15" t="s">
        <v>149</v>
      </c>
    </row>
    <row r="184" s="12" customFormat="1" ht="22.8" customHeight="1">
      <c r="A184" s="12"/>
      <c r="B184" s="213"/>
      <c r="C184" s="214"/>
      <c r="D184" s="215" t="s">
        <v>75</v>
      </c>
      <c r="E184" s="228" t="s">
        <v>275</v>
      </c>
      <c r="F184" s="228" t="s">
        <v>276</v>
      </c>
      <c r="G184" s="214"/>
      <c r="H184" s="214"/>
      <c r="I184" s="217"/>
      <c r="J184" s="217"/>
      <c r="K184" s="229">
        <f>BK184</f>
        <v>0</v>
      </c>
      <c r="L184" s="214"/>
      <c r="M184" s="219"/>
      <c r="N184" s="220"/>
      <c r="O184" s="221"/>
      <c r="P184" s="221"/>
      <c r="Q184" s="222">
        <f>SUM(Q185:Q204)</f>
        <v>0</v>
      </c>
      <c r="R184" s="222">
        <f>SUM(R185:R204)</f>
        <v>0</v>
      </c>
      <c r="S184" s="221"/>
      <c r="T184" s="223">
        <f>SUM(T185:T204)</f>
        <v>0</v>
      </c>
      <c r="U184" s="221"/>
      <c r="V184" s="223">
        <f>SUM(V185:V204)</f>
        <v>86.118112799999992</v>
      </c>
      <c r="W184" s="221"/>
      <c r="X184" s="224">
        <f>SUM(X185:X204)</f>
        <v>0</v>
      </c>
      <c r="Y184" s="12"/>
      <c r="Z184" s="12"/>
      <c r="AA184" s="12"/>
      <c r="AB184" s="12"/>
      <c r="AC184" s="12"/>
      <c r="AD184" s="12"/>
      <c r="AE184" s="12"/>
      <c r="AR184" s="225" t="s">
        <v>84</v>
      </c>
      <c r="AT184" s="226" t="s">
        <v>75</v>
      </c>
      <c r="AU184" s="226" t="s">
        <v>84</v>
      </c>
      <c r="AY184" s="225" t="s">
        <v>141</v>
      </c>
      <c r="BK184" s="227">
        <f>SUM(BK185:BK204)</f>
        <v>0</v>
      </c>
    </row>
    <row r="185" s="2" customFormat="1" ht="44.25" customHeight="1">
      <c r="A185" s="36"/>
      <c r="B185" s="37"/>
      <c r="C185" s="230" t="s">
        <v>485</v>
      </c>
      <c r="D185" s="230" t="s">
        <v>144</v>
      </c>
      <c r="E185" s="231" t="s">
        <v>486</v>
      </c>
      <c r="F185" s="232" t="s">
        <v>487</v>
      </c>
      <c r="G185" s="233" t="s">
        <v>161</v>
      </c>
      <c r="H185" s="234">
        <v>111.12000000000001</v>
      </c>
      <c r="I185" s="235"/>
      <c r="J185" s="235"/>
      <c r="K185" s="236">
        <f>ROUND(P185*H185,2)</f>
        <v>0</v>
      </c>
      <c r="L185" s="237"/>
      <c r="M185" s="42"/>
      <c r="N185" s="238" t="s">
        <v>1</v>
      </c>
      <c r="O185" s="239" t="s">
        <v>40</v>
      </c>
      <c r="P185" s="240">
        <f>I185+J185</f>
        <v>0</v>
      </c>
      <c r="Q185" s="240">
        <f>ROUND(I185*H185,2)</f>
        <v>0</v>
      </c>
      <c r="R185" s="240">
        <f>ROUND(J185*H185,2)</f>
        <v>0</v>
      </c>
      <c r="S185" s="95"/>
      <c r="T185" s="241">
        <f>S185*H185</f>
        <v>0</v>
      </c>
      <c r="U185" s="241">
        <v>0.0224</v>
      </c>
      <c r="V185" s="241">
        <f>U185*H185</f>
        <v>2.4890880000000002</v>
      </c>
      <c r="W185" s="241">
        <v>0</v>
      </c>
      <c r="X185" s="242">
        <f>W185*H185</f>
        <v>0</v>
      </c>
      <c r="Y185" s="36"/>
      <c r="Z185" s="36"/>
      <c r="AA185" s="36"/>
      <c r="AB185" s="36"/>
      <c r="AC185" s="36"/>
      <c r="AD185" s="36"/>
      <c r="AE185" s="36"/>
      <c r="AR185" s="243" t="s">
        <v>148</v>
      </c>
      <c r="AT185" s="243" t="s">
        <v>144</v>
      </c>
      <c r="AU185" s="243" t="s">
        <v>149</v>
      </c>
      <c r="AY185" s="15" t="s">
        <v>141</v>
      </c>
      <c r="BE185" s="244">
        <f>IF(O185="základná",K185,0)</f>
        <v>0</v>
      </c>
      <c r="BF185" s="244">
        <f>IF(O185="znížená",K185,0)</f>
        <v>0</v>
      </c>
      <c r="BG185" s="244">
        <f>IF(O185="zákl. prenesená",K185,0)</f>
        <v>0</v>
      </c>
      <c r="BH185" s="244">
        <f>IF(O185="zníž. prenesená",K185,0)</f>
        <v>0</v>
      </c>
      <c r="BI185" s="244">
        <f>IF(O185="nulová",K185,0)</f>
        <v>0</v>
      </c>
      <c r="BJ185" s="15" t="s">
        <v>149</v>
      </c>
      <c r="BK185" s="244">
        <f>ROUND(P185*H185,2)</f>
        <v>0</v>
      </c>
      <c r="BL185" s="15" t="s">
        <v>148</v>
      </c>
      <c r="BM185" s="243" t="s">
        <v>488</v>
      </c>
    </row>
    <row r="186" s="2" customFormat="1">
      <c r="A186" s="36"/>
      <c r="B186" s="37"/>
      <c r="C186" s="38"/>
      <c r="D186" s="245" t="s">
        <v>151</v>
      </c>
      <c r="E186" s="38"/>
      <c r="F186" s="246" t="s">
        <v>489</v>
      </c>
      <c r="G186" s="38"/>
      <c r="H186" s="38"/>
      <c r="I186" s="247"/>
      <c r="J186" s="247"/>
      <c r="K186" s="38"/>
      <c r="L186" s="38"/>
      <c r="M186" s="42"/>
      <c r="N186" s="248"/>
      <c r="O186" s="249"/>
      <c r="P186" s="95"/>
      <c r="Q186" s="95"/>
      <c r="R186" s="95"/>
      <c r="S186" s="95"/>
      <c r="T186" s="95"/>
      <c r="U186" s="95"/>
      <c r="V186" s="95"/>
      <c r="W186" s="95"/>
      <c r="X186" s="96"/>
      <c r="Y186" s="36"/>
      <c r="Z186" s="36"/>
      <c r="AA186" s="36"/>
      <c r="AB186" s="36"/>
      <c r="AC186" s="36"/>
      <c r="AD186" s="36"/>
      <c r="AE186" s="36"/>
      <c r="AT186" s="15" t="s">
        <v>151</v>
      </c>
      <c r="AU186" s="15" t="s">
        <v>149</v>
      </c>
    </row>
    <row r="187" s="2" customFormat="1" ht="33" customHeight="1">
      <c r="A187" s="36"/>
      <c r="B187" s="37"/>
      <c r="C187" s="230" t="s">
        <v>286</v>
      </c>
      <c r="D187" s="230" t="s">
        <v>144</v>
      </c>
      <c r="E187" s="231" t="s">
        <v>287</v>
      </c>
      <c r="F187" s="232" t="s">
        <v>288</v>
      </c>
      <c r="G187" s="233" t="s">
        <v>161</v>
      </c>
      <c r="H187" s="234">
        <v>111.12000000000001</v>
      </c>
      <c r="I187" s="235"/>
      <c r="J187" s="235"/>
      <c r="K187" s="236">
        <f>ROUND(P187*H187,2)</f>
        <v>0</v>
      </c>
      <c r="L187" s="237"/>
      <c r="M187" s="42"/>
      <c r="N187" s="238" t="s">
        <v>1</v>
      </c>
      <c r="O187" s="239" t="s">
        <v>40</v>
      </c>
      <c r="P187" s="240">
        <f>I187+J187</f>
        <v>0</v>
      </c>
      <c r="Q187" s="240">
        <f>ROUND(I187*H187,2)</f>
        <v>0</v>
      </c>
      <c r="R187" s="240">
        <f>ROUND(J187*H187,2)</f>
        <v>0</v>
      </c>
      <c r="S187" s="95"/>
      <c r="T187" s="241">
        <f>S187*H187</f>
        <v>0</v>
      </c>
      <c r="U187" s="241">
        <v>0.106</v>
      </c>
      <c r="V187" s="241">
        <f>U187*H187</f>
        <v>11.77872</v>
      </c>
      <c r="W187" s="241">
        <v>0</v>
      </c>
      <c r="X187" s="242">
        <f>W187*H187</f>
        <v>0</v>
      </c>
      <c r="Y187" s="36"/>
      <c r="Z187" s="36"/>
      <c r="AA187" s="36"/>
      <c r="AB187" s="36"/>
      <c r="AC187" s="36"/>
      <c r="AD187" s="36"/>
      <c r="AE187" s="36"/>
      <c r="AR187" s="243" t="s">
        <v>148</v>
      </c>
      <c r="AT187" s="243" t="s">
        <v>144</v>
      </c>
      <c r="AU187" s="243" t="s">
        <v>149</v>
      </c>
      <c r="AY187" s="15" t="s">
        <v>141</v>
      </c>
      <c r="BE187" s="244">
        <f>IF(O187="základná",K187,0)</f>
        <v>0</v>
      </c>
      <c r="BF187" s="244">
        <f>IF(O187="znížená",K187,0)</f>
        <v>0</v>
      </c>
      <c r="BG187" s="244">
        <f>IF(O187="zákl. prenesená",K187,0)</f>
        <v>0</v>
      </c>
      <c r="BH187" s="244">
        <f>IF(O187="zníž. prenesená",K187,0)</f>
        <v>0</v>
      </c>
      <c r="BI187" s="244">
        <f>IF(O187="nulová",K187,0)</f>
        <v>0</v>
      </c>
      <c r="BJ187" s="15" t="s">
        <v>149</v>
      </c>
      <c r="BK187" s="244">
        <f>ROUND(P187*H187,2)</f>
        <v>0</v>
      </c>
      <c r="BL187" s="15" t="s">
        <v>148</v>
      </c>
      <c r="BM187" s="243" t="s">
        <v>289</v>
      </c>
    </row>
    <row r="188" s="2" customFormat="1">
      <c r="A188" s="36"/>
      <c r="B188" s="37"/>
      <c r="C188" s="38"/>
      <c r="D188" s="245" t="s">
        <v>151</v>
      </c>
      <c r="E188" s="38"/>
      <c r="F188" s="246" t="s">
        <v>290</v>
      </c>
      <c r="G188" s="38"/>
      <c r="H188" s="38"/>
      <c r="I188" s="247"/>
      <c r="J188" s="247"/>
      <c r="K188" s="38"/>
      <c r="L188" s="38"/>
      <c r="M188" s="42"/>
      <c r="N188" s="248"/>
      <c r="O188" s="249"/>
      <c r="P188" s="95"/>
      <c r="Q188" s="95"/>
      <c r="R188" s="95"/>
      <c r="S188" s="95"/>
      <c r="T188" s="95"/>
      <c r="U188" s="95"/>
      <c r="V188" s="95"/>
      <c r="W188" s="95"/>
      <c r="X188" s="96"/>
      <c r="Y188" s="36"/>
      <c r="Z188" s="36"/>
      <c r="AA188" s="36"/>
      <c r="AB188" s="36"/>
      <c r="AC188" s="36"/>
      <c r="AD188" s="36"/>
      <c r="AE188" s="36"/>
      <c r="AT188" s="15" t="s">
        <v>151</v>
      </c>
      <c r="AU188" s="15" t="s">
        <v>149</v>
      </c>
    </row>
    <row r="189" s="2" customFormat="1" ht="33" customHeight="1">
      <c r="A189" s="36"/>
      <c r="B189" s="37"/>
      <c r="C189" s="230" t="s">
        <v>296</v>
      </c>
      <c r="D189" s="230" t="s">
        <v>144</v>
      </c>
      <c r="E189" s="231" t="s">
        <v>490</v>
      </c>
      <c r="F189" s="232" t="s">
        <v>491</v>
      </c>
      <c r="G189" s="233" t="s">
        <v>161</v>
      </c>
      <c r="H189" s="234">
        <v>127</v>
      </c>
      <c r="I189" s="235"/>
      <c r="J189" s="235"/>
      <c r="K189" s="236">
        <f>ROUND(P189*H189,2)</f>
        <v>0</v>
      </c>
      <c r="L189" s="237"/>
      <c r="M189" s="42"/>
      <c r="N189" s="238" t="s">
        <v>1</v>
      </c>
      <c r="O189" s="239" t="s">
        <v>40</v>
      </c>
      <c r="P189" s="240">
        <f>I189+J189</f>
        <v>0</v>
      </c>
      <c r="Q189" s="240">
        <f>ROUND(I189*H189,2)</f>
        <v>0</v>
      </c>
      <c r="R189" s="240">
        <f>ROUND(J189*H189,2)</f>
        <v>0</v>
      </c>
      <c r="S189" s="95"/>
      <c r="T189" s="241">
        <f>S189*H189</f>
        <v>0</v>
      </c>
      <c r="U189" s="241">
        <v>0.20394000000000001</v>
      </c>
      <c r="V189" s="241">
        <f>U189*H189</f>
        <v>25.900380000000002</v>
      </c>
      <c r="W189" s="241">
        <v>0</v>
      </c>
      <c r="X189" s="242">
        <f>W189*H189</f>
        <v>0</v>
      </c>
      <c r="Y189" s="36"/>
      <c r="Z189" s="36"/>
      <c r="AA189" s="36"/>
      <c r="AB189" s="36"/>
      <c r="AC189" s="36"/>
      <c r="AD189" s="36"/>
      <c r="AE189" s="36"/>
      <c r="AR189" s="243" t="s">
        <v>148</v>
      </c>
      <c r="AT189" s="243" t="s">
        <v>144</v>
      </c>
      <c r="AU189" s="243" t="s">
        <v>149</v>
      </c>
      <c r="AY189" s="15" t="s">
        <v>141</v>
      </c>
      <c r="BE189" s="244">
        <f>IF(O189="základná",K189,0)</f>
        <v>0</v>
      </c>
      <c r="BF189" s="244">
        <f>IF(O189="znížená",K189,0)</f>
        <v>0</v>
      </c>
      <c r="BG189" s="244">
        <f>IF(O189="zákl. prenesená",K189,0)</f>
        <v>0</v>
      </c>
      <c r="BH189" s="244">
        <f>IF(O189="zníž. prenesená",K189,0)</f>
        <v>0</v>
      </c>
      <c r="BI189" s="244">
        <f>IF(O189="nulová",K189,0)</f>
        <v>0</v>
      </c>
      <c r="BJ189" s="15" t="s">
        <v>149</v>
      </c>
      <c r="BK189" s="244">
        <f>ROUND(P189*H189,2)</f>
        <v>0</v>
      </c>
      <c r="BL189" s="15" t="s">
        <v>148</v>
      </c>
      <c r="BM189" s="243" t="s">
        <v>492</v>
      </c>
    </row>
    <row r="190" s="2" customFormat="1">
      <c r="A190" s="36"/>
      <c r="B190" s="37"/>
      <c r="C190" s="38"/>
      <c r="D190" s="245" t="s">
        <v>151</v>
      </c>
      <c r="E190" s="38"/>
      <c r="F190" s="246" t="s">
        <v>493</v>
      </c>
      <c r="G190" s="38"/>
      <c r="H190" s="38"/>
      <c r="I190" s="247"/>
      <c r="J190" s="247"/>
      <c r="K190" s="38"/>
      <c r="L190" s="38"/>
      <c r="M190" s="42"/>
      <c r="N190" s="248"/>
      <c r="O190" s="249"/>
      <c r="P190" s="95"/>
      <c r="Q190" s="95"/>
      <c r="R190" s="95"/>
      <c r="S190" s="95"/>
      <c r="T190" s="95"/>
      <c r="U190" s="95"/>
      <c r="V190" s="95"/>
      <c r="W190" s="95"/>
      <c r="X190" s="96"/>
      <c r="Y190" s="36"/>
      <c r="Z190" s="36"/>
      <c r="AA190" s="36"/>
      <c r="AB190" s="36"/>
      <c r="AC190" s="36"/>
      <c r="AD190" s="36"/>
      <c r="AE190" s="36"/>
      <c r="AT190" s="15" t="s">
        <v>151</v>
      </c>
      <c r="AU190" s="15" t="s">
        <v>149</v>
      </c>
    </row>
    <row r="191" s="2" customFormat="1" ht="33" customHeight="1">
      <c r="A191" s="36"/>
      <c r="B191" s="37"/>
      <c r="C191" s="230" t="s">
        <v>291</v>
      </c>
      <c r="D191" s="230" t="s">
        <v>144</v>
      </c>
      <c r="E191" s="231" t="s">
        <v>494</v>
      </c>
      <c r="F191" s="232" t="s">
        <v>495</v>
      </c>
      <c r="G191" s="233" t="s">
        <v>161</v>
      </c>
      <c r="H191" s="234">
        <v>111.12000000000001</v>
      </c>
      <c r="I191" s="235"/>
      <c r="J191" s="235"/>
      <c r="K191" s="236">
        <f>ROUND(P191*H191,2)</f>
        <v>0</v>
      </c>
      <c r="L191" s="237"/>
      <c r="M191" s="42"/>
      <c r="N191" s="238" t="s">
        <v>1</v>
      </c>
      <c r="O191" s="239" t="s">
        <v>40</v>
      </c>
      <c r="P191" s="240">
        <f>I191+J191</f>
        <v>0</v>
      </c>
      <c r="Q191" s="240">
        <f>ROUND(I191*H191,2)</f>
        <v>0</v>
      </c>
      <c r="R191" s="240">
        <f>ROUND(J191*H191,2)</f>
        <v>0</v>
      </c>
      <c r="S191" s="95"/>
      <c r="T191" s="241">
        <f>S191*H191</f>
        <v>0</v>
      </c>
      <c r="U191" s="241">
        <v>0.23480999999999999</v>
      </c>
      <c r="V191" s="241">
        <f>U191*H191</f>
        <v>26.092087200000002</v>
      </c>
      <c r="W191" s="241">
        <v>0</v>
      </c>
      <c r="X191" s="242">
        <f>W191*H191</f>
        <v>0</v>
      </c>
      <c r="Y191" s="36"/>
      <c r="Z191" s="36"/>
      <c r="AA191" s="36"/>
      <c r="AB191" s="36"/>
      <c r="AC191" s="36"/>
      <c r="AD191" s="36"/>
      <c r="AE191" s="36"/>
      <c r="AR191" s="243" t="s">
        <v>148</v>
      </c>
      <c r="AT191" s="243" t="s">
        <v>144</v>
      </c>
      <c r="AU191" s="243" t="s">
        <v>149</v>
      </c>
      <c r="AY191" s="15" t="s">
        <v>141</v>
      </c>
      <c r="BE191" s="244">
        <f>IF(O191="základná",K191,0)</f>
        <v>0</v>
      </c>
      <c r="BF191" s="244">
        <f>IF(O191="znížená",K191,0)</f>
        <v>0</v>
      </c>
      <c r="BG191" s="244">
        <f>IF(O191="zákl. prenesená",K191,0)</f>
        <v>0</v>
      </c>
      <c r="BH191" s="244">
        <f>IF(O191="zníž. prenesená",K191,0)</f>
        <v>0</v>
      </c>
      <c r="BI191" s="244">
        <f>IF(O191="nulová",K191,0)</f>
        <v>0</v>
      </c>
      <c r="BJ191" s="15" t="s">
        <v>149</v>
      </c>
      <c r="BK191" s="244">
        <f>ROUND(P191*H191,2)</f>
        <v>0</v>
      </c>
      <c r="BL191" s="15" t="s">
        <v>148</v>
      </c>
      <c r="BM191" s="243" t="s">
        <v>496</v>
      </c>
    </row>
    <row r="192" s="2" customFormat="1">
      <c r="A192" s="36"/>
      <c r="B192" s="37"/>
      <c r="C192" s="38"/>
      <c r="D192" s="245" t="s">
        <v>151</v>
      </c>
      <c r="E192" s="38"/>
      <c r="F192" s="246" t="s">
        <v>497</v>
      </c>
      <c r="G192" s="38"/>
      <c r="H192" s="38"/>
      <c r="I192" s="247"/>
      <c r="J192" s="247"/>
      <c r="K192" s="38"/>
      <c r="L192" s="38"/>
      <c r="M192" s="42"/>
      <c r="N192" s="248"/>
      <c r="O192" s="249"/>
      <c r="P192" s="95"/>
      <c r="Q192" s="95"/>
      <c r="R192" s="95"/>
      <c r="S192" s="95"/>
      <c r="T192" s="95"/>
      <c r="U192" s="95"/>
      <c r="V192" s="95"/>
      <c r="W192" s="95"/>
      <c r="X192" s="96"/>
      <c r="Y192" s="36"/>
      <c r="Z192" s="36"/>
      <c r="AA192" s="36"/>
      <c r="AB192" s="36"/>
      <c r="AC192" s="36"/>
      <c r="AD192" s="36"/>
      <c r="AE192" s="36"/>
      <c r="AT192" s="15" t="s">
        <v>151</v>
      </c>
      <c r="AU192" s="15" t="s">
        <v>149</v>
      </c>
    </row>
    <row r="193" s="2" customFormat="1" ht="37.8" customHeight="1">
      <c r="A193" s="36"/>
      <c r="B193" s="37"/>
      <c r="C193" s="230" t="s">
        <v>498</v>
      </c>
      <c r="D193" s="230" t="s">
        <v>144</v>
      </c>
      <c r="E193" s="231" t="s">
        <v>499</v>
      </c>
      <c r="F193" s="232" t="s">
        <v>500</v>
      </c>
      <c r="G193" s="233" t="s">
        <v>161</v>
      </c>
      <c r="H193" s="234">
        <v>20</v>
      </c>
      <c r="I193" s="235"/>
      <c r="J193" s="235"/>
      <c r="K193" s="236">
        <f>ROUND(P193*H193,2)</f>
        <v>0</v>
      </c>
      <c r="L193" s="237"/>
      <c r="M193" s="42"/>
      <c r="N193" s="238" t="s">
        <v>1</v>
      </c>
      <c r="O193" s="239" t="s">
        <v>40</v>
      </c>
      <c r="P193" s="240">
        <f>I193+J193</f>
        <v>0</v>
      </c>
      <c r="Q193" s="240">
        <f>ROUND(I193*H193,2)</f>
        <v>0</v>
      </c>
      <c r="R193" s="240">
        <f>ROUND(J193*H193,2)</f>
        <v>0</v>
      </c>
      <c r="S193" s="95"/>
      <c r="T193" s="241">
        <f>S193*H193</f>
        <v>0</v>
      </c>
      <c r="U193" s="241">
        <v>0.15272</v>
      </c>
      <c r="V193" s="241">
        <f>U193*H193</f>
        <v>3.0543999999999998</v>
      </c>
      <c r="W193" s="241">
        <v>0</v>
      </c>
      <c r="X193" s="242">
        <f>W193*H193</f>
        <v>0</v>
      </c>
      <c r="Y193" s="36"/>
      <c r="Z193" s="36"/>
      <c r="AA193" s="36"/>
      <c r="AB193" s="36"/>
      <c r="AC193" s="36"/>
      <c r="AD193" s="36"/>
      <c r="AE193" s="36"/>
      <c r="AR193" s="243" t="s">
        <v>148</v>
      </c>
      <c r="AT193" s="243" t="s">
        <v>144</v>
      </c>
      <c r="AU193" s="243" t="s">
        <v>149</v>
      </c>
      <c r="AY193" s="15" t="s">
        <v>141</v>
      </c>
      <c r="BE193" s="244">
        <f>IF(O193="základná",K193,0)</f>
        <v>0</v>
      </c>
      <c r="BF193" s="244">
        <f>IF(O193="znížená",K193,0)</f>
        <v>0</v>
      </c>
      <c r="BG193" s="244">
        <f>IF(O193="zákl. prenesená",K193,0)</f>
        <v>0</v>
      </c>
      <c r="BH193" s="244">
        <f>IF(O193="zníž. prenesená",K193,0)</f>
        <v>0</v>
      </c>
      <c r="BI193" s="244">
        <f>IF(O193="nulová",K193,0)</f>
        <v>0</v>
      </c>
      <c r="BJ193" s="15" t="s">
        <v>149</v>
      </c>
      <c r="BK193" s="244">
        <f>ROUND(P193*H193,2)</f>
        <v>0</v>
      </c>
      <c r="BL193" s="15" t="s">
        <v>148</v>
      </c>
      <c r="BM193" s="243" t="s">
        <v>501</v>
      </c>
    </row>
    <row r="194" s="2" customFormat="1">
      <c r="A194" s="36"/>
      <c r="B194" s="37"/>
      <c r="C194" s="38"/>
      <c r="D194" s="245" t="s">
        <v>151</v>
      </c>
      <c r="E194" s="38"/>
      <c r="F194" s="246" t="s">
        <v>500</v>
      </c>
      <c r="G194" s="38"/>
      <c r="H194" s="38"/>
      <c r="I194" s="247"/>
      <c r="J194" s="247"/>
      <c r="K194" s="38"/>
      <c r="L194" s="38"/>
      <c r="M194" s="42"/>
      <c r="N194" s="248"/>
      <c r="O194" s="249"/>
      <c r="P194" s="95"/>
      <c r="Q194" s="95"/>
      <c r="R194" s="95"/>
      <c r="S194" s="95"/>
      <c r="T194" s="95"/>
      <c r="U194" s="95"/>
      <c r="V194" s="95"/>
      <c r="W194" s="95"/>
      <c r="X194" s="96"/>
      <c r="Y194" s="36"/>
      <c r="Z194" s="36"/>
      <c r="AA194" s="36"/>
      <c r="AB194" s="36"/>
      <c r="AC194" s="36"/>
      <c r="AD194" s="36"/>
      <c r="AE194" s="36"/>
      <c r="AT194" s="15" t="s">
        <v>151</v>
      </c>
      <c r="AU194" s="15" t="s">
        <v>149</v>
      </c>
    </row>
    <row r="195" s="2" customFormat="1" ht="24.15" customHeight="1">
      <c r="A195" s="36"/>
      <c r="B195" s="37"/>
      <c r="C195" s="230" t="s">
        <v>314</v>
      </c>
      <c r="D195" s="230" t="s">
        <v>144</v>
      </c>
      <c r="E195" s="231" t="s">
        <v>315</v>
      </c>
      <c r="F195" s="232" t="s">
        <v>316</v>
      </c>
      <c r="G195" s="233" t="s">
        <v>161</v>
      </c>
      <c r="H195" s="234">
        <v>55.340000000000003</v>
      </c>
      <c r="I195" s="235"/>
      <c r="J195" s="235"/>
      <c r="K195" s="236">
        <f>ROUND(P195*H195,2)</f>
        <v>0</v>
      </c>
      <c r="L195" s="237"/>
      <c r="M195" s="42"/>
      <c r="N195" s="238" t="s">
        <v>1</v>
      </c>
      <c r="O195" s="239" t="s">
        <v>40</v>
      </c>
      <c r="P195" s="240">
        <f>I195+J195</f>
        <v>0</v>
      </c>
      <c r="Q195" s="240">
        <f>ROUND(I195*H195,2)</f>
        <v>0</v>
      </c>
      <c r="R195" s="240">
        <f>ROUND(J195*H195,2)</f>
        <v>0</v>
      </c>
      <c r="S195" s="95"/>
      <c r="T195" s="241">
        <f>S195*H195</f>
        <v>0</v>
      </c>
      <c r="U195" s="241">
        <v>0.092799999999999994</v>
      </c>
      <c r="V195" s="241">
        <f>U195*H195</f>
        <v>5.1355519999999997</v>
      </c>
      <c r="W195" s="241">
        <v>0</v>
      </c>
      <c r="X195" s="242">
        <f>W195*H195</f>
        <v>0</v>
      </c>
      <c r="Y195" s="36"/>
      <c r="Z195" s="36"/>
      <c r="AA195" s="36"/>
      <c r="AB195" s="36"/>
      <c r="AC195" s="36"/>
      <c r="AD195" s="36"/>
      <c r="AE195" s="36"/>
      <c r="AR195" s="243" t="s">
        <v>148</v>
      </c>
      <c r="AT195" s="243" t="s">
        <v>144</v>
      </c>
      <c r="AU195" s="243" t="s">
        <v>149</v>
      </c>
      <c r="AY195" s="15" t="s">
        <v>141</v>
      </c>
      <c r="BE195" s="244">
        <f>IF(O195="základná",K195,0)</f>
        <v>0</v>
      </c>
      <c r="BF195" s="244">
        <f>IF(O195="znížená",K195,0)</f>
        <v>0</v>
      </c>
      <c r="BG195" s="244">
        <f>IF(O195="zákl. prenesená",K195,0)</f>
        <v>0</v>
      </c>
      <c r="BH195" s="244">
        <f>IF(O195="zníž. prenesená",K195,0)</f>
        <v>0</v>
      </c>
      <c r="BI195" s="244">
        <f>IF(O195="nulová",K195,0)</f>
        <v>0</v>
      </c>
      <c r="BJ195" s="15" t="s">
        <v>149</v>
      </c>
      <c r="BK195" s="244">
        <f>ROUND(P195*H195,2)</f>
        <v>0</v>
      </c>
      <c r="BL195" s="15" t="s">
        <v>148</v>
      </c>
      <c r="BM195" s="243" t="s">
        <v>317</v>
      </c>
    </row>
    <row r="196" s="2" customFormat="1">
      <c r="A196" s="36"/>
      <c r="B196" s="37"/>
      <c r="C196" s="38"/>
      <c r="D196" s="245" t="s">
        <v>151</v>
      </c>
      <c r="E196" s="38"/>
      <c r="F196" s="246" t="s">
        <v>318</v>
      </c>
      <c r="G196" s="38"/>
      <c r="H196" s="38"/>
      <c r="I196" s="247"/>
      <c r="J196" s="247"/>
      <c r="K196" s="38"/>
      <c r="L196" s="38"/>
      <c r="M196" s="42"/>
      <c r="N196" s="248"/>
      <c r="O196" s="249"/>
      <c r="P196" s="95"/>
      <c r="Q196" s="95"/>
      <c r="R196" s="95"/>
      <c r="S196" s="95"/>
      <c r="T196" s="95"/>
      <c r="U196" s="95"/>
      <c r="V196" s="95"/>
      <c r="W196" s="95"/>
      <c r="X196" s="96"/>
      <c r="Y196" s="36"/>
      <c r="Z196" s="36"/>
      <c r="AA196" s="36"/>
      <c r="AB196" s="36"/>
      <c r="AC196" s="36"/>
      <c r="AD196" s="36"/>
      <c r="AE196" s="36"/>
      <c r="AT196" s="15" t="s">
        <v>151</v>
      </c>
      <c r="AU196" s="15" t="s">
        <v>149</v>
      </c>
    </row>
    <row r="197" s="2" customFormat="1" ht="24.15" customHeight="1">
      <c r="A197" s="36"/>
      <c r="B197" s="37"/>
      <c r="C197" s="230" t="s">
        <v>148</v>
      </c>
      <c r="D197" s="230" t="s">
        <v>144</v>
      </c>
      <c r="E197" s="231" t="s">
        <v>319</v>
      </c>
      <c r="F197" s="232" t="s">
        <v>320</v>
      </c>
      <c r="G197" s="233" t="s">
        <v>161</v>
      </c>
      <c r="H197" s="234">
        <v>55.340000000000003</v>
      </c>
      <c r="I197" s="235"/>
      <c r="J197" s="235"/>
      <c r="K197" s="236">
        <f>ROUND(P197*H197,2)</f>
        <v>0</v>
      </c>
      <c r="L197" s="237"/>
      <c r="M197" s="42"/>
      <c r="N197" s="238" t="s">
        <v>1</v>
      </c>
      <c r="O197" s="239" t="s">
        <v>40</v>
      </c>
      <c r="P197" s="240">
        <f>I197+J197</f>
        <v>0</v>
      </c>
      <c r="Q197" s="240">
        <f>ROUND(I197*H197,2)</f>
        <v>0</v>
      </c>
      <c r="R197" s="240">
        <f>ROUND(J197*H197,2)</f>
        <v>0</v>
      </c>
      <c r="S197" s="95"/>
      <c r="T197" s="241">
        <f>S197*H197</f>
        <v>0</v>
      </c>
      <c r="U197" s="241">
        <v>0.11600000000000001</v>
      </c>
      <c r="V197" s="241">
        <f>U197*H197</f>
        <v>6.4194400000000007</v>
      </c>
      <c r="W197" s="241">
        <v>0</v>
      </c>
      <c r="X197" s="242">
        <f>W197*H197</f>
        <v>0</v>
      </c>
      <c r="Y197" s="36"/>
      <c r="Z197" s="36"/>
      <c r="AA197" s="36"/>
      <c r="AB197" s="36"/>
      <c r="AC197" s="36"/>
      <c r="AD197" s="36"/>
      <c r="AE197" s="36"/>
      <c r="AR197" s="243" t="s">
        <v>148</v>
      </c>
      <c r="AT197" s="243" t="s">
        <v>144</v>
      </c>
      <c r="AU197" s="243" t="s">
        <v>149</v>
      </c>
      <c r="AY197" s="15" t="s">
        <v>141</v>
      </c>
      <c r="BE197" s="244">
        <f>IF(O197="základná",K197,0)</f>
        <v>0</v>
      </c>
      <c r="BF197" s="244">
        <f>IF(O197="znížená",K197,0)</f>
        <v>0</v>
      </c>
      <c r="BG197" s="244">
        <f>IF(O197="zákl. prenesená",K197,0)</f>
        <v>0</v>
      </c>
      <c r="BH197" s="244">
        <f>IF(O197="zníž. prenesená",K197,0)</f>
        <v>0</v>
      </c>
      <c r="BI197" s="244">
        <f>IF(O197="nulová",K197,0)</f>
        <v>0</v>
      </c>
      <c r="BJ197" s="15" t="s">
        <v>149</v>
      </c>
      <c r="BK197" s="244">
        <f>ROUND(P197*H197,2)</f>
        <v>0</v>
      </c>
      <c r="BL197" s="15" t="s">
        <v>148</v>
      </c>
      <c r="BM197" s="243" t="s">
        <v>321</v>
      </c>
    </row>
    <row r="198" s="2" customFormat="1">
      <c r="A198" s="36"/>
      <c r="B198" s="37"/>
      <c r="C198" s="38"/>
      <c r="D198" s="245" t="s">
        <v>151</v>
      </c>
      <c r="E198" s="38"/>
      <c r="F198" s="246" t="s">
        <v>322</v>
      </c>
      <c r="G198" s="38"/>
      <c r="H198" s="38"/>
      <c r="I198" s="247"/>
      <c r="J198" s="247"/>
      <c r="K198" s="38"/>
      <c r="L198" s="38"/>
      <c r="M198" s="42"/>
      <c r="N198" s="248"/>
      <c r="O198" s="249"/>
      <c r="P198" s="95"/>
      <c r="Q198" s="95"/>
      <c r="R198" s="95"/>
      <c r="S198" s="95"/>
      <c r="T198" s="95"/>
      <c r="U198" s="95"/>
      <c r="V198" s="95"/>
      <c r="W198" s="95"/>
      <c r="X198" s="96"/>
      <c r="Y198" s="36"/>
      <c r="Z198" s="36"/>
      <c r="AA198" s="36"/>
      <c r="AB198" s="36"/>
      <c r="AC198" s="36"/>
      <c r="AD198" s="36"/>
      <c r="AE198" s="36"/>
      <c r="AT198" s="15" t="s">
        <v>151</v>
      </c>
      <c r="AU198" s="15" t="s">
        <v>149</v>
      </c>
    </row>
    <row r="199" s="2" customFormat="1" ht="37.8" customHeight="1">
      <c r="A199" s="36"/>
      <c r="B199" s="37"/>
      <c r="C199" s="230" t="s">
        <v>502</v>
      </c>
      <c r="D199" s="230" t="s">
        <v>144</v>
      </c>
      <c r="E199" s="231" t="s">
        <v>503</v>
      </c>
      <c r="F199" s="232" t="s">
        <v>504</v>
      </c>
      <c r="G199" s="233" t="s">
        <v>161</v>
      </c>
      <c r="H199" s="234">
        <v>55.340000000000003</v>
      </c>
      <c r="I199" s="235"/>
      <c r="J199" s="235"/>
      <c r="K199" s="236">
        <f>ROUND(P199*H199,2)</f>
        <v>0</v>
      </c>
      <c r="L199" s="237"/>
      <c r="M199" s="42"/>
      <c r="N199" s="238" t="s">
        <v>1</v>
      </c>
      <c r="O199" s="239" t="s">
        <v>40</v>
      </c>
      <c r="P199" s="240">
        <f>I199+J199</f>
        <v>0</v>
      </c>
      <c r="Q199" s="240">
        <f>ROUND(I199*H199,2)</f>
        <v>0</v>
      </c>
      <c r="R199" s="240">
        <f>ROUND(J199*H199,2)</f>
        <v>0</v>
      </c>
      <c r="S199" s="95"/>
      <c r="T199" s="241">
        <f>S199*H199</f>
        <v>0</v>
      </c>
      <c r="U199" s="241">
        <v>0.092990000000000003</v>
      </c>
      <c r="V199" s="241">
        <f>U199*H199</f>
        <v>5.1460666000000002</v>
      </c>
      <c r="W199" s="241">
        <v>0</v>
      </c>
      <c r="X199" s="242">
        <f>W199*H199</f>
        <v>0</v>
      </c>
      <c r="Y199" s="36"/>
      <c r="Z199" s="36"/>
      <c r="AA199" s="36"/>
      <c r="AB199" s="36"/>
      <c r="AC199" s="36"/>
      <c r="AD199" s="36"/>
      <c r="AE199" s="36"/>
      <c r="AR199" s="243" t="s">
        <v>148</v>
      </c>
      <c r="AT199" s="243" t="s">
        <v>144</v>
      </c>
      <c r="AU199" s="243" t="s">
        <v>149</v>
      </c>
      <c r="AY199" s="15" t="s">
        <v>141</v>
      </c>
      <c r="BE199" s="244">
        <f>IF(O199="základná",K199,0)</f>
        <v>0</v>
      </c>
      <c r="BF199" s="244">
        <f>IF(O199="znížená",K199,0)</f>
        <v>0</v>
      </c>
      <c r="BG199" s="244">
        <f>IF(O199="zákl. prenesená",K199,0)</f>
        <v>0</v>
      </c>
      <c r="BH199" s="244">
        <f>IF(O199="zníž. prenesená",K199,0)</f>
        <v>0</v>
      </c>
      <c r="BI199" s="244">
        <f>IF(O199="nulová",K199,0)</f>
        <v>0</v>
      </c>
      <c r="BJ199" s="15" t="s">
        <v>149</v>
      </c>
      <c r="BK199" s="244">
        <f>ROUND(P199*H199,2)</f>
        <v>0</v>
      </c>
      <c r="BL199" s="15" t="s">
        <v>148</v>
      </c>
      <c r="BM199" s="243" t="s">
        <v>505</v>
      </c>
    </row>
    <row r="200" s="2" customFormat="1">
      <c r="A200" s="36"/>
      <c r="B200" s="37"/>
      <c r="C200" s="38"/>
      <c r="D200" s="245" t="s">
        <v>151</v>
      </c>
      <c r="E200" s="38"/>
      <c r="F200" s="246" t="s">
        <v>506</v>
      </c>
      <c r="G200" s="38"/>
      <c r="H200" s="38"/>
      <c r="I200" s="247"/>
      <c r="J200" s="247"/>
      <c r="K200" s="38"/>
      <c r="L200" s="38"/>
      <c r="M200" s="42"/>
      <c r="N200" s="248"/>
      <c r="O200" s="249"/>
      <c r="P200" s="95"/>
      <c r="Q200" s="95"/>
      <c r="R200" s="95"/>
      <c r="S200" s="95"/>
      <c r="T200" s="95"/>
      <c r="U200" s="95"/>
      <c r="V200" s="95"/>
      <c r="W200" s="95"/>
      <c r="X200" s="96"/>
      <c r="Y200" s="36"/>
      <c r="Z200" s="36"/>
      <c r="AA200" s="36"/>
      <c r="AB200" s="36"/>
      <c r="AC200" s="36"/>
      <c r="AD200" s="36"/>
      <c r="AE200" s="36"/>
      <c r="AT200" s="15" t="s">
        <v>151</v>
      </c>
      <c r="AU200" s="15" t="s">
        <v>149</v>
      </c>
    </row>
    <row r="201" s="2" customFormat="1" ht="21.75" customHeight="1">
      <c r="A201" s="36"/>
      <c r="B201" s="37"/>
      <c r="C201" s="230" t="s">
        <v>149</v>
      </c>
      <c r="D201" s="230" t="s">
        <v>144</v>
      </c>
      <c r="E201" s="231" t="s">
        <v>323</v>
      </c>
      <c r="F201" s="232" t="s">
        <v>324</v>
      </c>
      <c r="G201" s="233" t="s">
        <v>161</v>
      </c>
      <c r="H201" s="234">
        <v>55.340000000000003</v>
      </c>
      <c r="I201" s="235"/>
      <c r="J201" s="235"/>
      <c r="K201" s="236">
        <f>ROUND(P201*H201,2)</f>
        <v>0</v>
      </c>
      <c r="L201" s="237"/>
      <c r="M201" s="42"/>
      <c r="N201" s="238" t="s">
        <v>1</v>
      </c>
      <c r="O201" s="239" t="s">
        <v>40</v>
      </c>
      <c r="P201" s="240">
        <f>I201+J201</f>
        <v>0</v>
      </c>
      <c r="Q201" s="240">
        <f>ROUND(I201*H201,2)</f>
        <v>0</v>
      </c>
      <c r="R201" s="240">
        <f>ROUND(J201*H201,2)</f>
        <v>0</v>
      </c>
      <c r="S201" s="95"/>
      <c r="T201" s="241">
        <f>S201*H201</f>
        <v>0</v>
      </c>
      <c r="U201" s="241">
        <v>0.0018500000000000001</v>
      </c>
      <c r="V201" s="241">
        <f>U201*H201</f>
        <v>0.10237900000000001</v>
      </c>
      <c r="W201" s="241">
        <v>0</v>
      </c>
      <c r="X201" s="242">
        <f>W201*H201</f>
        <v>0</v>
      </c>
      <c r="Y201" s="36"/>
      <c r="Z201" s="36"/>
      <c r="AA201" s="36"/>
      <c r="AB201" s="36"/>
      <c r="AC201" s="36"/>
      <c r="AD201" s="36"/>
      <c r="AE201" s="36"/>
      <c r="AR201" s="243" t="s">
        <v>148</v>
      </c>
      <c r="AT201" s="243" t="s">
        <v>144</v>
      </c>
      <c r="AU201" s="243" t="s">
        <v>149</v>
      </c>
      <c r="AY201" s="15" t="s">
        <v>141</v>
      </c>
      <c r="BE201" s="244">
        <f>IF(O201="základná",K201,0)</f>
        <v>0</v>
      </c>
      <c r="BF201" s="244">
        <f>IF(O201="znížená",K201,0)</f>
        <v>0</v>
      </c>
      <c r="BG201" s="244">
        <f>IF(O201="zákl. prenesená",K201,0)</f>
        <v>0</v>
      </c>
      <c r="BH201" s="244">
        <f>IF(O201="zníž. prenesená",K201,0)</f>
        <v>0</v>
      </c>
      <c r="BI201" s="244">
        <f>IF(O201="nulová",K201,0)</f>
        <v>0</v>
      </c>
      <c r="BJ201" s="15" t="s">
        <v>149</v>
      </c>
      <c r="BK201" s="244">
        <f>ROUND(P201*H201,2)</f>
        <v>0</v>
      </c>
      <c r="BL201" s="15" t="s">
        <v>148</v>
      </c>
      <c r="BM201" s="243" t="s">
        <v>325</v>
      </c>
    </row>
    <row r="202" s="2" customFormat="1">
      <c r="A202" s="36"/>
      <c r="B202" s="37"/>
      <c r="C202" s="38"/>
      <c r="D202" s="245" t="s">
        <v>151</v>
      </c>
      <c r="E202" s="38"/>
      <c r="F202" s="246" t="s">
        <v>326</v>
      </c>
      <c r="G202" s="38"/>
      <c r="H202" s="38"/>
      <c r="I202" s="247"/>
      <c r="J202" s="247"/>
      <c r="K202" s="38"/>
      <c r="L202" s="38"/>
      <c r="M202" s="42"/>
      <c r="N202" s="248"/>
      <c r="O202" s="249"/>
      <c r="P202" s="95"/>
      <c r="Q202" s="95"/>
      <c r="R202" s="95"/>
      <c r="S202" s="95"/>
      <c r="T202" s="95"/>
      <c r="U202" s="95"/>
      <c r="V202" s="95"/>
      <c r="W202" s="95"/>
      <c r="X202" s="96"/>
      <c r="Y202" s="36"/>
      <c r="Z202" s="36"/>
      <c r="AA202" s="36"/>
      <c r="AB202" s="36"/>
      <c r="AC202" s="36"/>
      <c r="AD202" s="36"/>
      <c r="AE202" s="36"/>
      <c r="AT202" s="15" t="s">
        <v>151</v>
      </c>
      <c r="AU202" s="15" t="s">
        <v>149</v>
      </c>
    </row>
    <row r="203" s="2" customFormat="1" ht="16.5" customHeight="1">
      <c r="A203" s="36"/>
      <c r="B203" s="37"/>
      <c r="C203" s="260" t="s">
        <v>507</v>
      </c>
      <c r="D203" s="260" t="s">
        <v>228</v>
      </c>
      <c r="E203" s="261" t="s">
        <v>508</v>
      </c>
      <c r="F203" s="262" t="s">
        <v>509</v>
      </c>
      <c r="G203" s="263" t="s">
        <v>147</v>
      </c>
      <c r="H203" s="264">
        <v>1</v>
      </c>
      <c r="I203" s="265"/>
      <c r="J203" s="266"/>
      <c r="K203" s="267">
        <f>ROUND(P203*H203,2)</f>
        <v>0</v>
      </c>
      <c r="L203" s="266"/>
      <c r="M203" s="268"/>
      <c r="N203" s="269" t="s">
        <v>1</v>
      </c>
      <c r="O203" s="239" t="s">
        <v>40</v>
      </c>
      <c r="P203" s="240">
        <f>I203+J203</f>
        <v>0</v>
      </c>
      <c r="Q203" s="240">
        <f>ROUND(I203*H203,2)</f>
        <v>0</v>
      </c>
      <c r="R203" s="240">
        <f>ROUND(J203*H203,2)</f>
        <v>0</v>
      </c>
      <c r="S203" s="95"/>
      <c r="T203" s="241">
        <f>S203*H203</f>
        <v>0</v>
      </c>
      <c r="U203" s="241">
        <v>0</v>
      </c>
      <c r="V203" s="241">
        <f>U203*H203</f>
        <v>0</v>
      </c>
      <c r="W203" s="241">
        <v>0</v>
      </c>
      <c r="X203" s="242">
        <f>W203*H203</f>
        <v>0</v>
      </c>
      <c r="Y203" s="36"/>
      <c r="Z203" s="36"/>
      <c r="AA203" s="36"/>
      <c r="AB203" s="36"/>
      <c r="AC203" s="36"/>
      <c r="AD203" s="36"/>
      <c r="AE203" s="36"/>
      <c r="AR203" s="243" t="s">
        <v>164</v>
      </c>
      <c r="AT203" s="243" t="s">
        <v>228</v>
      </c>
      <c r="AU203" s="243" t="s">
        <v>149</v>
      </c>
      <c r="AY203" s="15" t="s">
        <v>141</v>
      </c>
      <c r="BE203" s="244">
        <f>IF(O203="základná",K203,0)</f>
        <v>0</v>
      </c>
      <c r="BF203" s="244">
        <f>IF(O203="znížená",K203,0)</f>
        <v>0</v>
      </c>
      <c r="BG203" s="244">
        <f>IF(O203="zákl. prenesená",K203,0)</f>
        <v>0</v>
      </c>
      <c r="BH203" s="244">
        <f>IF(O203="zníž. prenesená",K203,0)</f>
        <v>0</v>
      </c>
      <c r="BI203" s="244">
        <f>IF(O203="nulová",K203,0)</f>
        <v>0</v>
      </c>
      <c r="BJ203" s="15" t="s">
        <v>149</v>
      </c>
      <c r="BK203" s="244">
        <f>ROUND(P203*H203,2)</f>
        <v>0</v>
      </c>
      <c r="BL203" s="15" t="s">
        <v>148</v>
      </c>
      <c r="BM203" s="243" t="s">
        <v>510</v>
      </c>
    </row>
    <row r="204" s="2" customFormat="1">
      <c r="A204" s="36"/>
      <c r="B204" s="37"/>
      <c r="C204" s="38"/>
      <c r="D204" s="245" t="s">
        <v>151</v>
      </c>
      <c r="E204" s="38"/>
      <c r="F204" s="246" t="s">
        <v>509</v>
      </c>
      <c r="G204" s="38"/>
      <c r="H204" s="38"/>
      <c r="I204" s="247"/>
      <c r="J204" s="247"/>
      <c r="K204" s="38"/>
      <c r="L204" s="38"/>
      <c r="M204" s="42"/>
      <c r="N204" s="248"/>
      <c r="O204" s="249"/>
      <c r="P204" s="95"/>
      <c r="Q204" s="95"/>
      <c r="R204" s="95"/>
      <c r="S204" s="95"/>
      <c r="T204" s="95"/>
      <c r="U204" s="95"/>
      <c r="V204" s="95"/>
      <c r="W204" s="95"/>
      <c r="X204" s="96"/>
      <c r="Y204" s="36"/>
      <c r="Z204" s="36"/>
      <c r="AA204" s="36"/>
      <c r="AB204" s="36"/>
      <c r="AC204" s="36"/>
      <c r="AD204" s="36"/>
      <c r="AE204" s="36"/>
      <c r="AT204" s="15" t="s">
        <v>151</v>
      </c>
      <c r="AU204" s="15" t="s">
        <v>149</v>
      </c>
    </row>
    <row r="205" s="12" customFormat="1" ht="22.8" customHeight="1">
      <c r="A205" s="12"/>
      <c r="B205" s="213"/>
      <c r="C205" s="214"/>
      <c r="D205" s="215" t="s">
        <v>75</v>
      </c>
      <c r="E205" s="228" t="s">
        <v>158</v>
      </c>
      <c r="F205" s="228" t="s">
        <v>327</v>
      </c>
      <c r="G205" s="214"/>
      <c r="H205" s="214"/>
      <c r="I205" s="217"/>
      <c r="J205" s="217"/>
      <c r="K205" s="229">
        <f>BK205</f>
        <v>0</v>
      </c>
      <c r="L205" s="214"/>
      <c r="M205" s="219"/>
      <c r="N205" s="220"/>
      <c r="O205" s="221"/>
      <c r="P205" s="221"/>
      <c r="Q205" s="222">
        <f>SUM(Q206:Q233)</f>
        <v>0</v>
      </c>
      <c r="R205" s="222">
        <f>SUM(R206:R233)</f>
        <v>0</v>
      </c>
      <c r="S205" s="221"/>
      <c r="T205" s="223">
        <f>SUM(T206:T233)</f>
        <v>0</v>
      </c>
      <c r="U205" s="221"/>
      <c r="V205" s="223">
        <f>SUM(V206:V233)</f>
        <v>14.609028</v>
      </c>
      <c r="W205" s="221"/>
      <c r="X205" s="224">
        <f>SUM(X206:X233)</f>
        <v>0</v>
      </c>
      <c r="Y205" s="12"/>
      <c r="Z205" s="12"/>
      <c r="AA205" s="12"/>
      <c r="AB205" s="12"/>
      <c r="AC205" s="12"/>
      <c r="AD205" s="12"/>
      <c r="AE205" s="12"/>
      <c r="AR205" s="225" t="s">
        <v>84</v>
      </c>
      <c r="AT205" s="226" t="s">
        <v>75</v>
      </c>
      <c r="AU205" s="226" t="s">
        <v>84</v>
      </c>
      <c r="AY205" s="225" t="s">
        <v>141</v>
      </c>
      <c r="BK205" s="227">
        <f>SUM(BK206:BK233)</f>
        <v>0</v>
      </c>
    </row>
    <row r="206" s="2" customFormat="1" ht="24.15" customHeight="1">
      <c r="A206" s="36"/>
      <c r="B206" s="37"/>
      <c r="C206" s="230" t="s">
        <v>328</v>
      </c>
      <c r="D206" s="230" t="s">
        <v>144</v>
      </c>
      <c r="E206" s="231" t="s">
        <v>329</v>
      </c>
      <c r="F206" s="232" t="s">
        <v>330</v>
      </c>
      <c r="G206" s="233" t="s">
        <v>161</v>
      </c>
      <c r="H206" s="234">
        <v>4</v>
      </c>
      <c r="I206" s="235"/>
      <c r="J206" s="235"/>
      <c r="K206" s="236">
        <f>ROUND(P206*H206,2)</f>
        <v>0</v>
      </c>
      <c r="L206" s="237"/>
      <c r="M206" s="42"/>
      <c r="N206" s="238" t="s">
        <v>1</v>
      </c>
      <c r="O206" s="239" t="s">
        <v>40</v>
      </c>
      <c r="P206" s="240">
        <f>I206+J206</f>
        <v>0</v>
      </c>
      <c r="Q206" s="240">
        <f>ROUND(I206*H206,2)</f>
        <v>0</v>
      </c>
      <c r="R206" s="240">
        <f>ROUND(J206*H206,2)</f>
        <v>0</v>
      </c>
      <c r="S206" s="95"/>
      <c r="T206" s="241">
        <f>S206*H206</f>
        <v>0</v>
      </c>
      <c r="U206" s="241">
        <v>0.00013999999999999999</v>
      </c>
      <c r="V206" s="241">
        <f>U206*H206</f>
        <v>0.00055999999999999995</v>
      </c>
      <c r="W206" s="241">
        <v>0</v>
      </c>
      <c r="X206" s="242">
        <f>W206*H206</f>
        <v>0</v>
      </c>
      <c r="Y206" s="36"/>
      <c r="Z206" s="36"/>
      <c r="AA206" s="36"/>
      <c r="AB206" s="36"/>
      <c r="AC206" s="36"/>
      <c r="AD206" s="36"/>
      <c r="AE206" s="36"/>
      <c r="AR206" s="243" t="s">
        <v>148</v>
      </c>
      <c r="AT206" s="243" t="s">
        <v>144</v>
      </c>
      <c r="AU206" s="243" t="s">
        <v>149</v>
      </c>
      <c r="AY206" s="15" t="s">
        <v>141</v>
      </c>
      <c r="BE206" s="244">
        <f>IF(O206="základná",K206,0)</f>
        <v>0</v>
      </c>
      <c r="BF206" s="244">
        <f>IF(O206="znížená",K206,0)</f>
        <v>0</v>
      </c>
      <c r="BG206" s="244">
        <f>IF(O206="zákl. prenesená",K206,0)</f>
        <v>0</v>
      </c>
      <c r="BH206" s="244">
        <f>IF(O206="zníž. prenesená",K206,0)</f>
        <v>0</v>
      </c>
      <c r="BI206" s="244">
        <f>IF(O206="nulová",K206,0)</f>
        <v>0</v>
      </c>
      <c r="BJ206" s="15" t="s">
        <v>149</v>
      </c>
      <c r="BK206" s="244">
        <f>ROUND(P206*H206,2)</f>
        <v>0</v>
      </c>
      <c r="BL206" s="15" t="s">
        <v>148</v>
      </c>
      <c r="BM206" s="243" t="s">
        <v>331</v>
      </c>
    </row>
    <row r="207" s="2" customFormat="1">
      <c r="A207" s="36"/>
      <c r="B207" s="37"/>
      <c r="C207" s="38"/>
      <c r="D207" s="245" t="s">
        <v>151</v>
      </c>
      <c r="E207" s="38"/>
      <c r="F207" s="246" t="s">
        <v>332</v>
      </c>
      <c r="G207" s="38"/>
      <c r="H207" s="38"/>
      <c r="I207" s="247"/>
      <c r="J207" s="247"/>
      <c r="K207" s="38"/>
      <c r="L207" s="38"/>
      <c r="M207" s="42"/>
      <c r="N207" s="248"/>
      <c r="O207" s="249"/>
      <c r="P207" s="95"/>
      <c r="Q207" s="95"/>
      <c r="R207" s="95"/>
      <c r="S207" s="95"/>
      <c r="T207" s="95"/>
      <c r="U207" s="95"/>
      <c r="V207" s="95"/>
      <c r="W207" s="95"/>
      <c r="X207" s="96"/>
      <c r="Y207" s="36"/>
      <c r="Z207" s="36"/>
      <c r="AA207" s="36"/>
      <c r="AB207" s="36"/>
      <c r="AC207" s="36"/>
      <c r="AD207" s="36"/>
      <c r="AE207" s="36"/>
      <c r="AT207" s="15" t="s">
        <v>151</v>
      </c>
      <c r="AU207" s="15" t="s">
        <v>149</v>
      </c>
    </row>
    <row r="208" s="2" customFormat="1" ht="24.15" customHeight="1">
      <c r="A208" s="36"/>
      <c r="B208" s="37"/>
      <c r="C208" s="260" t="s">
        <v>333</v>
      </c>
      <c r="D208" s="260" t="s">
        <v>228</v>
      </c>
      <c r="E208" s="261" t="s">
        <v>334</v>
      </c>
      <c r="F208" s="262" t="s">
        <v>335</v>
      </c>
      <c r="G208" s="263" t="s">
        <v>231</v>
      </c>
      <c r="H208" s="264">
        <v>0.80000000000000004</v>
      </c>
      <c r="I208" s="265"/>
      <c r="J208" s="266"/>
      <c r="K208" s="267">
        <f>ROUND(P208*H208,2)</f>
        <v>0</v>
      </c>
      <c r="L208" s="266"/>
      <c r="M208" s="268"/>
      <c r="N208" s="269" t="s">
        <v>1</v>
      </c>
      <c r="O208" s="239" t="s">
        <v>40</v>
      </c>
      <c r="P208" s="240">
        <f>I208+J208</f>
        <v>0</v>
      </c>
      <c r="Q208" s="240">
        <f>ROUND(I208*H208,2)</f>
        <v>0</v>
      </c>
      <c r="R208" s="240">
        <f>ROUND(J208*H208,2)</f>
        <v>0</v>
      </c>
      <c r="S208" s="95"/>
      <c r="T208" s="241">
        <f>S208*H208</f>
        <v>0</v>
      </c>
      <c r="U208" s="241">
        <v>0.001</v>
      </c>
      <c r="V208" s="241">
        <f>U208*H208</f>
        <v>0.00080000000000000004</v>
      </c>
      <c r="W208" s="241">
        <v>0</v>
      </c>
      <c r="X208" s="242">
        <f>W208*H208</f>
        <v>0</v>
      </c>
      <c r="Y208" s="36"/>
      <c r="Z208" s="36"/>
      <c r="AA208" s="36"/>
      <c r="AB208" s="36"/>
      <c r="AC208" s="36"/>
      <c r="AD208" s="36"/>
      <c r="AE208" s="36"/>
      <c r="AR208" s="243" t="s">
        <v>164</v>
      </c>
      <c r="AT208" s="243" t="s">
        <v>228</v>
      </c>
      <c r="AU208" s="243" t="s">
        <v>149</v>
      </c>
      <c r="AY208" s="15" t="s">
        <v>141</v>
      </c>
      <c r="BE208" s="244">
        <f>IF(O208="základná",K208,0)</f>
        <v>0</v>
      </c>
      <c r="BF208" s="244">
        <f>IF(O208="znížená",K208,0)</f>
        <v>0</v>
      </c>
      <c r="BG208" s="244">
        <f>IF(O208="zákl. prenesená",K208,0)</f>
        <v>0</v>
      </c>
      <c r="BH208" s="244">
        <f>IF(O208="zníž. prenesená",K208,0)</f>
        <v>0</v>
      </c>
      <c r="BI208" s="244">
        <f>IF(O208="nulová",K208,0)</f>
        <v>0</v>
      </c>
      <c r="BJ208" s="15" t="s">
        <v>149</v>
      </c>
      <c r="BK208" s="244">
        <f>ROUND(P208*H208,2)</f>
        <v>0</v>
      </c>
      <c r="BL208" s="15" t="s">
        <v>148</v>
      </c>
      <c r="BM208" s="243" t="s">
        <v>336</v>
      </c>
    </row>
    <row r="209" s="2" customFormat="1">
      <c r="A209" s="36"/>
      <c r="B209" s="37"/>
      <c r="C209" s="38"/>
      <c r="D209" s="245" t="s">
        <v>151</v>
      </c>
      <c r="E209" s="38"/>
      <c r="F209" s="246" t="s">
        <v>335</v>
      </c>
      <c r="G209" s="38"/>
      <c r="H209" s="38"/>
      <c r="I209" s="247"/>
      <c r="J209" s="247"/>
      <c r="K209" s="38"/>
      <c r="L209" s="38"/>
      <c r="M209" s="42"/>
      <c r="N209" s="248"/>
      <c r="O209" s="249"/>
      <c r="P209" s="95"/>
      <c r="Q209" s="95"/>
      <c r="R209" s="95"/>
      <c r="S209" s="95"/>
      <c r="T209" s="95"/>
      <c r="U209" s="95"/>
      <c r="V209" s="95"/>
      <c r="W209" s="95"/>
      <c r="X209" s="96"/>
      <c r="Y209" s="36"/>
      <c r="Z209" s="36"/>
      <c r="AA209" s="36"/>
      <c r="AB209" s="36"/>
      <c r="AC209" s="36"/>
      <c r="AD209" s="36"/>
      <c r="AE209" s="36"/>
      <c r="AT209" s="15" t="s">
        <v>151</v>
      </c>
      <c r="AU209" s="15" t="s">
        <v>149</v>
      </c>
    </row>
    <row r="210" s="2" customFormat="1" ht="37.8" customHeight="1">
      <c r="A210" s="36"/>
      <c r="B210" s="37"/>
      <c r="C210" s="230" t="s">
        <v>337</v>
      </c>
      <c r="D210" s="230" t="s">
        <v>144</v>
      </c>
      <c r="E210" s="231" t="s">
        <v>338</v>
      </c>
      <c r="F210" s="232" t="s">
        <v>339</v>
      </c>
      <c r="G210" s="233" t="s">
        <v>167</v>
      </c>
      <c r="H210" s="234">
        <v>120.3</v>
      </c>
      <c r="I210" s="235"/>
      <c r="J210" s="235"/>
      <c r="K210" s="236">
        <f>ROUND(P210*H210,2)</f>
        <v>0</v>
      </c>
      <c r="L210" s="237"/>
      <c r="M210" s="42"/>
      <c r="N210" s="238" t="s">
        <v>1</v>
      </c>
      <c r="O210" s="239" t="s">
        <v>40</v>
      </c>
      <c r="P210" s="240">
        <f>I210+J210</f>
        <v>0</v>
      </c>
      <c r="Q210" s="240">
        <f>ROUND(I210*H210,2)</f>
        <v>0</v>
      </c>
      <c r="R210" s="240">
        <f>ROUND(J210*H210,2)</f>
        <v>0</v>
      </c>
      <c r="S210" s="95"/>
      <c r="T210" s="241">
        <f>S210*H210</f>
        <v>0</v>
      </c>
      <c r="U210" s="241">
        <v>0.097930000000000003</v>
      </c>
      <c r="V210" s="241">
        <f>U210*H210</f>
        <v>11.780979</v>
      </c>
      <c r="W210" s="241">
        <v>0</v>
      </c>
      <c r="X210" s="242">
        <f>W210*H210</f>
        <v>0</v>
      </c>
      <c r="Y210" s="36"/>
      <c r="Z210" s="36"/>
      <c r="AA210" s="36"/>
      <c r="AB210" s="36"/>
      <c r="AC210" s="36"/>
      <c r="AD210" s="36"/>
      <c r="AE210" s="36"/>
      <c r="AR210" s="243" t="s">
        <v>148</v>
      </c>
      <c r="AT210" s="243" t="s">
        <v>144</v>
      </c>
      <c r="AU210" s="243" t="s">
        <v>149</v>
      </c>
      <c r="AY210" s="15" t="s">
        <v>141</v>
      </c>
      <c r="BE210" s="244">
        <f>IF(O210="základná",K210,0)</f>
        <v>0</v>
      </c>
      <c r="BF210" s="244">
        <f>IF(O210="znížená",K210,0)</f>
        <v>0</v>
      </c>
      <c r="BG210" s="244">
        <f>IF(O210="zákl. prenesená",K210,0)</f>
        <v>0</v>
      </c>
      <c r="BH210" s="244">
        <f>IF(O210="zníž. prenesená",K210,0)</f>
        <v>0</v>
      </c>
      <c r="BI210" s="244">
        <f>IF(O210="nulová",K210,0)</f>
        <v>0</v>
      </c>
      <c r="BJ210" s="15" t="s">
        <v>149</v>
      </c>
      <c r="BK210" s="244">
        <f>ROUND(P210*H210,2)</f>
        <v>0</v>
      </c>
      <c r="BL210" s="15" t="s">
        <v>148</v>
      </c>
      <c r="BM210" s="243" t="s">
        <v>340</v>
      </c>
    </row>
    <row r="211" s="2" customFormat="1">
      <c r="A211" s="36"/>
      <c r="B211" s="37"/>
      <c r="C211" s="38"/>
      <c r="D211" s="245" t="s">
        <v>151</v>
      </c>
      <c r="E211" s="38"/>
      <c r="F211" s="246" t="s">
        <v>341</v>
      </c>
      <c r="G211" s="38"/>
      <c r="H211" s="38"/>
      <c r="I211" s="247"/>
      <c r="J211" s="247"/>
      <c r="K211" s="38"/>
      <c r="L211" s="38"/>
      <c r="M211" s="42"/>
      <c r="N211" s="248"/>
      <c r="O211" s="249"/>
      <c r="P211" s="95"/>
      <c r="Q211" s="95"/>
      <c r="R211" s="95"/>
      <c r="S211" s="95"/>
      <c r="T211" s="95"/>
      <c r="U211" s="95"/>
      <c r="V211" s="95"/>
      <c r="W211" s="95"/>
      <c r="X211" s="96"/>
      <c r="Y211" s="36"/>
      <c r="Z211" s="36"/>
      <c r="AA211" s="36"/>
      <c r="AB211" s="36"/>
      <c r="AC211" s="36"/>
      <c r="AD211" s="36"/>
      <c r="AE211" s="36"/>
      <c r="AT211" s="15" t="s">
        <v>151</v>
      </c>
      <c r="AU211" s="15" t="s">
        <v>149</v>
      </c>
    </row>
    <row r="212" s="2" customFormat="1" ht="21.75" customHeight="1">
      <c r="A212" s="36"/>
      <c r="B212" s="37"/>
      <c r="C212" s="260" t="s">
        <v>342</v>
      </c>
      <c r="D212" s="260" t="s">
        <v>228</v>
      </c>
      <c r="E212" s="261" t="s">
        <v>343</v>
      </c>
      <c r="F212" s="262" t="s">
        <v>344</v>
      </c>
      <c r="G212" s="263" t="s">
        <v>147</v>
      </c>
      <c r="H212" s="264">
        <v>121.503</v>
      </c>
      <c r="I212" s="265"/>
      <c r="J212" s="266"/>
      <c r="K212" s="267">
        <f>ROUND(P212*H212,2)</f>
        <v>0</v>
      </c>
      <c r="L212" s="266"/>
      <c r="M212" s="268"/>
      <c r="N212" s="269" t="s">
        <v>1</v>
      </c>
      <c r="O212" s="239" t="s">
        <v>40</v>
      </c>
      <c r="P212" s="240">
        <f>I212+J212</f>
        <v>0</v>
      </c>
      <c r="Q212" s="240">
        <f>ROUND(I212*H212,2)</f>
        <v>0</v>
      </c>
      <c r="R212" s="240">
        <f>ROUND(J212*H212,2)</f>
        <v>0</v>
      </c>
      <c r="S212" s="95"/>
      <c r="T212" s="241">
        <f>S212*H212</f>
        <v>0</v>
      </c>
      <c r="U212" s="241">
        <v>0.023</v>
      </c>
      <c r="V212" s="241">
        <f>U212*H212</f>
        <v>2.7945690000000001</v>
      </c>
      <c r="W212" s="241">
        <v>0</v>
      </c>
      <c r="X212" s="242">
        <f>W212*H212</f>
        <v>0</v>
      </c>
      <c r="Y212" s="36"/>
      <c r="Z212" s="36"/>
      <c r="AA212" s="36"/>
      <c r="AB212" s="36"/>
      <c r="AC212" s="36"/>
      <c r="AD212" s="36"/>
      <c r="AE212" s="36"/>
      <c r="AR212" s="243" t="s">
        <v>164</v>
      </c>
      <c r="AT212" s="243" t="s">
        <v>228</v>
      </c>
      <c r="AU212" s="243" t="s">
        <v>149</v>
      </c>
      <c r="AY212" s="15" t="s">
        <v>141</v>
      </c>
      <c r="BE212" s="244">
        <f>IF(O212="základná",K212,0)</f>
        <v>0</v>
      </c>
      <c r="BF212" s="244">
        <f>IF(O212="znížená",K212,0)</f>
        <v>0</v>
      </c>
      <c r="BG212" s="244">
        <f>IF(O212="zákl. prenesená",K212,0)</f>
        <v>0</v>
      </c>
      <c r="BH212" s="244">
        <f>IF(O212="zníž. prenesená",K212,0)</f>
        <v>0</v>
      </c>
      <c r="BI212" s="244">
        <f>IF(O212="nulová",K212,0)</f>
        <v>0</v>
      </c>
      <c r="BJ212" s="15" t="s">
        <v>149</v>
      </c>
      <c r="BK212" s="244">
        <f>ROUND(P212*H212,2)</f>
        <v>0</v>
      </c>
      <c r="BL212" s="15" t="s">
        <v>148</v>
      </c>
      <c r="BM212" s="243" t="s">
        <v>345</v>
      </c>
    </row>
    <row r="213" s="2" customFormat="1">
      <c r="A213" s="36"/>
      <c r="B213" s="37"/>
      <c r="C213" s="38"/>
      <c r="D213" s="245" t="s">
        <v>151</v>
      </c>
      <c r="E213" s="38"/>
      <c r="F213" s="246" t="s">
        <v>344</v>
      </c>
      <c r="G213" s="38"/>
      <c r="H213" s="38"/>
      <c r="I213" s="247"/>
      <c r="J213" s="247"/>
      <c r="K213" s="38"/>
      <c r="L213" s="38"/>
      <c r="M213" s="42"/>
      <c r="N213" s="248"/>
      <c r="O213" s="249"/>
      <c r="P213" s="95"/>
      <c r="Q213" s="95"/>
      <c r="R213" s="95"/>
      <c r="S213" s="95"/>
      <c r="T213" s="95"/>
      <c r="U213" s="95"/>
      <c r="V213" s="95"/>
      <c r="W213" s="95"/>
      <c r="X213" s="96"/>
      <c r="Y213" s="36"/>
      <c r="Z213" s="36"/>
      <c r="AA213" s="36"/>
      <c r="AB213" s="36"/>
      <c r="AC213" s="36"/>
      <c r="AD213" s="36"/>
      <c r="AE213" s="36"/>
      <c r="AT213" s="15" t="s">
        <v>151</v>
      </c>
      <c r="AU213" s="15" t="s">
        <v>149</v>
      </c>
    </row>
    <row r="214" s="13" customFormat="1">
      <c r="A214" s="13"/>
      <c r="B214" s="250"/>
      <c r="C214" s="251"/>
      <c r="D214" s="245" t="s">
        <v>196</v>
      </c>
      <c r="E214" s="251"/>
      <c r="F214" s="252" t="s">
        <v>511</v>
      </c>
      <c r="G214" s="251"/>
      <c r="H214" s="253">
        <v>121.503</v>
      </c>
      <c r="I214" s="254"/>
      <c r="J214" s="254"/>
      <c r="K214" s="251"/>
      <c r="L214" s="251"/>
      <c r="M214" s="255"/>
      <c r="N214" s="256"/>
      <c r="O214" s="257"/>
      <c r="P214" s="257"/>
      <c r="Q214" s="257"/>
      <c r="R214" s="257"/>
      <c r="S214" s="257"/>
      <c r="T214" s="257"/>
      <c r="U214" s="257"/>
      <c r="V214" s="257"/>
      <c r="W214" s="257"/>
      <c r="X214" s="258"/>
      <c r="Y214" s="13"/>
      <c r="Z214" s="13"/>
      <c r="AA214" s="13"/>
      <c r="AB214" s="13"/>
      <c r="AC214" s="13"/>
      <c r="AD214" s="13"/>
      <c r="AE214" s="13"/>
      <c r="AT214" s="259" t="s">
        <v>196</v>
      </c>
      <c r="AU214" s="259" t="s">
        <v>149</v>
      </c>
      <c r="AV214" s="13" t="s">
        <v>149</v>
      </c>
      <c r="AW214" s="13" t="s">
        <v>4</v>
      </c>
      <c r="AX214" s="13" t="s">
        <v>84</v>
      </c>
      <c r="AY214" s="259" t="s">
        <v>141</v>
      </c>
    </row>
    <row r="215" s="2" customFormat="1" ht="33" customHeight="1">
      <c r="A215" s="36"/>
      <c r="B215" s="37"/>
      <c r="C215" s="230" t="s">
        <v>512</v>
      </c>
      <c r="D215" s="230" t="s">
        <v>144</v>
      </c>
      <c r="E215" s="231" t="s">
        <v>513</v>
      </c>
      <c r="F215" s="232" t="s">
        <v>514</v>
      </c>
      <c r="G215" s="233" t="s">
        <v>167</v>
      </c>
      <c r="H215" s="234">
        <v>23</v>
      </c>
      <c r="I215" s="235"/>
      <c r="J215" s="235"/>
      <c r="K215" s="236">
        <f>ROUND(P215*H215,2)</f>
        <v>0</v>
      </c>
      <c r="L215" s="237"/>
      <c r="M215" s="42"/>
      <c r="N215" s="238" t="s">
        <v>1</v>
      </c>
      <c r="O215" s="239" t="s">
        <v>40</v>
      </c>
      <c r="P215" s="240">
        <f>I215+J215</f>
        <v>0</v>
      </c>
      <c r="Q215" s="240">
        <f>ROUND(I215*H215,2)</f>
        <v>0</v>
      </c>
      <c r="R215" s="240">
        <f>ROUND(J215*H215,2)</f>
        <v>0</v>
      </c>
      <c r="S215" s="95"/>
      <c r="T215" s="241">
        <f>S215*H215</f>
        <v>0</v>
      </c>
      <c r="U215" s="241">
        <v>0</v>
      </c>
      <c r="V215" s="241">
        <f>U215*H215</f>
        <v>0</v>
      </c>
      <c r="W215" s="241">
        <v>0</v>
      </c>
      <c r="X215" s="242">
        <f>W215*H215</f>
        <v>0</v>
      </c>
      <c r="Y215" s="36"/>
      <c r="Z215" s="36"/>
      <c r="AA215" s="36"/>
      <c r="AB215" s="36"/>
      <c r="AC215" s="36"/>
      <c r="AD215" s="36"/>
      <c r="AE215" s="36"/>
      <c r="AR215" s="243" t="s">
        <v>148</v>
      </c>
      <c r="AT215" s="243" t="s">
        <v>144</v>
      </c>
      <c r="AU215" s="243" t="s">
        <v>149</v>
      </c>
      <c r="AY215" s="15" t="s">
        <v>141</v>
      </c>
      <c r="BE215" s="244">
        <f>IF(O215="základná",K215,0)</f>
        <v>0</v>
      </c>
      <c r="BF215" s="244">
        <f>IF(O215="znížená",K215,0)</f>
        <v>0</v>
      </c>
      <c r="BG215" s="244">
        <f>IF(O215="zákl. prenesená",K215,0)</f>
        <v>0</v>
      </c>
      <c r="BH215" s="244">
        <f>IF(O215="zníž. prenesená",K215,0)</f>
        <v>0</v>
      </c>
      <c r="BI215" s="244">
        <f>IF(O215="nulová",K215,0)</f>
        <v>0</v>
      </c>
      <c r="BJ215" s="15" t="s">
        <v>149</v>
      </c>
      <c r="BK215" s="244">
        <f>ROUND(P215*H215,2)</f>
        <v>0</v>
      </c>
      <c r="BL215" s="15" t="s">
        <v>148</v>
      </c>
      <c r="BM215" s="243" t="s">
        <v>515</v>
      </c>
    </row>
    <row r="216" s="2" customFormat="1">
      <c r="A216" s="36"/>
      <c r="B216" s="37"/>
      <c r="C216" s="38"/>
      <c r="D216" s="245" t="s">
        <v>151</v>
      </c>
      <c r="E216" s="38"/>
      <c r="F216" s="246" t="s">
        <v>516</v>
      </c>
      <c r="G216" s="38"/>
      <c r="H216" s="38"/>
      <c r="I216" s="247"/>
      <c r="J216" s="247"/>
      <c r="K216" s="38"/>
      <c r="L216" s="38"/>
      <c r="M216" s="42"/>
      <c r="N216" s="248"/>
      <c r="O216" s="249"/>
      <c r="P216" s="95"/>
      <c r="Q216" s="95"/>
      <c r="R216" s="95"/>
      <c r="S216" s="95"/>
      <c r="T216" s="95"/>
      <c r="U216" s="95"/>
      <c r="V216" s="95"/>
      <c r="W216" s="95"/>
      <c r="X216" s="96"/>
      <c r="Y216" s="36"/>
      <c r="Z216" s="36"/>
      <c r="AA216" s="36"/>
      <c r="AB216" s="36"/>
      <c r="AC216" s="36"/>
      <c r="AD216" s="36"/>
      <c r="AE216" s="36"/>
      <c r="AT216" s="15" t="s">
        <v>151</v>
      </c>
      <c r="AU216" s="15" t="s">
        <v>149</v>
      </c>
    </row>
    <row r="217" s="2" customFormat="1" ht="24.15" customHeight="1">
      <c r="A217" s="36"/>
      <c r="B217" s="37"/>
      <c r="C217" s="230" t="s">
        <v>517</v>
      </c>
      <c r="D217" s="230" t="s">
        <v>144</v>
      </c>
      <c r="E217" s="231" t="s">
        <v>518</v>
      </c>
      <c r="F217" s="232" t="s">
        <v>519</v>
      </c>
      <c r="G217" s="233" t="s">
        <v>167</v>
      </c>
      <c r="H217" s="234">
        <v>23</v>
      </c>
      <c r="I217" s="235"/>
      <c r="J217" s="235"/>
      <c r="K217" s="236">
        <f>ROUND(P217*H217,2)</f>
        <v>0</v>
      </c>
      <c r="L217" s="237"/>
      <c r="M217" s="42"/>
      <c r="N217" s="238" t="s">
        <v>1</v>
      </c>
      <c r="O217" s="239" t="s">
        <v>40</v>
      </c>
      <c r="P217" s="240">
        <f>I217+J217</f>
        <v>0</v>
      </c>
      <c r="Q217" s="240">
        <f>ROUND(I217*H217,2)</f>
        <v>0</v>
      </c>
      <c r="R217" s="240">
        <f>ROUND(J217*H217,2)</f>
        <v>0</v>
      </c>
      <c r="S217" s="95"/>
      <c r="T217" s="241">
        <f>S217*H217</f>
        <v>0</v>
      </c>
      <c r="U217" s="241">
        <v>0.00010000000000000001</v>
      </c>
      <c r="V217" s="241">
        <f>U217*H217</f>
        <v>0.0023</v>
      </c>
      <c r="W217" s="241">
        <v>0</v>
      </c>
      <c r="X217" s="242">
        <f>W217*H217</f>
        <v>0</v>
      </c>
      <c r="Y217" s="36"/>
      <c r="Z217" s="36"/>
      <c r="AA217" s="36"/>
      <c r="AB217" s="36"/>
      <c r="AC217" s="36"/>
      <c r="AD217" s="36"/>
      <c r="AE217" s="36"/>
      <c r="AR217" s="243" t="s">
        <v>148</v>
      </c>
      <c r="AT217" s="243" t="s">
        <v>144</v>
      </c>
      <c r="AU217" s="243" t="s">
        <v>149</v>
      </c>
      <c r="AY217" s="15" t="s">
        <v>141</v>
      </c>
      <c r="BE217" s="244">
        <f>IF(O217="základná",K217,0)</f>
        <v>0</v>
      </c>
      <c r="BF217" s="244">
        <f>IF(O217="znížená",K217,0)</f>
        <v>0</v>
      </c>
      <c r="BG217" s="244">
        <f>IF(O217="zákl. prenesená",K217,0)</f>
        <v>0</v>
      </c>
      <c r="BH217" s="244">
        <f>IF(O217="zníž. prenesená",K217,0)</f>
        <v>0</v>
      </c>
      <c r="BI217" s="244">
        <f>IF(O217="nulová",K217,0)</f>
        <v>0</v>
      </c>
      <c r="BJ217" s="15" t="s">
        <v>149</v>
      </c>
      <c r="BK217" s="244">
        <f>ROUND(P217*H217,2)</f>
        <v>0</v>
      </c>
      <c r="BL217" s="15" t="s">
        <v>148</v>
      </c>
      <c r="BM217" s="243" t="s">
        <v>520</v>
      </c>
    </row>
    <row r="218" s="2" customFormat="1">
      <c r="A218" s="36"/>
      <c r="B218" s="37"/>
      <c r="C218" s="38"/>
      <c r="D218" s="245" t="s">
        <v>151</v>
      </c>
      <c r="E218" s="38"/>
      <c r="F218" s="246" t="s">
        <v>521</v>
      </c>
      <c r="G218" s="38"/>
      <c r="H218" s="38"/>
      <c r="I218" s="247"/>
      <c r="J218" s="247"/>
      <c r="K218" s="38"/>
      <c r="L218" s="38"/>
      <c r="M218" s="42"/>
      <c r="N218" s="248"/>
      <c r="O218" s="249"/>
      <c r="P218" s="95"/>
      <c r="Q218" s="95"/>
      <c r="R218" s="95"/>
      <c r="S218" s="95"/>
      <c r="T218" s="95"/>
      <c r="U218" s="95"/>
      <c r="V218" s="95"/>
      <c r="W218" s="95"/>
      <c r="X218" s="96"/>
      <c r="Y218" s="36"/>
      <c r="Z218" s="36"/>
      <c r="AA218" s="36"/>
      <c r="AB218" s="36"/>
      <c r="AC218" s="36"/>
      <c r="AD218" s="36"/>
      <c r="AE218" s="36"/>
      <c r="AT218" s="15" t="s">
        <v>151</v>
      </c>
      <c r="AU218" s="15" t="s">
        <v>149</v>
      </c>
    </row>
    <row r="219" s="2" customFormat="1" ht="24.15" customHeight="1">
      <c r="A219" s="36"/>
      <c r="B219" s="37"/>
      <c r="C219" s="260" t="s">
        <v>522</v>
      </c>
      <c r="D219" s="260" t="s">
        <v>228</v>
      </c>
      <c r="E219" s="261" t="s">
        <v>523</v>
      </c>
      <c r="F219" s="262" t="s">
        <v>524</v>
      </c>
      <c r="G219" s="263" t="s">
        <v>308</v>
      </c>
      <c r="H219" s="264">
        <v>2</v>
      </c>
      <c r="I219" s="265"/>
      <c r="J219" s="266"/>
      <c r="K219" s="267">
        <f>ROUND(P219*H219,2)</f>
        <v>0</v>
      </c>
      <c r="L219" s="266"/>
      <c r="M219" s="268"/>
      <c r="N219" s="269" t="s">
        <v>1</v>
      </c>
      <c r="O219" s="239" t="s">
        <v>40</v>
      </c>
      <c r="P219" s="240">
        <f>I219+J219</f>
        <v>0</v>
      </c>
      <c r="Q219" s="240">
        <f>ROUND(I219*H219,2)</f>
        <v>0</v>
      </c>
      <c r="R219" s="240">
        <f>ROUND(J219*H219,2)</f>
        <v>0</v>
      </c>
      <c r="S219" s="95"/>
      <c r="T219" s="241">
        <f>S219*H219</f>
        <v>0</v>
      </c>
      <c r="U219" s="241">
        <v>0.0013600000000000001</v>
      </c>
      <c r="V219" s="241">
        <f>U219*H219</f>
        <v>0.0027200000000000002</v>
      </c>
      <c r="W219" s="241">
        <v>0</v>
      </c>
      <c r="X219" s="242">
        <f>W219*H219</f>
        <v>0</v>
      </c>
      <c r="Y219" s="36"/>
      <c r="Z219" s="36"/>
      <c r="AA219" s="36"/>
      <c r="AB219" s="36"/>
      <c r="AC219" s="36"/>
      <c r="AD219" s="36"/>
      <c r="AE219" s="36"/>
      <c r="AR219" s="243" t="s">
        <v>164</v>
      </c>
      <c r="AT219" s="243" t="s">
        <v>228</v>
      </c>
      <c r="AU219" s="243" t="s">
        <v>149</v>
      </c>
      <c r="AY219" s="15" t="s">
        <v>141</v>
      </c>
      <c r="BE219" s="244">
        <f>IF(O219="základná",K219,0)</f>
        <v>0</v>
      </c>
      <c r="BF219" s="244">
        <f>IF(O219="znížená",K219,0)</f>
        <v>0</v>
      </c>
      <c r="BG219" s="244">
        <f>IF(O219="zákl. prenesená",K219,0)</f>
        <v>0</v>
      </c>
      <c r="BH219" s="244">
        <f>IF(O219="zníž. prenesená",K219,0)</f>
        <v>0</v>
      </c>
      <c r="BI219" s="244">
        <f>IF(O219="nulová",K219,0)</f>
        <v>0</v>
      </c>
      <c r="BJ219" s="15" t="s">
        <v>149</v>
      </c>
      <c r="BK219" s="244">
        <f>ROUND(P219*H219,2)</f>
        <v>0</v>
      </c>
      <c r="BL219" s="15" t="s">
        <v>148</v>
      </c>
      <c r="BM219" s="243" t="s">
        <v>525</v>
      </c>
    </row>
    <row r="220" s="2" customFormat="1">
      <c r="A220" s="36"/>
      <c r="B220" s="37"/>
      <c r="C220" s="38"/>
      <c r="D220" s="245" t="s">
        <v>151</v>
      </c>
      <c r="E220" s="38"/>
      <c r="F220" s="246" t="s">
        <v>524</v>
      </c>
      <c r="G220" s="38"/>
      <c r="H220" s="38"/>
      <c r="I220" s="247"/>
      <c r="J220" s="247"/>
      <c r="K220" s="38"/>
      <c r="L220" s="38"/>
      <c r="M220" s="42"/>
      <c r="N220" s="248"/>
      <c r="O220" s="249"/>
      <c r="P220" s="95"/>
      <c r="Q220" s="95"/>
      <c r="R220" s="95"/>
      <c r="S220" s="95"/>
      <c r="T220" s="95"/>
      <c r="U220" s="95"/>
      <c r="V220" s="95"/>
      <c r="W220" s="95"/>
      <c r="X220" s="96"/>
      <c r="Y220" s="36"/>
      <c r="Z220" s="36"/>
      <c r="AA220" s="36"/>
      <c r="AB220" s="36"/>
      <c r="AC220" s="36"/>
      <c r="AD220" s="36"/>
      <c r="AE220" s="36"/>
      <c r="AT220" s="15" t="s">
        <v>151</v>
      </c>
      <c r="AU220" s="15" t="s">
        <v>149</v>
      </c>
    </row>
    <row r="221" s="2" customFormat="1" ht="33" customHeight="1">
      <c r="A221" s="36"/>
      <c r="B221" s="37"/>
      <c r="C221" s="230" t="s">
        <v>526</v>
      </c>
      <c r="D221" s="230" t="s">
        <v>144</v>
      </c>
      <c r="E221" s="231" t="s">
        <v>348</v>
      </c>
      <c r="F221" s="232" t="s">
        <v>527</v>
      </c>
      <c r="G221" s="233" t="s">
        <v>147</v>
      </c>
      <c r="H221" s="234">
        <v>1</v>
      </c>
      <c r="I221" s="235"/>
      <c r="J221" s="235"/>
      <c r="K221" s="236">
        <f>ROUND(P221*H221,2)</f>
        <v>0</v>
      </c>
      <c r="L221" s="237"/>
      <c r="M221" s="42"/>
      <c r="N221" s="238" t="s">
        <v>1</v>
      </c>
      <c r="O221" s="239" t="s">
        <v>40</v>
      </c>
      <c r="P221" s="240">
        <f>I221+J221</f>
        <v>0</v>
      </c>
      <c r="Q221" s="240">
        <f>ROUND(I221*H221,2)</f>
        <v>0</v>
      </c>
      <c r="R221" s="240">
        <f>ROUND(J221*H221,2)</f>
        <v>0</v>
      </c>
      <c r="S221" s="95"/>
      <c r="T221" s="241">
        <f>S221*H221</f>
        <v>0</v>
      </c>
      <c r="U221" s="241">
        <v>0.025700000000000001</v>
      </c>
      <c r="V221" s="241">
        <f>U221*H221</f>
        <v>0.025700000000000001</v>
      </c>
      <c r="W221" s="241">
        <v>0</v>
      </c>
      <c r="X221" s="242">
        <f>W221*H221</f>
        <v>0</v>
      </c>
      <c r="Y221" s="36"/>
      <c r="Z221" s="36"/>
      <c r="AA221" s="36"/>
      <c r="AB221" s="36"/>
      <c r="AC221" s="36"/>
      <c r="AD221" s="36"/>
      <c r="AE221" s="36"/>
      <c r="AR221" s="243" t="s">
        <v>148</v>
      </c>
      <c r="AT221" s="243" t="s">
        <v>144</v>
      </c>
      <c r="AU221" s="243" t="s">
        <v>149</v>
      </c>
      <c r="AY221" s="15" t="s">
        <v>141</v>
      </c>
      <c r="BE221" s="244">
        <f>IF(O221="základná",K221,0)</f>
        <v>0</v>
      </c>
      <c r="BF221" s="244">
        <f>IF(O221="znížená",K221,0)</f>
        <v>0</v>
      </c>
      <c r="BG221" s="244">
        <f>IF(O221="zákl. prenesená",K221,0)</f>
        <v>0</v>
      </c>
      <c r="BH221" s="244">
        <f>IF(O221="zníž. prenesená",K221,0)</f>
        <v>0</v>
      </c>
      <c r="BI221" s="244">
        <f>IF(O221="nulová",K221,0)</f>
        <v>0</v>
      </c>
      <c r="BJ221" s="15" t="s">
        <v>149</v>
      </c>
      <c r="BK221" s="244">
        <f>ROUND(P221*H221,2)</f>
        <v>0</v>
      </c>
      <c r="BL221" s="15" t="s">
        <v>148</v>
      </c>
      <c r="BM221" s="243" t="s">
        <v>528</v>
      </c>
    </row>
    <row r="222" s="2" customFormat="1">
      <c r="A222" s="36"/>
      <c r="B222" s="37"/>
      <c r="C222" s="38"/>
      <c r="D222" s="245" t="s">
        <v>151</v>
      </c>
      <c r="E222" s="38"/>
      <c r="F222" s="246" t="s">
        <v>351</v>
      </c>
      <c r="G222" s="38"/>
      <c r="H222" s="38"/>
      <c r="I222" s="247"/>
      <c r="J222" s="247"/>
      <c r="K222" s="38"/>
      <c r="L222" s="38"/>
      <c r="M222" s="42"/>
      <c r="N222" s="248"/>
      <c r="O222" s="249"/>
      <c r="P222" s="95"/>
      <c r="Q222" s="95"/>
      <c r="R222" s="95"/>
      <c r="S222" s="95"/>
      <c r="T222" s="95"/>
      <c r="U222" s="95"/>
      <c r="V222" s="95"/>
      <c r="W222" s="95"/>
      <c r="X222" s="96"/>
      <c r="Y222" s="36"/>
      <c r="Z222" s="36"/>
      <c r="AA222" s="36"/>
      <c r="AB222" s="36"/>
      <c r="AC222" s="36"/>
      <c r="AD222" s="36"/>
      <c r="AE222" s="36"/>
      <c r="AT222" s="15" t="s">
        <v>151</v>
      </c>
      <c r="AU222" s="15" t="s">
        <v>149</v>
      </c>
    </row>
    <row r="223" s="2" customFormat="1" ht="37.8" customHeight="1">
      <c r="A223" s="36"/>
      <c r="B223" s="37"/>
      <c r="C223" s="230" t="s">
        <v>529</v>
      </c>
      <c r="D223" s="230" t="s">
        <v>144</v>
      </c>
      <c r="E223" s="231" t="s">
        <v>530</v>
      </c>
      <c r="F223" s="232" t="s">
        <v>531</v>
      </c>
      <c r="G223" s="233" t="s">
        <v>147</v>
      </c>
      <c r="H223" s="234">
        <v>1</v>
      </c>
      <c r="I223" s="235"/>
      <c r="J223" s="235"/>
      <c r="K223" s="236">
        <f>ROUND(P223*H223,2)</f>
        <v>0</v>
      </c>
      <c r="L223" s="237"/>
      <c r="M223" s="42"/>
      <c r="N223" s="238" t="s">
        <v>1</v>
      </c>
      <c r="O223" s="239" t="s">
        <v>40</v>
      </c>
      <c r="P223" s="240">
        <f>I223+J223</f>
        <v>0</v>
      </c>
      <c r="Q223" s="240">
        <f>ROUND(I223*H223,2)</f>
        <v>0</v>
      </c>
      <c r="R223" s="240">
        <f>ROUND(J223*H223,2)</f>
        <v>0</v>
      </c>
      <c r="S223" s="95"/>
      <c r="T223" s="241">
        <f>S223*H223</f>
        <v>0</v>
      </c>
      <c r="U223" s="241">
        <v>8.0000000000000007E-05</v>
      </c>
      <c r="V223" s="241">
        <f>U223*H223</f>
        <v>8.0000000000000007E-05</v>
      </c>
      <c r="W223" s="241">
        <v>0</v>
      </c>
      <c r="X223" s="242">
        <f>W223*H223</f>
        <v>0</v>
      </c>
      <c r="Y223" s="36"/>
      <c r="Z223" s="36"/>
      <c r="AA223" s="36"/>
      <c r="AB223" s="36"/>
      <c r="AC223" s="36"/>
      <c r="AD223" s="36"/>
      <c r="AE223" s="36"/>
      <c r="AR223" s="243" t="s">
        <v>148</v>
      </c>
      <c r="AT223" s="243" t="s">
        <v>144</v>
      </c>
      <c r="AU223" s="243" t="s">
        <v>149</v>
      </c>
      <c r="AY223" s="15" t="s">
        <v>141</v>
      </c>
      <c r="BE223" s="244">
        <f>IF(O223="základná",K223,0)</f>
        <v>0</v>
      </c>
      <c r="BF223" s="244">
        <f>IF(O223="znížená",K223,0)</f>
        <v>0</v>
      </c>
      <c r="BG223" s="244">
        <f>IF(O223="zákl. prenesená",K223,0)</f>
        <v>0</v>
      </c>
      <c r="BH223" s="244">
        <f>IF(O223="zníž. prenesená",K223,0)</f>
        <v>0</v>
      </c>
      <c r="BI223" s="244">
        <f>IF(O223="nulová",K223,0)</f>
        <v>0</v>
      </c>
      <c r="BJ223" s="15" t="s">
        <v>149</v>
      </c>
      <c r="BK223" s="244">
        <f>ROUND(P223*H223,2)</f>
        <v>0</v>
      </c>
      <c r="BL223" s="15" t="s">
        <v>148</v>
      </c>
      <c r="BM223" s="243" t="s">
        <v>532</v>
      </c>
    </row>
    <row r="224" s="2" customFormat="1">
      <c r="A224" s="36"/>
      <c r="B224" s="37"/>
      <c r="C224" s="38"/>
      <c r="D224" s="245" t="s">
        <v>151</v>
      </c>
      <c r="E224" s="38"/>
      <c r="F224" s="246" t="s">
        <v>533</v>
      </c>
      <c r="G224" s="38"/>
      <c r="H224" s="38"/>
      <c r="I224" s="247"/>
      <c r="J224" s="247"/>
      <c r="K224" s="38"/>
      <c r="L224" s="38"/>
      <c r="M224" s="42"/>
      <c r="N224" s="248"/>
      <c r="O224" s="249"/>
      <c r="P224" s="95"/>
      <c r="Q224" s="95"/>
      <c r="R224" s="95"/>
      <c r="S224" s="95"/>
      <c r="T224" s="95"/>
      <c r="U224" s="95"/>
      <c r="V224" s="95"/>
      <c r="W224" s="95"/>
      <c r="X224" s="96"/>
      <c r="Y224" s="36"/>
      <c r="Z224" s="36"/>
      <c r="AA224" s="36"/>
      <c r="AB224" s="36"/>
      <c r="AC224" s="36"/>
      <c r="AD224" s="36"/>
      <c r="AE224" s="36"/>
      <c r="AT224" s="15" t="s">
        <v>151</v>
      </c>
      <c r="AU224" s="15" t="s">
        <v>149</v>
      </c>
    </row>
    <row r="225" s="2" customFormat="1" ht="37.8" customHeight="1">
      <c r="A225" s="36"/>
      <c r="B225" s="37"/>
      <c r="C225" s="260" t="s">
        <v>534</v>
      </c>
      <c r="D225" s="260" t="s">
        <v>228</v>
      </c>
      <c r="E225" s="261" t="s">
        <v>535</v>
      </c>
      <c r="F225" s="262" t="s">
        <v>536</v>
      </c>
      <c r="G225" s="263" t="s">
        <v>161</v>
      </c>
      <c r="H225" s="264">
        <v>0.40000000000000002</v>
      </c>
      <c r="I225" s="265"/>
      <c r="J225" s="266"/>
      <c r="K225" s="267">
        <f>ROUND(P225*H225,2)</f>
        <v>0</v>
      </c>
      <c r="L225" s="266"/>
      <c r="M225" s="268"/>
      <c r="N225" s="269" t="s">
        <v>1</v>
      </c>
      <c r="O225" s="239" t="s">
        <v>40</v>
      </c>
      <c r="P225" s="240">
        <f>I225+J225</f>
        <v>0</v>
      </c>
      <c r="Q225" s="240">
        <f>ROUND(I225*H225,2)</f>
        <v>0</v>
      </c>
      <c r="R225" s="240">
        <f>ROUND(J225*H225,2)</f>
        <v>0</v>
      </c>
      <c r="S225" s="95"/>
      <c r="T225" s="241">
        <f>S225*H225</f>
        <v>0</v>
      </c>
      <c r="U225" s="241">
        <v>0.0033</v>
      </c>
      <c r="V225" s="241">
        <f>U225*H225</f>
        <v>0.00132</v>
      </c>
      <c r="W225" s="241">
        <v>0</v>
      </c>
      <c r="X225" s="242">
        <f>W225*H225</f>
        <v>0</v>
      </c>
      <c r="Y225" s="36"/>
      <c r="Z225" s="36"/>
      <c r="AA225" s="36"/>
      <c r="AB225" s="36"/>
      <c r="AC225" s="36"/>
      <c r="AD225" s="36"/>
      <c r="AE225" s="36"/>
      <c r="AR225" s="243" t="s">
        <v>164</v>
      </c>
      <c r="AT225" s="243" t="s">
        <v>228</v>
      </c>
      <c r="AU225" s="243" t="s">
        <v>149</v>
      </c>
      <c r="AY225" s="15" t="s">
        <v>141</v>
      </c>
      <c r="BE225" s="244">
        <f>IF(O225="základná",K225,0)</f>
        <v>0</v>
      </c>
      <c r="BF225" s="244">
        <f>IF(O225="znížená",K225,0)</f>
        <v>0</v>
      </c>
      <c r="BG225" s="244">
        <f>IF(O225="zákl. prenesená",K225,0)</f>
        <v>0</v>
      </c>
      <c r="BH225" s="244">
        <f>IF(O225="zníž. prenesená",K225,0)</f>
        <v>0</v>
      </c>
      <c r="BI225" s="244">
        <f>IF(O225="nulová",K225,0)</f>
        <v>0</v>
      </c>
      <c r="BJ225" s="15" t="s">
        <v>149</v>
      </c>
      <c r="BK225" s="244">
        <f>ROUND(P225*H225,2)</f>
        <v>0</v>
      </c>
      <c r="BL225" s="15" t="s">
        <v>148</v>
      </c>
      <c r="BM225" s="243" t="s">
        <v>537</v>
      </c>
    </row>
    <row r="226" s="2" customFormat="1">
      <c r="A226" s="36"/>
      <c r="B226" s="37"/>
      <c r="C226" s="38"/>
      <c r="D226" s="245" t="s">
        <v>151</v>
      </c>
      <c r="E226" s="38"/>
      <c r="F226" s="246" t="s">
        <v>536</v>
      </c>
      <c r="G226" s="38"/>
      <c r="H226" s="38"/>
      <c r="I226" s="247"/>
      <c r="J226" s="247"/>
      <c r="K226" s="38"/>
      <c r="L226" s="38"/>
      <c r="M226" s="42"/>
      <c r="N226" s="248"/>
      <c r="O226" s="249"/>
      <c r="P226" s="95"/>
      <c r="Q226" s="95"/>
      <c r="R226" s="95"/>
      <c r="S226" s="95"/>
      <c r="T226" s="95"/>
      <c r="U226" s="95"/>
      <c r="V226" s="95"/>
      <c r="W226" s="95"/>
      <c r="X226" s="96"/>
      <c r="Y226" s="36"/>
      <c r="Z226" s="36"/>
      <c r="AA226" s="36"/>
      <c r="AB226" s="36"/>
      <c r="AC226" s="36"/>
      <c r="AD226" s="36"/>
      <c r="AE226" s="36"/>
      <c r="AT226" s="15" t="s">
        <v>151</v>
      </c>
      <c r="AU226" s="15" t="s">
        <v>149</v>
      </c>
    </row>
    <row r="227" s="2" customFormat="1" ht="21.75" customHeight="1">
      <c r="A227" s="36"/>
      <c r="B227" s="37"/>
      <c r="C227" s="230" t="s">
        <v>352</v>
      </c>
      <c r="D227" s="230" t="s">
        <v>144</v>
      </c>
      <c r="E227" s="231" t="s">
        <v>353</v>
      </c>
      <c r="F227" s="232" t="s">
        <v>354</v>
      </c>
      <c r="G227" s="233" t="s">
        <v>209</v>
      </c>
      <c r="H227" s="234">
        <v>10.32</v>
      </c>
      <c r="I227" s="235"/>
      <c r="J227" s="235"/>
      <c r="K227" s="236">
        <f>ROUND(P227*H227,2)</f>
        <v>0</v>
      </c>
      <c r="L227" s="237"/>
      <c r="M227" s="42"/>
      <c r="N227" s="238" t="s">
        <v>1</v>
      </c>
      <c r="O227" s="239" t="s">
        <v>40</v>
      </c>
      <c r="P227" s="240">
        <f>I227+J227</f>
        <v>0</v>
      </c>
      <c r="Q227" s="240">
        <f>ROUND(I227*H227,2)</f>
        <v>0</v>
      </c>
      <c r="R227" s="240">
        <f>ROUND(J227*H227,2)</f>
        <v>0</v>
      </c>
      <c r="S227" s="95"/>
      <c r="T227" s="241">
        <f>S227*H227</f>
        <v>0</v>
      </c>
      <c r="U227" s="241">
        <v>0</v>
      </c>
      <c r="V227" s="241">
        <f>U227*H227</f>
        <v>0</v>
      </c>
      <c r="W227" s="241">
        <v>0</v>
      </c>
      <c r="X227" s="242">
        <f>W227*H227</f>
        <v>0</v>
      </c>
      <c r="Y227" s="36"/>
      <c r="Z227" s="36"/>
      <c r="AA227" s="36"/>
      <c r="AB227" s="36"/>
      <c r="AC227" s="36"/>
      <c r="AD227" s="36"/>
      <c r="AE227" s="36"/>
      <c r="AR227" s="243" t="s">
        <v>148</v>
      </c>
      <c r="AT227" s="243" t="s">
        <v>144</v>
      </c>
      <c r="AU227" s="243" t="s">
        <v>149</v>
      </c>
      <c r="AY227" s="15" t="s">
        <v>141</v>
      </c>
      <c r="BE227" s="244">
        <f>IF(O227="základná",K227,0)</f>
        <v>0</v>
      </c>
      <c r="BF227" s="244">
        <f>IF(O227="znížená",K227,0)</f>
        <v>0</v>
      </c>
      <c r="BG227" s="244">
        <f>IF(O227="zákl. prenesená",K227,0)</f>
        <v>0</v>
      </c>
      <c r="BH227" s="244">
        <f>IF(O227="zníž. prenesená",K227,0)</f>
        <v>0</v>
      </c>
      <c r="BI227" s="244">
        <f>IF(O227="nulová",K227,0)</f>
        <v>0</v>
      </c>
      <c r="BJ227" s="15" t="s">
        <v>149</v>
      </c>
      <c r="BK227" s="244">
        <f>ROUND(P227*H227,2)</f>
        <v>0</v>
      </c>
      <c r="BL227" s="15" t="s">
        <v>148</v>
      </c>
      <c r="BM227" s="243" t="s">
        <v>355</v>
      </c>
    </row>
    <row r="228" s="2" customFormat="1">
      <c r="A228" s="36"/>
      <c r="B228" s="37"/>
      <c r="C228" s="38"/>
      <c r="D228" s="245" t="s">
        <v>151</v>
      </c>
      <c r="E228" s="38"/>
      <c r="F228" s="246" t="s">
        <v>354</v>
      </c>
      <c r="G228" s="38"/>
      <c r="H228" s="38"/>
      <c r="I228" s="247"/>
      <c r="J228" s="247"/>
      <c r="K228" s="38"/>
      <c r="L228" s="38"/>
      <c r="M228" s="42"/>
      <c r="N228" s="248"/>
      <c r="O228" s="249"/>
      <c r="P228" s="95"/>
      <c r="Q228" s="95"/>
      <c r="R228" s="95"/>
      <c r="S228" s="95"/>
      <c r="T228" s="95"/>
      <c r="U228" s="95"/>
      <c r="V228" s="95"/>
      <c r="W228" s="95"/>
      <c r="X228" s="96"/>
      <c r="Y228" s="36"/>
      <c r="Z228" s="36"/>
      <c r="AA228" s="36"/>
      <c r="AB228" s="36"/>
      <c r="AC228" s="36"/>
      <c r="AD228" s="36"/>
      <c r="AE228" s="36"/>
      <c r="AT228" s="15" t="s">
        <v>151</v>
      </c>
      <c r="AU228" s="15" t="s">
        <v>149</v>
      </c>
    </row>
    <row r="229" s="2" customFormat="1" ht="24.15" customHeight="1">
      <c r="A229" s="36"/>
      <c r="B229" s="37"/>
      <c r="C229" s="230" t="s">
        <v>356</v>
      </c>
      <c r="D229" s="230" t="s">
        <v>144</v>
      </c>
      <c r="E229" s="231" t="s">
        <v>357</v>
      </c>
      <c r="F229" s="232" t="s">
        <v>358</v>
      </c>
      <c r="G229" s="233" t="s">
        <v>209</v>
      </c>
      <c r="H229" s="234">
        <v>237.36000000000001</v>
      </c>
      <c r="I229" s="235"/>
      <c r="J229" s="235"/>
      <c r="K229" s="236">
        <f>ROUND(P229*H229,2)</f>
        <v>0</v>
      </c>
      <c r="L229" s="237"/>
      <c r="M229" s="42"/>
      <c r="N229" s="238" t="s">
        <v>1</v>
      </c>
      <c r="O229" s="239" t="s">
        <v>40</v>
      </c>
      <c r="P229" s="240">
        <f>I229+J229</f>
        <v>0</v>
      </c>
      <c r="Q229" s="240">
        <f>ROUND(I229*H229,2)</f>
        <v>0</v>
      </c>
      <c r="R229" s="240">
        <f>ROUND(J229*H229,2)</f>
        <v>0</v>
      </c>
      <c r="S229" s="95"/>
      <c r="T229" s="241">
        <f>S229*H229</f>
        <v>0</v>
      </c>
      <c r="U229" s="241">
        <v>0</v>
      </c>
      <c r="V229" s="241">
        <f>U229*H229</f>
        <v>0</v>
      </c>
      <c r="W229" s="241">
        <v>0</v>
      </c>
      <c r="X229" s="242">
        <f>W229*H229</f>
        <v>0</v>
      </c>
      <c r="Y229" s="36"/>
      <c r="Z229" s="36"/>
      <c r="AA229" s="36"/>
      <c r="AB229" s="36"/>
      <c r="AC229" s="36"/>
      <c r="AD229" s="36"/>
      <c r="AE229" s="36"/>
      <c r="AR229" s="243" t="s">
        <v>148</v>
      </c>
      <c r="AT229" s="243" t="s">
        <v>144</v>
      </c>
      <c r="AU229" s="243" t="s">
        <v>149</v>
      </c>
      <c r="AY229" s="15" t="s">
        <v>141</v>
      </c>
      <c r="BE229" s="244">
        <f>IF(O229="základná",K229,0)</f>
        <v>0</v>
      </c>
      <c r="BF229" s="244">
        <f>IF(O229="znížená",K229,0)</f>
        <v>0</v>
      </c>
      <c r="BG229" s="244">
        <f>IF(O229="zákl. prenesená",K229,0)</f>
        <v>0</v>
      </c>
      <c r="BH229" s="244">
        <f>IF(O229="zníž. prenesená",K229,0)</f>
        <v>0</v>
      </c>
      <c r="BI229" s="244">
        <f>IF(O229="nulová",K229,0)</f>
        <v>0</v>
      </c>
      <c r="BJ229" s="15" t="s">
        <v>149</v>
      </c>
      <c r="BK229" s="244">
        <f>ROUND(P229*H229,2)</f>
        <v>0</v>
      </c>
      <c r="BL229" s="15" t="s">
        <v>148</v>
      </c>
      <c r="BM229" s="243" t="s">
        <v>359</v>
      </c>
    </row>
    <row r="230" s="2" customFormat="1">
      <c r="A230" s="36"/>
      <c r="B230" s="37"/>
      <c r="C230" s="38"/>
      <c r="D230" s="245" t="s">
        <v>151</v>
      </c>
      <c r="E230" s="38"/>
      <c r="F230" s="246" t="s">
        <v>358</v>
      </c>
      <c r="G230" s="38"/>
      <c r="H230" s="38"/>
      <c r="I230" s="247"/>
      <c r="J230" s="247"/>
      <c r="K230" s="38"/>
      <c r="L230" s="38"/>
      <c r="M230" s="42"/>
      <c r="N230" s="248"/>
      <c r="O230" s="249"/>
      <c r="P230" s="95"/>
      <c r="Q230" s="95"/>
      <c r="R230" s="95"/>
      <c r="S230" s="95"/>
      <c r="T230" s="95"/>
      <c r="U230" s="95"/>
      <c r="V230" s="95"/>
      <c r="W230" s="95"/>
      <c r="X230" s="96"/>
      <c r="Y230" s="36"/>
      <c r="Z230" s="36"/>
      <c r="AA230" s="36"/>
      <c r="AB230" s="36"/>
      <c r="AC230" s="36"/>
      <c r="AD230" s="36"/>
      <c r="AE230" s="36"/>
      <c r="AT230" s="15" t="s">
        <v>151</v>
      </c>
      <c r="AU230" s="15" t="s">
        <v>149</v>
      </c>
    </row>
    <row r="231" s="13" customFormat="1">
      <c r="A231" s="13"/>
      <c r="B231" s="250"/>
      <c r="C231" s="251"/>
      <c r="D231" s="245" t="s">
        <v>196</v>
      </c>
      <c r="E231" s="251"/>
      <c r="F231" s="252" t="s">
        <v>538</v>
      </c>
      <c r="G231" s="251"/>
      <c r="H231" s="253">
        <v>237.36000000000001</v>
      </c>
      <c r="I231" s="254"/>
      <c r="J231" s="254"/>
      <c r="K231" s="251"/>
      <c r="L231" s="251"/>
      <c r="M231" s="255"/>
      <c r="N231" s="256"/>
      <c r="O231" s="257"/>
      <c r="P231" s="257"/>
      <c r="Q231" s="257"/>
      <c r="R231" s="257"/>
      <c r="S231" s="257"/>
      <c r="T231" s="257"/>
      <c r="U231" s="257"/>
      <c r="V231" s="257"/>
      <c r="W231" s="257"/>
      <c r="X231" s="258"/>
      <c r="Y231" s="13"/>
      <c r="Z231" s="13"/>
      <c r="AA231" s="13"/>
      <c r="AB231" s="13"/>
      <c r="AC231" s="13"/>
      <c r="AD231" s="13"/>
      <c r="AE231" s="13"/>
      <c r="AT231" s="259" t="s">
        <v>196</v>
      </c>
      <c r="AU231" s="259" t="s">
        <v>149</v>
      </c>
      <c r="AV231" s="13" t="s">
        <v>149</v>
      </c>
      <c r="AW231" s="13" t="s">
        <v>4</v>
      </c>
      <c r="AX231" s="13" t="s">
        <v>84</v>
      </c>
      <c r="AY231" s="259" t="s">
        <v>141</v>
      </c>
    </row>
    <row r="232" s="2" customFormat="1" ht="24.15" customHeight="1">
      <c r="A232" s="36"/>
      <c r="B232" s="37"/>
      <c r="C232" s="230" t="s">
        <v>361</v>
      </c>
      <c r="D232" s="230" t="s">
        <v>144</v>
      </c>
      <c r="E232" s="231" t="s">
        <v>362</v>
      </c>
      <c r="F232" s="232" t="s">
        <v>363</v>
      </c>
      <c r="G232" s="233" t="s">
        <v>209</v>
      </c>
      <c r="H232" s="234">
        <v>3.8639999999999999</v>
      </c>
      <c r="I232" s="235"/>
      <c r="J232" s="235"/>
      <c r="K232" s="236">
        <f>ROUND(P232*H232,2)</f>
        <v>0</v>
      </c>
      <c r="L232" s="237"/>
      <c r="M232" s="42"/>
      <c r="N232" s="238" t="s">
        <v>1</v>
      </c>
      <c r="O232" s="239" t="s">
        <v>40</v>
      </c>
      <c r="P232" s="240">
        <f>I232+J232</f>
        <v>0</v>
      </c>
      <c r="Q232" s="240">
        <f>ROUND(I232*H232,2)</f>
        <v>0</v>
      </c>
      <c r="R232" s="240">
        <f>ROUND(J232*H232,2)</f>
        <v>0</v>
      </c>
      <c r="S232" s="95"/>
      <c r="T232" s="241">
        <f>S232*H232</f>
        <v>0</v>
      </c>
      <c r="U232" s="241">
        <v>0</v>
      </c>
      <c r="V232" s="241">
        <f>U232*H232</f>
        <v>0</v>
      </c>
      <c r="W232" s="241">
        <v>0</v>
      </c>
      <c r="X232" s="242">
        <f>W232*H232</f>
        <v>0</v>
      </c>
      <c r="Y232" s="36"/>
      <c r="Z232" s="36"/>
      <c r="AA232" s="36"/>
      <c r="AB232" s="36"/>
      <c r="AC232" s="36"/>
      <c r="AD232" s="36"/>
      <c r="AE232" s="36"/>
      <c r="AR232" s="243" t="s">
        <v>148</v>
      </c>
      <c r="AT232" s="243" t="s">
        <v>144</v>
      </c>
      <c r="AU232" s="243" t="s">
        <v>149</v>
      </c>
      <c r="AY232" s="15" t="s">
        <v>141</v>
      </c>
      <c r="BE232" s="244">
        <f>IF(O232="základná",K232,0)</f>
        <v>0</v>
      </c>
      <c r="BF232" s="244">
        <f>IF(O232="znížená",K232,0)</f>
        <v>0</v>
      </c>
      <c r="BG232" s="244">
        <f>IF(O232="zákl. prenesená",K232,0)</f>
        <v>0</v>
      </c>
      <c r="BH232" s="244">
        <f>IF(O232="zníž. prenesená",K232,0)</f>
        <v>0</v>
      </c>
      <c r="BI232" s="244">
        <f>IF(O232="nulová",K232,0)</f>
        <v>0</v>
      </c>
      <c r="BJ232" s="15" t="s">
        <v>149</v>
      </c>
      <c r="BK232" s="244">
        <f>ROUND(P232*H232,2)</f>
        <v>0</v>
      </c>
      <c r="BL232" s="15" t="s">
        <v>148</v>
      </c>
      <c r="BM232" s="243" t="s">
        <v>364</v>
      </c>
    </row>
    <row r="233" s="2" customFormat="1">
      <c r="A233" s="36"/>
      <c r="B233" s="37"/>
      <c r="C233" s="38"/>
      <c r="D233" s="245" t="s">
        <v>151</v>
      </c>
      <c r="E233" s="38"/>
      <c r="F233" s="246" t="s">
        <v>365</v>
      </c>
      <c r="G233" s="38"/>
      <c r="H233" s="38"/>
      <c r="I233" s="247"/>
      <c r="J233" s="247"/>
      <c r="K233" s="38"/>
      <c r="L233" s="38"/>
      <c r="M233" s="42"/>
      <c r="N233" s="248"/>
      <c r="O233" s="249"/>
      <c r="P233" s="95"/>
      <c r="Q233" s="95"/>
      <c r="R233" s="95"/>
      <c r="S233" s="95"/>
      <c r="T233" s="95"/>
      <c r="U233" s="95"/>
      <c r="V233" s="95"/>
      <c r="W233" s="95"/>
      <c r="X233" s="96"/>
      <c r="Y233" s="36"/>
      <c r="Z233" s="36"/>
      <c r="AA233" s="36"/>
      <c r="AB233" s="36"/>
      <c r="AC233" s="36"/>
      <c r="AD233" s="36"/>
      <c r="AE233" s="36"/>
      <c r="AT233" s="15" t="s">
        <v>151</v>
      </c>
      <c r="AU233" s="15" t="s">
        <v>149</v>
      </c>
    </row>
    <row r="234" s="12" customFormat="1" ht="22.8" customHeight="1">
      <c r="A234" s="12"/>
      <c r="B234" s="213"/>
      <c r="C234" s="214"/>
      <c r="D234" s="215" t="s">
        <v>75</v>
      </c>
      <c r="E234" s="228" t="s">
        <v>381</v>
      </c>
      <c r="F234" s="228" t="s">
        <v>382</v>
      </c>
      <c r="G234" s="214"/>
      <c r="H234" s="214"/>
      <c r="I234" s="217"/>
      <c r="J234" s="217"/>
      <c r="K234" s="229">
        <f>BK234</f>
        <v>0</v>
      </c>
      <c r="L234" s="214"/>
      <c r="M234" s="219"/>
      <c r="N234" s="220"/>
      <c r="O234" s="221"/>
      <c r="P234" s="221"/>
      <c r="Q234" s="222">
        <f>SUM(Q235:Q236)</f>
        <v>0</v>
      </c>
      <c r="R234" s="222">
        <f>SUM(R235:R236)</f>
        <v>0</v>
      </c>
      <c r="S234" s="221"/>
      <c r="T234" s="223">
        <f>SUM(T235:T236)</f>
        <v>0</v>
      </c>
      <c r="U234" s="221"/>
      <c r="V234" s="223">
        <f>SUM(V235:V236)</f>
        <v>0</v>
      </c>
      <c r="W234" s="221"/>
      <c r="X234" s="224">
        <f>SUM(X235:X236)</f>
        <v>0</v>
      </c>
      <c r="Y234" s="12"/>
      <c r="Z234" s="12"/>
      <c r="AA234" s="12"/>
      <c r="AB234" s="12"/>
      <c r="AC234" s="12"/>
      <c r="AD234" s="12"/>
      <c r="AE234" s="12"/>
      <c r="AR234" s="225" t="s">
        <v>84</v>
      </c>
      <c r="AT234" s="226" t="s">
        <v>75</v>
      </c>
      <c r="AU234" s="226" t="s">
        <v>84</v>
      </c>
      <c r="AY234" s="225" t="s">
        <v>141</v>
      </c>
      <c r="BK234" s="227">
        <f>SUM(BK235:BK236)</f>
        <v>0</v>
      </c>
    </row>
    <row r="235" s="2" customFormat="1" ht="24.15" customHeight="1">
      <c r="A235" s="36"/>
      <c r="B235" s="37"/>
      <c r="C235" s="230" t="s">
        <v>383</v>
      </c>
      <c r="D235" s="230" t="s">
        <v>144</v>
      </c>
      <c r="E235" s="231" t="s">
        <v>384</v>
      </c>
      <c r="F235" s="232" t="s">
        <v>385</v>
      </c>
      <c r="G235" s="233" t="s">
        <v>209</v>
      </c>
      <c r="H235" s="234">
        <v>156.726</v>
      </c>
      <c r="I235" s="235"/>
      <c r="J235" s="235"/>
      <c r="K235" s="236">
        <f>ROUND(P235*H235,2)</f>
        <v>0</v>
      </c>
      <c r="L235" s="237"/>
      <c r="M235" s="42"/>
      <c r="N235" s="238" t="s">
        <v>1</v>
      </c>
      <c r="O235" s="239" t="s">
        <v>40</v>
      </c>
      <c r="P235" s="240">
        <f>I235+J235</f>
        <v>0</v>
      </c>
      <c r="Q235" s="240">
        <f>ROUND(I235*H235,2)</f>
        <v>0</v>
      </c>
      <c r="R235" s="240">
        <f>ROUND(J235*H235,2)</f>
        <v>0</v>
      </c>
      <c r="S235" s="95"/>
      <c r="T235" s="241">
        <f>S235*H235</f>
        <v>0</v>
      </c>
      <c r="U235" s="241">
        <v>0</v>
      </c>
      <c r="V235" s="241">
        <f>U235*H235</f>
        <v>0</v>
      </c>
      <c r="W235" s="241">
        <v>0</v>
      </c>
      <c r="X235" s="242">
        <f>W235*H235</f>
        <v>0</v>
      </c>
      <c r="Y235" s="36"/>
      <c r="Z235" s="36"/>
      <c r="AA235" s="36"/>
      <c r="AB235" s="36"/>
      <c r="AC235" s="36"/>
      <c r="AD235" s="36"/>
      <c r="AE235" s="36"/>
      <c r="AR235" s="243" t="s">
        <v>148</v>
      </c>
      <c r="AT235" s="243" t="s">
        <v>144</v>
      </c>
      <c r="AU235" s="243" t="s">
        <v>149</v>
      </c>
      <c r="AY235" s="15" t="s">
        <v>141</v>
      </c>
      <c r="BE235" s="244">
        <f>IF(O235="základná",K235,0)</f>
        <v>0</v>
      </c>
      <c r="BF235" s="244">
        <f>IF(O235="znížená",K235,0)</f>
        <v>0</v>
      </c>
      <c r="BG235" s="244">
        <f>IF(O235="zákl. prenesená",K235,0)</f>
        <v>0</v>
      </c>
      <c r="BH235" s="244">
        <f>IF(O235="zníž. prenesená",K235,0)</f>
        <v>0</v>
      </c>
      <c r="BI235" s="244">
        <f>IF(O235="nulová",K235,0)</f>
        <v>0</v>
      </c>
      <c r="BJ235" s="15" t="s">
        <v>149</v>
      </c>
      <c r="BK235" s="244">
        <f>ROUND(P235*H235,2)</f>
        <v>0</v>
      </c>
      <c r="BL235" s="15" t="s">
        <v>148</v>
      </c>
      <c r="BM235" s="243" t="s">
        <v>386</v>
      </c>
    </row>
    <row r="236" s="2" customFormat="1">
      <c r="A236" s="36"/>
      <c r="B236" s="37"/>
      <c r="C236" s="38"/>
      <c r="D236" s="245" t="s">
        <v>151</v>
      </c>
      <c r="E236" s="38"/>
      <c r="F236" s="246" t="s">
        <v>387</v>
      </c>
      <c r="G236" s="38"/>
      <c r="H236" s="38"/>
      <c r="I236" s="247"/>
      <c r="J236" s="247"/>
      <c r="K236" s="38"/>
      <c r="L236" s="38"/>
      <c r="M236" s="42"/>
      <c r="N236" s="270"/>
      <c r="O236" s="271"/>
      <c r="P236" s="272"/>
      <c r="Q236" s="272"/>
      <c r="R236" s="272"/>
      <c r="S236" s="272"/>
      <c r="T236" s="272"/>
      <c r="U236" s="272"/>
      <c r="V236" s="272"/>
      <c r="W236" s="272"/>
      <c r="X236" s="273"/>
      <c r="Y236" s="36"/>
      <c r="Z236" s="36"/>
      <c r="AA236" s="36"/>
      <c r="AB236" s="36"/>
      <c r="AC236" s="36"/>
      <c r="AD236" s="36"/>
      <c r="AE236" s="36"/>
      <c r="AT236" s="15" t="s">
        <v>151</v>
      </c>
      <c r="AU236" s="15" t="s">
        <v>149</v>
      </c>
    </row>
    <row r="237" s="2" customFormat="1" ht="6.96" customHeight="1">
      <c r="A237" s="36"/>
      <c r="B237" s="70"/>
      <c r="C237" s="71"/>
      <c r="D237" s="71"/>
      <c r="E237" s="71"/>
      <c r="F237" s="71"/>
      <c r="G237" s="71"/>
      <c r="H237" s="71"/>
      <c r="I237" s="71"/>
      <c r="J237" s="71"/>
      <c r="K237" s="71"/>
      <c r="L237" s="71"/>
      <c r="M237" s="42"/>
      <c r="N237" s="36"/>
      <c r="P237" s="36"/>
      <c r="Q237" s="36"/>
      <c r="R237" s="36"/>
      <c r="S237" s="36"/>
      <c r="T237" s="36"/>
      <c r="U237" s="36"/>
      <c r="V237" s="36"/>
      <c r="W237" s="36"/>
      <c r="X237" s="36"/>
      <c r="Y237" s="36"/>
      <c r="Z237" s="36"/>
      <c r="AA237" s="36"/>
      <c r="AB237" s="36"/>
      <c r="AC237" s="36"/>
      <c r="AD237" s="36"/>
      <c r="AE237" s="36"/>
    </row>
  </sheetData>
  <sheetProtection sheet="1" autoFilter="0" formatColumns="0" formatRows="0" objects="1" scenarios="1" spinCount="100000" saltValue="OD3pPZLqKiVEKEXkayt/tM3fCTB8ZK6HmRGn/IlRY6z9CW+zWfpv0wlt+MqUI6vv2ErCVqQSsmvDv1Ria8yABg==" hashValue="LqgqQgkqZuOmVqPu5j89gMcwVOMPyiAoaa+Z/uR+iLqwS0Qcg4R+vXCwlje/+zJCHd9ZWb+ODIdQl39D+aYa1A==" algorithmName="SHA-512" password="CC35"/>
  <autoFilter ref="C122:L236"/>
  <mergeCells count="9">
    <mergeCell ref="E7:H7"/>
    <mergeCell ref="E9:H9"/>
    <mergeCell ref="E18:H18"/>
    <mergeCell ref="E27:H27"/>
    <mergeCell ref="E85:H85"/>
    <mergeCell ref="E87:H87"/>
    <mergeCell ref="E113:H113"/>
    <mergeCell ref="E115:H115"/>
    <mergeCell ref="M2:Z2"/>
  </mergeCells>
  <pageMargins left="0.39375" right="0.39375" top="0.39375" bottom="0.39375" header="0" footer="0"/>
  <pageSetup paperSize="9" orientation="portrait" blackAndWhite="1" fitToHeight="100"/>
  <headerFooter>
    <oddFooter>&amp;CStrana &amp;P z &amp;N</oddFooter>
  </headerFooter>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hidden="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5" t="s">
        <v>97</v>
      </c>
    </row>
    <row r="3" s="1" customFormat="1" ht="6.96" customHeight="1">
      <c r="B3" s="141"/>
      <c r="C3" s="142"/>
      <c r="D3" s="142"/>
      <c r="E3" s="142"/>
      <c r="F3" s="142"/>
      <c r="G3" s="142"/>
      <c r="H3" s="142"/>
      <c r="I3" s="142"/>
      <c r="J3" s="142"/>
      <c r="K3" s="142"/>
      <c r="L3" s="142"/>
      <c r="M3" s="18"/>
      <c r="AT3" s="15" t="s">
        <v>76</v>
      </c>
    </row>
    <row r="4" s="1" customFormat="1" ht="24.96" customHeight="1">
      <c r="B4" s="18"/>
      <c r="D4" s="143" t="s">
        <v>104</v>
      </c>
      <c r="M4" s="18"/>
      <c r="N4" s="144" t="s">
        <v>10</v>
      </c>
      <c r="AT4" s="15" t="s">
        <v>4</v>
      </c>
    </row>
    <row r="5" s="1" customFormat="1" ht="6.96" customHeight="1">
      <c r="B5" s="18"/>
      <c r="M5" s="18"/>
    </row>
    <row r="6" s="1" customFormat="1" ht="12" customHeight="1">
      <c r="B6" s="18"/>
      <c r="D6" s="145" t="s">
        <v>16</v>
      </c>
      <c r="M6" s="18"/>
    </row>
    <row r="7" s="1" customFormat="1" ht="16.5" customHeight="1">
      <c r="B7" s="18"/>
      <c r="E7" s="146" t="str">
        <f>'Rekapitulácia stavby'!K6</f>
        <v>Zátoka pokoja</v>
      </c>
      <c r="F7" s="145"/>
      <c r="G7" s="145"/>
      <c r="H7" s="145"/>
      <c r="M7" s="18"/>
    </row>
    <row r="8" s="2" customFormat="1" ht="12" customHeight="1">
      <c r="A8" s="36"/>
      <c r="B8" s="42"/>
      <c r="C8" s="36"/>
      <c r="D8" s="145" t="s">
        <v>105</v>
      </c>
      <c r="E8" s="36"/>
      <c r="F8" s="36"/>
      <c r="G8" s="36"/>
      <c r="H8" s="36"/>
      <c r="I8" s="36"/>
      <c r="J8" s="36"/>
      <c r="K8" s="36"/>
      <c r="L8" s="36"/>
      <c r="M8" s="67"/>
      <c r="S8" s="36"/>
      <c r="T8" s="36"/>
      <c r="U8" s="36"/>
      <c r="V8" s="36"/>
      <c r="W8" s="36"/>
      <c r="X8" s="36"/>
      <c r="Y8" s="36"/>
      <c r="Z8" s="36"/>
      <c r="AA8" s="36"/>
      <c r="AB8" s="36"/>
      <c r="AC8" s="36"/>
      <c r="AD8" s="36"/>
      <c r="AE8" s="36"/>
    </row>
    <row r="9" s="2" customFormat="1" ht="16.5" customHeight="1">
      <c r="A9" s="36"/>
      <c r="B9" s="42"/>
      <c r="C9" s="36"/>
      <c r="D9" s="36"/>
      <c r="E9" s="147" t="s">
        <v>539</v>
      </c>
      <c r="F9" s="36"/>
      <c r="G9" s="36"/>
      <c r="H9" s="36"/>
      <c r="I9" s="36"/>
      <c r="J9" s="36"/>
      <c r="K9" s="36"/>
      <c r="L9" s="36"/>
      <c r="M9" s="67"/>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36"/>
      <c r="M10" s="67"/>
      <c r="S10" s="36"/>
      <c r="T10" s="36"/>
      <c r="U10" s="36"/>
      <c r="V10" s="36"/>
      <c r="W10" s="36"/>
      <c r="X10" s="36"/>
      <c r="Y10" s="36"/>
      <c r="Z10" s="36"/>
      <c r="AA10" s="36"/>
      <c r="AB10" s="36"/>
      <c r="AC10" s="36"/>
      <c r="AD10" s="36"/>
      <c r="AE10" s="36"/>
    </row>
    <row r="11" s="2" customFormat="1" ht="12" customHeight="1">
      <c r="A11" s="36"/>
      <c r="B11" s="42"/>
      <c r="C11" s="36"/>
      <c r="D11" s="145" t="s">
        <v>18</v>
      </c>
      <c r="E11" s="36"/>
      <c r="F11" s="148" t="s">
        <v>1</v>
      </c>
      <c r="G11" s="36"/>
      <c r="H11" s="36"/>
      <c r="I11" s="145" t="s">
        <v>19</v>
      </c>
      <c r="J11" s="148" t="s">
        <v>1</v>
      </c>
      <c r="K11" s="36"/>
      <c r="L11" s="36"/>
      <c r="M11" s="67"/>
      <c r="S11" s="36"/>
      <c r="T11" s="36"/>
      <c r="U11" s="36"/>
      <c r="V11" s="36"/>
      <c r="W11" s="36"/>
      <c r="X11" s="36"/>
      <c r="Y11" s="36"/>
      <c r="Z11" s="36"/>
      <c r="AA11" s="36"/>
      <c r="AB11" s="36"/>
      <c r="AC11" s="36"/>
      <c r="AD11" s="36"/>
      <c r="AE11" s="36"/>
    </row>
    <row r="12" s="2" customFormat="1" ht="12" customHeight="1">
      <c r="A12" s="36"/>
      <c r="B12" s="42"/>
      <c r="C12" s="36"/>
      <c r="D12" s="145" t="s">
        <v>20</v>
      </c>
      <c r="E12" s="36"/>
      <c r="F12" s="148" t="s">
        <v>21</v>
      </c>
      <c r="G12" s="36"/>
      <c r="H12" s="36"/>
      <c r="I12" s="145" t="s">
        <v>22</v>
      </c>
      <c r="J12" s="149" t="str">
        <f>'Rekapitulácia stavby'!AN8</f>
        <v>9. 9. 2021</v>
      </c>
      <c r="K12" s="36"/>
      <c r="L12" s="36"/>
      <c r="M12" s="67"/>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36"/>
      <c r="M13" s="67"/>
      <c r="S13" s="36"/>
      <c r="T13" s="36"/>
      <c r="U13" s="36"/>
      <c r="V13" s="36"/>
      <c r="W13" s="36"/>
      <c r="X13" s="36"/>
      <c r="Y13" s="36"/>
      <c r="Z13" s="36"/>
      <c r="AA13" s="36"/>
      <c r="AB13" s="36"/>
      <c r="AC13" s="36"/>
      <c r="AD13" s="36"/>
      <c r="AE13" s="36"/>
    </row>
    <row r="14" s="2" customFormat="1" ht="12" customHeight="1">
      <c r="A14" s="36"/>
      <c r="B14" s="42"/>
      <c r="C14" s="36"/>
      <c r="D14" s="145" t="s">
        <v>24</v>
      </c>
      <c r="E14" s="36"/>
      <c r="F14" s="36"/>
      <c r="G14" s="36"/>
      <c r="H14" s="36"/>
      <c r="I14" s="145" t="s">
        <v>25</v>
      </c>
      <c r="J14" s="148" t="s">
        <v>1</v>
      </c>
      <c r="K14" s="36"/>
      <c r="L14" s="36"/>
      <c r="M14" s="67"/>
      <c r="S14" s="36"/>
      <c r="T14" s="36"/>
      <c r="U14" s="36"/>
      <c r="V14" s="36"/>
      <c r="W14" s="36"/>
      <c r="X14" s="36"/>
      <c r="Y14" s="36"/>
      <c r="Z14" s="36"/>
      <c r="AA14" s="36"/>
      <c r="AB14" s="36"/>
      <c r="AC14" s="36"/>
      <c r="AD14" s="36"/>
      <c r="AE14" s="36"/>
    </row>
    <row r="15" s="2" customFormat="1" ht="18" customHeight="1">
      <c r="A15" s="36"/>
      <c r="B15" s="42"/>
      <c r="C15" s="36"/>
      <c r="D15" s="36"/>
      <c r="E15" s="148" t="s">
        <v>26</v>
      </c>
      <c r="F15" s="36"/>
      <c r="G15" s="36"/>
      <c r="H15" s="36"/>
      <c r="I15" s="145" t="s">
        <v>27</v>
      </c>
      <c r="J15" s="148" t="s">
        <v>1</v>
      </c>
      <c r="K15" s="36"/>
      <c r="L15" s="36"/>
      <c r="M15" s="67"/>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36"/>
      <c r="M16" s="67"/>
      <c r="S16" s="36"/>
      <c r="T16" s="36"/>
      <c r="U16" s="36"/>
      <c r="V16" s="36"/>
      <c r="W16" s="36"/>
      <c r="X16" s="36"/>
      <c r="Y16" s="36"/>
      <c r="Z16" s="36"/>
      <c r="AA16" s="36"/>
      <c r="AB16" s="36"/>
      <c r="AC16" s="36"/>
      <c r="AD16" s="36"/>
      <c r="AE16" s="36"/>
    </row>
    <row r="17" s="2" customFormat="1" ht="12" customHeight="1">
      <c r="A17" s="36"/>
      <c r="B17" s="42"/>
      <c r="C17" s="36"/>
      <c r="D17" s="145" t="s">
        <v>28</v>
      </c>
      <c r="E17" s="36"/>
      <c r="F17" s="36"/>
      <c r="G17" s="36"/>
      <c r="H17" s="36"/>
      <c r="I17" s="145" t="s">
        <v>25</v>
      </c>
      <c r="J17" s="31" t="str">
        <f>'Rekapitulácia stavby'!AN13</f>
        <v>Vyplň údaj</v>
      </c>
      <c r="K17" s="36"/>
      <c r="L17" s="36"/>
      <c r="M17" s="67"/>
      <c r="S17" s="36"/>
      <c r="T17" s="36"/>
      <c r="U17" s="36"/>
      <c r="V17" s="36"/>
      <c r="W17" s="36"/>
      <c r="X17" s="36"/>
      <c r="Y17" s="36"/>
      <c r="Z17" s="36"/>
      <c r="AA17" s="36"/>
      <c r="AB17" s="36"/>
      <c r="AC17" s="36"/>
      <c r="AD17" s="36"/>
      <c r="AE17" s="36"/>
    </row>
    <row r="18" s="2" customFormat="1" ht="18" customHeight="1">
      <c r="A18" s="36"/>
      <c r="B18" s="42"/>
      <c r="C18" s="36"/>
      <c r="D18" s="36"/>
      <c r="E18" s="31" t="str">
        <f>'Rekapitulácia stavby'!E14</f>
        <v>Vyplň údaj</v>
      </c>
      <c r="F18" s="148"/>
      <c r="G18" s="148"/>
      <c r="H18" s="148"/>
      <c r="I18" s="145" t="s">
        <v>27</v>
      </c>
      <c r="J18" s="31" t="str">
        <f>'Rekapitulácia stavby'!AN14</f>
        <v>Vyplň údaj</v>
      </c>
      <c r="K18" s="36"/>
      <c r="L18" s="36"/>
      <c r="M18" s="67"/>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36"/>
      <c r="M19" s="67"/>
      <c r="S19" s="36"/>
      <c r="T19" s="36"/>
      <c r="U19" s="36"/>
      <c r="V19" s="36"/>
      <c r="W19" s="36"/>
      <c r="X19" s="36"/>
      <c r="Y19" s="36"/>
      <c r="Z19" s="36"/>
      <c r="AA19" s="36"/>
      <c r="AB19" s="36"/>
      <c r="AC19" s="36"/>
      <c r="AD19" s="36"/>
      <c r="AE19" s="36"/>
    </row>
    <row r="20" s="2" customFormat="1" ht="12" customHeight="1">
      <c r="A20" s="36"/>
      <c r="B20" s="42"/>
      <c r="C20" s="36"/>
      <c r="D20" s="145" t="s">
        <v>30</v>
      </c>
      <c r="E20" s="36"/>
      <c r="F20" s="36"/>
      <c r="G20" s="36"/>
      <c r="H20" s="36"/>
      <c r="I20" s="145" t="s">
        <v>25</v>
      </c>
      <c r="J20" s="148" t="s">
        <v>1</v>
      </c>
      <c r="K20" s="36"/>
      <c r="L20" s="36"/>
      <c r="M20" s="67"/>
      <c r="S20" s="36"/>
      <c r="T20" s="36"/>
      <c r="U20" s="36"/>
      <c r="V20" s="36"/>
      <c r="W20" s="36"/>
      <c r="X20" s="36"/>
      <c r="Y20" s="36"/>
      <c r="Z20" s="36"/>
      <c r="AA20" s="36"/>
      <c r="AB20" s="36"/>
      <c r="AC20" s="36"/>
      <c r="AD20" s="36"/>
      <c r="AE20" s="36"/>
    </row>
    <row r="21" s="2" customFormat="1" ht="18" customHeight="1">
      <c r="A21" s="36"/>
      <c r="B21" s="42"/>
      <c r="C21" s="36"/>
      <c r="D21" s="36"/>
      <c r="E21" s="148" t="s">
        <v>31</v>
      </c>
      <c r="F21" s="36"/>
      <c r="G21" s="36"/>
      <c r="H21" s="36"/>
      <c r="I21" s="145" t="s">
        <v>27</v>
      </c>
      <c r="J21" s="148" t="s">
        <v>1</v>
      </c>
      <c r="K21" s="36"/>
      <c r="L21" s="36"/>
      <c r="M21" s="67"/>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36"/>
      <c r="M22" s="67"/>
      <c r="S22" s="36"/>
      <c r="T22" s="36"/>
      <c r="U22" s="36"/>
      <c r="V22" s="36"/>
      <c r="W22" s="36"/>
      <c r="X22" s="36"/>
      <c r="Y22" s="36"/>
      <c r="Z22" s="36"/>
      <c r="AA22" s="36"/>
      <c r="AB22" s="36"/>
      <c r="AC22" s="36"/>
      <c r="AD22" s="36"/>
      <c r="AE22" s="36"/>
    </row>
    <row r="23" s="2" customFormat="1" ht="12" customHeight="1">
      <c r="A23" s="36"/>
      <c r="B23" s="42"/>
      <c r="C23" s="36"/>
      <c r="D23" s="145" t="s">
        <v>32</v>
      </c>
      <c r="E23" s="36"/>
      <c r="F23" s="36"/>
      <c r="G23" s="36"/>
      <c r="H23" s="36"/>
      <c r="I23" s="145" t="s">
        <v>25</v>
      </c>
      <c r="J23" s="148" t="s">
        <v>1</v>
      </c>
      <c r="K23" s="36"/>
      <c r="L23" s="36"/>
      <c r="M23" s="67"/>
      <c r="S23" s="36"/>
      <c r="T23" s="36"/>
      <c r="U23" s="36"/>
      <c r="V23" s="36"/>
      <c r="W23" s="36"/>
      <c r="X23" s="36"/>
      <c r="Y23" s="36"/>
      <c r="Z23" s="36"/>
      <c r="AA23" s="36"/>
      <c r="AB23" s="36"/>
      <c r="AC23" s="36"/>
      <c r="AD23" s="36"/>
      <c r="AE23" s="36"/>
    </row>
    <row r="24" s="2" customFormat="1" ht="18" customHeight="1">
      <c r="A24" s="36"/>
      <c r="B24" s="42"/>
      <c r="C24" s="36"/>
      <c r="D24" s="36"/>
      <c r="E24" s="148" t="s">
        <v>31</v>
      </c>
      <c r="F24" s="36"/>
      <c r="G24" s="36"/>
      <c r="H24" s="36"/>
      <c r="I24" s="145" t="s">
        <v>27</v>
      </c>
      <c r="J24" s="148" t="s">
        <v>1</v>
      </c>
      <c r="K24" s="36"/>
      <c r="L24" s="36"/>
      <c r="M24" s="67"/>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36"/>
      <c r="M25" s="67"/>
      <c r="S25" s="36"/>
      <c r="T25" s="36"/>
      <c r="U25" s="36"/>
      <c r="V25" s="36"/>
      <c r="W25" s="36"/>
      <c r="X25" s="36"/>
      <c r="Y25" s="36"/>
      <c r="Z25" s="36"/>
      <c r="AA25" s="36"/>
      <c r="AB25" s="36"/>
      <c r="AC25" s="36"/>
      <c r="AD25" s="36"/>
      <c r="AE25" s="36"/>
    </row>
    <row r="26" s="2" customFormat="1" ht="12" customHeight="1">
      <c r="A26" s="36"/>
      <c r="B26" s="42"/>
      <c r="C26" s="36"/>
      <c r="D26" s="145" t="s">
        <v>33</v>
      </c>
      <c r="E26" s="36"/>
      <c r="F26" s="36"/>
      <c r="G26" s="36"/>
      <c r="H26" s="36"/>
      <c r="I26" s="36"/>
      <c r="J26" s="36"/>
      <c r="K26" s="36"/>
      <c r="L26" s="36"/>
      <c r="M26" s="67"/>
      <c r="S26" s="36"/>
      <c r="T26" s="36"/>
      <c r="U26" s="36"/>
      <c r="V26" s="36"/>
      <c r="W26" s="36"/>
      <c r="X26" s="36"/>
      <c r="Y26" s="36"/>
      <c r="Z26" s="36"/>
      <c r="AA26" s="36"/>
      <c r="AB26" s="36"/>
      <c r="AC26" s="36"/>
      <c r="AD26" s="36"/>
      <c r="AE26" s="36"/>
    </row>
    <row r="27" s="8" customFormat="1" ht="16.5" customHeight="1">
      <c r="A27" s="150"/>
      <c r="B27" s="151"/>
      <c r="C27" s="150"/>
      <c r="D27" s="150"/>
      <c r="E27" s="152" t="s">
        <v>1</v>
      </c>
      <c r="F27" s="152"/>
      <c r="G27" s="152"/>
      <c r="H27" s="152"/>
      <c r="I27" s="150"/>
      <c r="J27" s="150"/>
      <c r="K27" s="150"/>
      <c r="L27" s="150"/>
      <c r="M27" s="153"/>
      <c r="S27" s="150"/>
      <c r="T27" s="150"/>
      <c r="U27" s="150"/>
      <c r="V27" s="150"/>
      <c r="W27" s="150"/>
      <c r="X27" s="150"/>
      <c r="Y27" s="150"/>
      <c r="Z27" s="150"/>
      <c r="AA27" s="150"/>
      <c r="AB27" s="150"/>
      <c r="AC27" s="150"/>
      <c r="AD27" s="150"/>
      <c r="AE27" s="150"/>
    </row>
    <row r="28" s="2" customFormat="1" ht="6.96" customHeight="1">
      <c r="A28" s="36"/>
      <c r="B28" s="42"/>
      <c r="C28" s="36"/>
      <c r="D28" s="36"/>
      <c r="E28" s="36"/>
      <c r="F28" s="36"/>
      <c r="G28" s="36"/>
      <c r="H28" s="36"/>
      <c r="I28" s="36"/>
      <c r="J28" s="36"/>
      <c r="K28" s="36"/>
      <c r="L28" s="36"/>
      <c r="M28" s="67"/>
      <c r="S28" s="36"/>
      <c r="T28" s="36"/>
      <c r="U28" s="36"/>
      <c r="V28" s="36"/>
      <c r="W28" s="36"/>
      <c r="X28" s="36"/>
      <c r="Y28" s="36"/>
      <c r="Z28" s="36"/>
      <c r="AA28" s="36"/>
      <c r="AB28" s="36"/>
      <c r="AC28" s="36"/>
      <c r="AD28" s="36"/>
      <c r="AE28" s="36"/>
    </row>
    <row r="29" s="2" customFormat="1" ht="6.96" customHeight="1">
      <c r="A29" s="36"/>
      <c r="B29" s="42"/>
      <c r="C29" s="36"/>
      <c r="D29" s="154"/>
      <c r="E29" s="154"/>
      <c r="F29" s="154"/>
      <c r="G29" s="154"/>
      <c r="H29" s="154"/>
      <c r="I29" s="154"/>
      <c r="J29" s="154"/>
      <c r="K29" s="154"/>
      <c r="L29" s="154"/>
      <c r="M29" s="67"/>
      <c r="S29" s="36"/>
      <c r="T29" s="36"/>
      <c r="U29" s="36"/>
      <c r="V29" s="36"/>
      <c r="W29" s="36"/>
      <c r="X29" s="36"/>
      <c r="Y29" s="36"/>
      <c r="Z29" s="36"/>
      <c r="AA29" s="36"/>
      <c r="AB29" s="36"/>
      <c r="AC29" s="36"/>
      <c r="AD29" s="36"/>
      <c r="AE29" s="36"/>
    </row>
    <row r="30" s="2" customFormat="1">
      <c r="A30" s="36"/>
      <c r="B30" s="42"/>
      <c r="C30" s="36"/>
      <c r="D30" s="36"/>
      <c r="E30" s="145" t="s">
        <v>107</v>
      </c>
      <c r="F30" s="36"/>
      <c r="G30" s="36"/>
      <c r="H30" s="36"/>
      <c r="I30" s="36"/>
      <c r="J30" s="36"/>
      <c r="K30" s="155">
        <f>I96</f>
        <v>0</v>
      </c>
      <c r="L30" s="36"/>
      <c r="M30" s="67"/>
      <c r="S30" s="36"/>
      <c r="T30" s="36"/>
      <c r="U30" s="36"/>
      <c r="V30" s="36"/>
      <c r="W30" s="36"/>
      <c r="X30" s="36"/>
      <c r="Y30" s="36"/>
      <c r="Z30" s="36"/>
      <c r="AA30" s="36"/>
      <c r="AB30" s="36"/>
      <c r="AC30" s="36"/>
      <c r="AD30" s="36"/>
      <c r="AE30" s="36"/>
    </row>
    <row r="31" s="2" customFormat="1">
      <c r="A31" s="36"/>
      <c r="B31" s="42"/>
      <c r="C31" s="36"/>
      <c r="D31" s="36"/>
      <c r="E31" s="145" t="s">
        <v>108</v>
      </c>
      <c r="F31" s="36"/>
      <c r="G31" s="36"/>
      <c r="H31" s="36"/>
      <c r="I31" s="36"/>
      <c r="J31" s="36"/>
      <c r="K31" s="155">
        <f>J96</f>
        <v>0</v>
      </c>
      <c r="L31" s="36"/>
      <c r="M31" s="67"/>
      <c r="S31" s="36"/>
      <c r="T31" s="36"/>
      <c r="U31" s="36"/>
      <c r="V31" s="36"/>
      <c r="W31" s="36"/>
      <c r="X31" s="36"/>
      <c r="Y31" s="36"/>
      <c r="Z31" s="36"/>
      <c r="AA31" s="36"/>
      <c r="AB31" s="36"/>
      <c r="AC31" s="36"/>
      <c r="AD31" s="36"/>
      <c r="AE31" s="36"/>
    </row>
    <row r="32" s="2" customFormat="1" ht="25.44" customHeight="1">
      <c r="A32" s="36"/>
      <c r="B32" s="42"/>
      <c r="C32" s="36"/>
      <c r="D32" s="156" t="s">
        <v>34</v>
      </c>
      <c r="E32" s="36"/>
      <c r="F32" s="36"/>
      <c r="G32" s="36"/>
      <c r="H32" s="36"/>
      <c r="I32" s="36"/>
      <c r="J32" s="36"/>
      <c r="K32" s="157">
        <f>ROUND(K126, 2)</f>
        <v>0</v>
      </c>
      <c r="L32" s="36"/>
      <c r="M32" s="67"/>
      <c r="S32" s="36"/>
      <c r="T32" s="36"/>
      <c r="U32" s="36"/>
      <c r="V32" s="36"/>
      <c r="W32" s="36"/>
      <c r="X32" s="36"/>
      <c r="Y32" s="36"/>
      <c r="Z32" s="36"/>
      <c r="AA32" s="36"/>
      <c r="AB32" s="36"/>
      <c r="AC32" s="36"/>
      <c r="AD32" s="36"/>
      <c r="AE32" s="36"/>
    </row>
    <row r="33" s="2" customFormat="1" ht="6.96" customHeight="1">
      <c r="A33" s="36"/>
      <c r="B33" s="42"/>
      <c r="C33" s="36"/>
      <c r="D33" s="154"/>
      <c r="E33" s="154"/>
      <c r="F33" s="154"/>
      <c r="G33" s="154"/>
      <c r="H33" s="154"/>
      <c r="I33" s="154"/>
      <c r="J33" s="154"/>
      <c r="K33" s="154"/>
      <c r="L33" s="154"/>
      <c r="M33" s="67"/>
      <c r="S33" s="36"/>
      <c r="T33" s="36"/>
      <c r="U33" s="36"/>
      <c r="V33" s="36"/>
      <c r="W33" s="36"/>
      <c r="X33" s="36"/>
      <c r="Y33" s="36"/>
      <c r="Z33" s="36"/>
      <c r="AA33" s="36"/>
      <c r="AB33" s="36"/>
      <c r="AC33" s="36"/>
      <c r="AD33" s="36"/>
      <c r="AE33" s="36"/>
    </row>
    <row r="34" s="2" customFormat="1" ht="14.4" customHeight="1">
      <c r="A34" s="36"/>
      <c r="B34" s="42"/>
      <c r="C34" s="36"/>
      <c r="D34" s="36"/>
      <c r="E34" s="36"/>
      <c r="F34" s="158" t="s">
        <v>36</v>
      </c>
      <c r="G34" s="36"/>
      <c r="H34" s="36"/>
      <c r="I34" s="158" t="s">
        <v>35</v>
      </c>
      <c r="J34" s="36"/>
      <c r="K34" s="158" t="s">
        <v>37</v>
      </c>
      <c r="L34" s="36"/>
      <c r="M34" s="67"/>
      <c r="S34" s="36"/>
      <c r="T34" s="36"/>
      <c r="U34" s="36"/>
      <c r="V34" s="36"/>
      <c r="W34" s="36"/>
      <c r="X34" s="36"/>
      <c r="Y34" s="36"/>
      <c r="Z34" s="36"/>
      <c r="AA34" s="36"/>
      <c r="AB34" s="36"/>
      <c r="AC34" s="36"/>
      <c r="AD34" s="36"/>
      <c r="AE34" s="36"/>
    </row>
    <row r="35" s="2" customFormat="1" ht="14.4" customHeight="1">
      <c r="A35" s="36"/>
      <c r="B35" s="42"/>
      <c r="C35" s="36"/>
      <c r="D35" s="159" t="s">
        <v>38</v>
      </c>
      <c r="E35" s="160" t="s">
        <v>39</v>
      </c>
      <c r="F35" s="161">
        <f>ROUND((SUM(BE126:BE192)),  2)</f>
        <v>0</v>
      </c>
      <c r="G35" s="162"/>
      <c r="H35" s="162"/>
      <c r="I35" s="163">
        <v>0.20000000000000001</v>
      </c>
      <c r="J35" s="162"/>
      <c r="K35" s="161">
        <f>ROUND(((SUM(BE126:BE192))*I35),  2)</f>
        <v>0</v>
      </c>
      <c r="L35" s="36"/>
      <c r="M35" s="67"/>
      <c r="S35" s="36"/>
      <c r="T35" s="36"/>
      <c r="U35" s="36"/>
      <c r="V35" s="36"/>
      <c r="W35" s="36"/>
      <c r="X35" s="36"/>
      <c r="Y35" s="36"/>
      <c r="Z35" s="36"/>
      <c r="AA35" s="36"/>
      <c r="AB35" s="36"/>
      <c r="AC35" s="36"/>
      <c r="AD35" s="36"/>
      <c r="AE35" s="36"/>
    </row>
    <row r="36" s="2" customFormat="1" ht="14.4" customHeight="1">
      <c r="A36" s="36"/>
      <c r="B36" s="42"/>
      <c r="C36" s="36"/>
      <c r="D36" s="36"/>
      <c r="E36" s="160" t="s">
        <v>40</v>
      </c>
      <c r="F36" s="161">
        <f>ROUND((SUM(BF126:BF192)),  2)</f>
        <v>0</v>
      </c>
      <c r="G36" s="162"/>
      <c r="H36" s="162"/>
      <c r="I36" s="163">
        <v>0.20000000000000001</v>
      </c>
      <c r="J36" s="162"/>
      <c r="K36" s="161">
        <f>ROUND(((SUM(BF126:BF192))*I36),  2)</f>
        <v>0</v>
      </c>
      <c r="L36" s="36"/>
      <c r="M36" s="67"/>
      <c r="S36" s="36"/>
      <c r="T36" s="36"/>
      <c r="U36" s="36"/>
      <c r="V36" s="36"/>
      <c r="W36" s="36"/>
      <c r="X36" s="36"/>
      <c r="Y36" s="36"/>
      <c r="Z36" s="36"/>
      <c r="AA36" s="36"/>
      <c r="AB36" s="36"/>
      <c r="AC36" s="36"/>
      <c r="AD36" s="36"/>
      <c r="AE36" s="36"/>
    </row>
    <row r="37" hidden="1" s="2" customFormat="1" ht="14.4" customHeight="1">
      <c r="A37" s="36"/>
      <c r="B37" s="42"/>
      <c r="C37" s="36"/>
      <c r="D37" s="36"/>
      <c r="E37" s="145" t="s">
        <v>41</v>
      </c>
      <c r="F37" s="155">
        <f>ROUND((SUM(BG126:BG192)),  2)</f>
        <v>0</v>
      </c>
      <c r="G37" s="36"/>
      <c r="H37" s="36"/>
      <c r="I37" s="164">
        <v>0.20000000000000001</v>
      </c>
      <c r="J37" s="36"/>
      <c r="K37" s="155">
        <f>0</f>
        <v>0</v>
      </c>
      <c r="L37" s="36"/>
      <c r="M37" s="67"/>
      <c r="S37" s="36"/>
      <c r="T37" s="36"/>
      <c r="U37" s="36"/>
      <c r="V37" s="36"/>
      <c r="W37" s="36"/>
      <c r="X37" s="36"/>
      <c r="Y37" s="36"/>
      <c r="Z37" s="36"/>
      <c r="AA37" s="36"/>
      <c r="AB37" s="36"/>
      <c r="AC37" s="36"/>
      <c r="AD37" s="36"/>
      <c r="AE37" s="36"/>
    </row>
    <row r="38" hidden="1" s="2" customFormat="1" ht="14.4" customHeight="1">
      <c r="A38" s="36"/>
      <c r="B38" s="42"/>
      <c r="C38" s="36"/>
      <c r="D38" s="36"/>
      <c r="E38" s="145" t="s">
        <v>42</v>
      </c>
      <c r="F38" s="155">
        <f>ROUND((SUM(BH126:BH192)),  2)</f>
        <v>0</v>
      </c>
      <c r="G38" s="36"/>
      <c r="H38" s="36"/>
      <c r="I38" s="164">
        <v>0.20000000000000001</v>
      </c>
      <c r="J38" s="36"/>
      <c r="K38" s="155">
        <f>0</f>
        <v>0</v>
      </c>
      <c r="L38" s="36"/>
      <c r="M38" s="67"/>
      <c r="S38" s="36"/>
      <c r="T38" s="36"/>
      <c r="U38" s="36"/>
      <c r="V38" s="36"/>
      <c r="W38" s="36"/>
      <c r="X38" s="36"/>
      <c r="Y38" s="36"/>
      <c r="Z38" s="36"/>
      <c r="AA38" s="36"/>
      <c r="AB38" s="36"/>
      <c r="AC38" s="36"/>
      <c r="AD38" s="36"/>
      <c r="AE38" s="36"/>
    </row>
    <row r="39" hidden="1" s="2" customFormat="1" ht="14.4" customHeight="1">
      <c r="A39" s="36"/>
      <c r="B39" s="42"/>
      <c r="C39" s="36"/>
      <c r="D39" s="36"/>
      <c r="E39" s="160" t="s">
        <v>43</v>
      </c>
      <c r="F39" s="161">
        <f>ROUND((SUM(BI126:BI192)),  2)</f>
        <v>0</v>
      </c>
      <c r="G39" s="162"/>
      <c r="H39" s="162"/>
      <c r="I39" s="163">
        <v>0</v>
      </c>
      <c r="J39" s="162"/>
      <c r="K39" s="161">
        <f>0</f>
        <v>0</v>
      </c>
      <c r="L39" s="36"/>
      <c r="M39" s="67"/>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36"/>
      <c r="M40" s="67"/>
      <c r="S40" s="36"/>
      <c r="T40" s="36"/>
      <c r="U40" s="36"/>
      <c r="V40" s="36"/>
      <c r="W40" s="36"/>
      <c r="X40" s="36"/>
      <c r="Y40" s="36"/>
      <c r="Z40" s="36"/>
      <c r="AA40" s="36"/>
      <c r="AB40" s="36"/>
      <c r="AC40" s="36"/>
      <c r="AD40" s="36"/>
      <c r="AE40" s="36"/>
    </row>
    <row r="41" s="2" customFormat="1" ht="25.44" customHeight="1">
      <c r="A41" s="36"/>
      <c r="B41" s="42"/>
      <c r="C41" s="165"/>
      <c r="D41" s="166" t="s">
        <v>44</v>
      </c>
      <c r="E41" s="167"/>
      <c r="F41" s="167"/>
      <c r="G41" s="168" t="s">
        <v>45</v>
      </c>
      <c r="H41" s="169" t="s">
        <v>46</v>
      </c>
      <c r="I41" s="167"/>
      <c r="J41" s="167"/>
      <c r="K41" s="170">
        <f>SUM(K32:K39)</f>
        <v>0</v>
      </c>
      <c r="L41" s="171"/>
      <c r="M41" s="67"/>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36"/>
      <c r="M42" s="67"/>
      <c r="S42" s="36"/>
      <c r="T42" s="36"/>
      <c r="U42" s="36"/>
      <c r="V42" s="36"/>
      <c r="W42" s="36"/>
      <c r="X42" s="36"/>
      <c r="Y42" s="36"/>
      <c r="Z42" s="36"/>
      <c r="AA42" s="36"/>
      <c r="AB42" s="36"/>
      <c r="AC42" s="36"/>
      <c r="AD42" s="36"/>
      <c r="AE42" s="36"/>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67"/>
      <c r="D50" s="172" t="s">
        <v>47</v>
      </c>
      <c r="E50" s="173"/>
      <c r="F50" s="173"/>
      <c r="G50" s="172" t="s">
        <v>48</v>
      </c>
      <c r="H50" s="173"/>
      <c r="I50" s="173"/>
      <c r="J50" s="173"/>
      <c r="K50" s="173"/>
      <c r="L50" s="173"/>
      <c r="M50" s="67"/>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6"/>
      <c r="B61" s="42"/>
      <c r="C61" s="36"/>
      <c r="D61" s="174" t="s">
        <v>49</v>
      </c>
      <c r="E61" s="175"/>
      <c r="F61" s="176" t="s">
        <v>50</v>
      </c>
      <c r="G61" s="174" t="s">
        <v>49</v>
      </c>
      <c r="H61" s="175"/>
      <c r="I61" s="175"/>
      <c r="J61" s="177" t="s">
        <v>50</v>
      </c>
      <c r="K61" s="175"/>
      <c r="L61" s="175"/>
      <c r="M61" s="67"/>
      <c r="S61" s="36"/>
      <c r="T61" s="36"/>
      <c r="U61" s="36"/>
      <c r="V61" s="36"/>
      <c r="W61" s="36"/>
      <c r="X61" s="36"/>
      <c r="Y61" s="36"/>
      <c r="Z61" s="36"/>
      <c r="AA61" s="36"/>
      <c r="AB61" s="36"/>
      <c r="AC61" s="36"/>
      <c r="AD61" s="36"/>
      <c r="AE61" s="36"/>
    </row>
    <row r="62">
      <c r="B62" s="18"/>
      <c r="M62" s="18"/>
    </row>
    <row r="63">
      <c r="B63" s="18"/>
      <c r="M63" s="18"/>
    </row>
    <row r="64">
      <c r="B64" s="18"/>
      <c r="M64" s="18"/>
    </row>
    <row r="65" s="2" customFormat="1">
      <c r="A65" s="36"/>
      <c r="B65" s="42"/>
      <c r="C65" s="36"/>
      <c r="D65" s="172" t="s">
        <v>51</v>
      </c>
      <c r="E65" s="178"/>
      <c r="F65" s="178"/>
      <c r="G65" s="172" t="s">
        <v>52</v>
      </c>
      <c r="H65" s="178"/>
      <c r="I65" s="178"/>
      <c r="J65" s="178"/>
      <c r="K65" s="178"/>
      <c r="L65" s="178"/>
      <c r="M65" s="67"/>
      <c r="S65" s="36"/>
      <c r="T65" s="36"/>
      <c r="U65" s="36"/>
      <c r="V65" s="36"/>
      <c r="W65" s="36"/>
      <c r="X65" s="36"/>
      <c r="Y65" s="36"/>
      <c r="Z65" s="36"/>
      <c r="AA65" s="36"/>
      <c r="AB65" s="36"/>
      <c r="AC65" s="36"/>
      <c r="AD65" s="36"/>
      <c r="AE65" s="36"/>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6"/>
      <c r="B76" s="42"/>
      <c r="C76" s="36"/>
      <c r="D76" s="174" t="s">
        <v>49</v>
      </c>
      <c r="E76" s="175"/>
      <c r="F76" s="176" t="s">
        <v>50</v>
      </c>
      <c r="G76" s="174" t="s">
        <v>49</v>
      </c>
      <c r="H76" s="175"/>
      <c r="I76" s="175"/>
      <c r="J76" s="177" t="s">
        <v>50</v>
      </c>
      <c r="K76" s="175"/>
      <c r="L76" s="175"/>
      <c r="M76" s="67"/>
      <c r="S76" s="36"/>
      <c r="T76" s="36"/>
      <c r="U76" s="36"/>
      <c r="V76" s="36"/>
      <c r="W76" s="36"/>
      <c r="X76" s="36"/>
      <c r="Y76" s="36"/>
      <c r="Z76" s="36"/>
      <c r="AA76" s="36"/>
      <c r="AB76" s="36"/>
      <c r="AC76" s="36"/>
      <c r="AD76" s="36"/>
      <c r="AE76" s="36"/>
    </row>
    <row r="77" s="2" customFormat="1" ht="14.4" customHeight="1">
      <c r="A77" s="36"/>
      <c r="B77" s="179"/>
      <c r="C77" s="180"/>
      <c r="D77" s="180"/>
      <c r="E77" s="180"/>
      <c r="F77" s="180"/>
      <c r="G77" s="180"/>
      <c r="H77" s="180"/>
      <c r="I77" s="180"/>
      <c r="J77" s="180"/>
      <c r="K77" s="180"/>
      <c r="L77" s="180"/>
      <c r="M77" s="67"/>
      <c r="S77" s="36"/>
      <c r="T77" s="36"/>
      <c r="U77" s="36"/>
      <c r="V77" s="36"/>
      <c r="W77" s="36"/>
      <c r="X77" s="36"/>
      <c r="Y77" s="36"/>
      <c r="Z77" s="36"/>
      <c r="AA77" s="36"/>
      <c r="AB77" s="36"/>
      <c r="AC77" s="36"/>
      <c r="AD77" s="36"/>
      <c r="AE77" s="36"/>
    </row>
    <row r="81" s="2" customFormat="1" ht="6.96" customHeight="1">
      <c r="A81" s="36"/>
      <c r="B81" s="181"/>
      <c r="C81" s="182"/>
      <c r="D81" s="182"/>
      <c r="E81" s="182"/>
      <c r="F81" s="182"/>
      <c r="G81" s="182"/>
      <c r="H81" s="182"/>
      <c r="I81" s="182"/>
      <c r="J81" s="182"/>
      <c r="K81" s="182"/>
      <c r="L81" s="182"/>
      <c r="M81" s="67"/>
      <c r="S81" s="36"/>
      <c r="T81" s="36"/>
      <c r="U81" s="36"/>
      <c r="V81" s="36"/>
      <c r="W81" s="36"/>
      <c r="X81" s="36"/>
      <c r="Y81" s="36"/>
      <c r="Z81" s="36"/>
      <c r="AA81" s="36"/>
      <c r="AB81" s="36"/>
      <c r="AC81" s="36"/>
      <c r="AD81" s="36"/>
      <c r="AE81" s="36"/>
    </row>
    <row r="82" s="2" customFormat="1" ht="24.96" customHeight="1">
      <c r="A82" s="36"/>
      <c r="B82" s="37"/>
      <c r="C82" s="21" t="s">
        <v>109</v>
      </c>
      <c r="D82" s="38"/>
      <c r="E82" s="38"/>
      <c r="F82" s="38"/>
      <c r="G82" s="38"/>
      <c r="H82" s="38"/>
      <c r="I82" s="38"/>
      <c r="J82" s="38"/>
      <c r="K82" s="38"/>
      <c r="L82" s="38"/>
      <c r="M82" s="67"/>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38"/>
      <c r="M83" s="67"/>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38"/>
      <c r="M84" s="67"/>
      <c r="S84" s="36"/>
      <c r="T84" s="36"/>
      <c r="U84" s="36"/>
      <c r="V84" s="36"/>
      <c r="W84" s="36"/>
      <c r="X84" s="36"/>
      <c r="Y84" s="36"/>
      <c r="Z84" s="36"/>
      <c r="AA84" s="36"/>
      <c r="AB84" s="36"/>
      <c r="AC84" s="36"/>
      <c r="AD84" s="36"/>
      <c r="AE84" s="36"/>
    </row>
    <row r="85" s="2" customFormat="1" ht="16.5" customHeight="1">
      <c r="A85" s="36"/>
      <c r="B85" s="37"/>
      <c r="C85" s="38"/>
      <c r="D85" s="38"/>
      <c r="E85" s="183" t="str">
        <f>E7</f>
        <v>Zátoka pokoja</v>
      </c>
      <c r="F85" s="30"/>
      <c r="G85" s="30"/>
      <c r="H85" s="30"/>
      <c r="I85" s="38"/>
      <c r="J85" s="38"/>
      <c r="K85" s="38"/>
      <c r="L85" s="38"/>
      <c r="M85" s="67"/>
      <c r="S85" s="36"/>
      <c r="T85" s="36"/>
      <c r="U85" s="36"/>
      <c r="V85" s="36"/>
      <c r="W85" s="36"/>
      <c r="X85" s="36"/>
      <c r="Y85" s="36"/>
      <c r="Z85" s="36"/>
      <c r="AA85" s="36"/>
      <c r="AB85" s="36"/>
      <c r="AC85" s="36"/>
      <c r="AD85" s="36"/>
      <c r="AE85" s="36"/>
    </row>
    <row r="86" s="2" customFormat="1" ht="12" customHeight="1">
      <c r="A86" s="36"/>
      <c r="B86" s="37"/>
      <c r="C86" s="30" t="s">
        <v>105</v>
      </c>
      <c r="D86" s="38"/>
      <c r="E86" s="38"/>
      <c r="F86" s="38"/>
      <c r="G86" s="38"/>
      <c r="H86" s="38"/>
      <c r="I86" s="38"/>
      <c r="J86" s="38"/>
      <c r="K86" s="38"/>
      <c r="L86" s="38"/>
      <c r="M86" s="67"/>
      <c r="S86" s="36"/>
      <c r="T86" s="36"/>
      <c r="U86" s="36"/>
      <c r="V86" s="36"/>
      <c r="W86" s="36"/>
      <c r="X86" s="36"/>
      <c r="Y86" s="36"/>
      <c r="Z86" s="36"/>
      <c r="AA86" s="36"/>
      <c r="AB86" s="36"/>
      <c r="AC86" s="36"/>
      <c r="AD86" s="36"/>
      <c r="AE86" s="36"/>
    </row>
    <row r="87" s="2" customFormat="1" ht="16.5" customHeight="1">
      <c r="A87" s="36"/>
      <c r="B87" s="37"/>
      <c r="C87" s="38"/>
      <c r="D87" s="38"/>
      <c r="E87" s="80" t="str">
        <f>E9</f>
        <v>010921_05 - Vrhací kruh</v>
      </c>
      <c r="F87" s="38"/>
      <c r="G87" s="38"/>
      <c r="H87" s="38"/>
      <c r="I87" s="38"/>
      <c r="J87" s="38"/>
      <c r="K87" s="38"/>
      <c r="L87" s="38"/>
      <c r="M87" s="67"/>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38"/>
      <c r="M88" s="67"/>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Trenčín</v>
      </c>
      <c r="G89" s="38"/>
      <c r="H89" s="38"/>
      <c r="I89" s="30" t="s">
        <v>22</v>
      </c>
      <c r="J89" s="83" t="str">
        <f>IF(J12="","",J12)</f>
        <v>9. 9. 2021</v>
      </c>
      <c r="K89" s="38"/>
      <c r="L89" s="38"/>
      <c r="M89" s="67"/>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38"/>
      <c r="M90" s="67"/>
      <c r="S90" s="36"/>
      <c r="T90" s="36"/>
      <c r="U90" s="36"/>
      <c r="V90" s="36"/>
      <c r="W90" s="36"/>
      <c r="X90" s="36"/>
      <c r="Y90" s="36"/>
      <c r="Z90" s="36"/>
      <c r="AA90" s="36"/>
      <c r="AB90" s="36"/>
      <c r="AC90" s="36"/>
      <c r="AD90" s="36"/>
      <c r="AE90" s="36"/>
    </row>
    <row r="91" s="2" customFormat="1" ht="25.65" customHeight="1">
      <c r="A91" s="36"/>
      <c r="B91" s="37"/>
      <c r="C91" s="30" t="s">
        <v>24</v>
      </c>
      <c r="D91" s="38"/>
      <c r="E91" s="38"/>
      <c r="F91" s="25" t="str">
        <f>E15</f>
        <v>Mesto Trenčín</v>
      </c>
      <c r="G91" s="38"/>
      <c r="H91" s="38"/>
      <c r="I91" s="30" t="s">
        <v>30</v>
      </c>
      <c r="J91" s="34" t="str">
        <f>E21</f>
        <v>Ing.arch. Michal Vojtek</v>
      </c>
      <c r="K91" s="38"/>
      <c r="L91" s="38"/>
      <c r="M91" s="67"/>
      <c r="S91" s="36"/>
      <c r="T91" s="36"/>
      <c r="U91" s="36"/>
      <c r="V91" s="36"/>
      <c r="W91" s="36"/>
      <c r="X91" s="36"/>
      <c r="Y91" s="36"/>
      <c r="Z91" s="36"/>
      <c r="AA91" s="36"/>
      <c r="AB91" s="36"/>
      <c r="AC91" s="36"/>
      <c r="AD91" s="36"/>
      <c r="AE91" s="36"/>
    </row>
    <row r="92" s="2" customFormat="1" ht="25.65" customHeight="1">
      <c r="A92" s="36"/>
      <c r="B92" s="37"/>
      <c r="C92" s="30" t="s">
        <v>28</v>
      </c>
      <c r="D92" s="38"/>
      <c r="E92" s="38"/>
      <c r="F92" s="25" t="str">
        <f>IF(E18="","",E18)</f>
        <v>Vyplň údaj</v>
      </c>
      <c r="G92" s="38"/>
      <c r="H92" s="38"/>
      <c r="I92" s="30" t="s">
        <v>32</v>
      </c>
      <c r="J92" s="34" t="str">
        <f>E24</f>
        <v>Ing.arch. Michal Vojtek</v>
      </c>
      <c r="K92" s="38"/>
      <c r="L92" s="38"/>
      <c r="M92" s="67"/>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38"/>
      <c r="M93" s="67"/>
      <c r="S93" s="36"/>
      <c r="T93" s="36"/>
      <c r="U93" s="36"/>
      <c r="V93" s="36"/>
      <c r="W93" s="36"/>
      <c r="X93" s="36"/>
      <c r="Y93" s="36"/>
      <c r="Z93" s="36"/>
      <c r="AA93" s="36"/>
      <c r="AB93" s="36"/>
      <c r="AC93" s="36"/>
      <c r="AD93" s="36"/>
      <c r="AE93" s="36"/>
    </row>
    <row r="94" s="2" customFormat="1" ht="29.28" customHeight="1">
      <c r="A94" s="36"/>
      <c r="B94" s="37"/>
      <c r="C94" s="184" t="s">
        <v>110</v>
      </c>
      <c r="D94" s="185"/>
      <c r="E94" s="185"/>
      <c r="F94" s="185"/>
      <c r="G94" s="185"/>
      <c r="H94" s="185"/>
      <c r="I94" s="186" t="s">
        <v>111</v>
      </c>
      <c r="J94" s="186" t="s">
        <v>112</v>
      </c>
      <c r="K94" s="186" t="s">
        <v>113</v>
      </c>
      <c r="L94" s="185"/>
      <c r="M94" s="67"/>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38"/>
      <c r="M95" s="67"/>
      <c r="S95" s="36"/>
      <c r="T95" s="36"/>
      <c r="U95" s="36"/>
      <c r="V95" s="36"/>
      <c r="W95" s="36"/>
      <c r="X95" s="36"/>
      <c r="Y95" s="36"/>
      <c r="Z95" s="36"/>
      <c r="AA95" s="36"/>
      <c r="AB95" s="36"/>
      <c r="AC95" s="36"/>
      <c r="AD95" s="36"/>
      <c r="AE95" s="36"/>
    </row>
    <row r="96" s="2" customFormat="1" ht="22.8" customHeight="1">
      <c r="A96" s="36"/>
      <c r="B96" s="37"/>
      <c r="C96" s="187" t="s">
        <v>114</v>
      </c>
      <c r="D96" s="38"/>
      <c r="E96" s="38"/>
      <c r="F96" s="38"/>
      <c r="G96" s="38"/>
      <c r="H96" s="38"/>
      <c r="I96" s="114">
        <f>Q126</f>
        <v>0</v>
      </c>
      <c r="J96" s="114">
        <f>R126</f>
        <v>0</v>
      </c>
      <c r="K96" s="114">
        <f>K126</f>
        <v>0</v>
      </c>
      <c r="L96" s="38"/>
      <c r="M96" s="67"/>
      <c r="S96" s="36"/>
      <c r="T96" s="36"/>
      <c r="U96" s="36"/>
      <c r="V96" s="36"/>
      <c r="W96" s="36"/>
      <c r="X96" s="36"/>
      <c r="Y96" s="36"/>
      <c r="Z96" s="36"/>
      <c r="AA96" s="36"/>
      <c r="AB96" s="36"/>
      <c r="AC96" s="36"/>
      <c r="AD96" s="36"/>
      <c r="AE96" s="36"/>
      <c r="AU96" s="15" t="s">
        <v>115</v>
      </c>
    </row>
    <row r="97" s="9" customFormat="1" ht="24.96" customHeight="1">
      <c r="A97" s="9"/>
      <c r="B97" s="188"/>
      <c r="C97" s="189"/>
      <c r="D97" s="190" t="s">
        <v>116</v>
      </c>
      <c r="E97" s="191"/>
      <c r="F97" s="191"/>
      <c r="G97" s="191"/>
      <c r="H97" s="191"/>
      <c r="I97" s="192">
        <f>Q127</f>
        <v>0</v>
      </c>
      <c r="J97" s="192">
        <f>R127</f>
        <v>0</v>
      </c>
      <c r="K97" s="192">
        <f>K127</f>
        <v>0</v>
      </c>
      <c r="L97" s="189"/>
      <c r="M97" s="193"/>
      <c r="S97" s="9"/>
      <c r="T97" s="9"/>
      <c r="U97" s="9"/>
      <c r="V97" s="9"/>
      <c r="W97" s="9"/>
      <c r="X97" s="9"/>
      <c r="Y97" s="9"/>
      <c r="Z97" s="9"/>
      <c r="AA97" s="9"/>
      <c r="AB97" s="9"/>
      <c r="AC97" s="9"/>
      <c r="AD97" s="9"/>
      <c r="AE97" s="9"/>
    </row>
    <row r="98" s="10" customFormat="1" ht="19.92" customHeight="1">
      <c r="A98" s="10"/>
      <c r="B98" s="194"/>
      <c r="C98" s="195"/>
      <c r="D98" s="196" t="s">
        <v>117</v>
      </c>
      <c r="E98" s="197"/>
      <c r="F98" s="197"/>
      <c r="G98" s="197"/>
      <c r="H98" s="197"/>
      <c r="I98" s="198">
        <f>Q128</f>
        <v>0</v>
      </c>
      <c r="J98" s="198">
        <f>R128</f>
        <v>0</v>
      </c>
      <c r="K98" s="198">
        <f>K128</f>
        <v>0</v>
      </c>
      <c r="L98" s="195"/>
      <c r="M98" s="199"/>
      <c r="S98" s="10"/>
      <c r="T98" s="10"/>
      <c r="U98" s="10"/>
      <c r="V98" s="10"/>
      <c r="W98" s="10"/>
      <c r="X98" s="10"/>
      <c r="Y98" s="10"/>
      <c r="Z98" s="10"/>
      <c r="AA98" s="10"/>
      <c r="AB98" s="10"/>
      <c r="AC98" s="10"/>
      <c r="AD98" s="10"/>
      <c r="AE98" s="10"/>
    </row>
    <row r="99" s="10" customFormat="1" ht="19.92" customHeight="1">
      <c r="A99" s="10"/>
      <c r="B99" s="194"/>
      <c r="C99" s="195"/>
      <c r="D99" s="196" t="s">
        <v>118</v>
      </c>
      <c r="E99" s="197"/>
      <c r="F99" s="197"/>
      <c r="G99" s="197"/>
      <c r="H99" s="197"/>
      <c r="I99" s="198">
        <f>Q151</f>
        <v>0</v>
      </c>
      <c r="J99" s="198">
        <f>R151</f>
        <v>0</v>
      </c>
      <c r="K99" s="198">
        <f>K151</f>
        <v>0</v>
      </c>
      <c r="L99" s="195"/>
      <c r="M99" s="199"/>
      <c r="S99" s="10"/>
      <c r="T99" s="10"/>
      <c r="U99" s="10"/>
      <c r="V99" s="10"/>
      <c r="W99" s="10"/>
      <c r="X99" s="10"/>
      <c r="Y99" s="10"/>
      <c r="Z99" s="10"/>
      <c r="AA99" s="10"/>
      <c r="AB99" s="10"/>
      <c r="AC99" s="10"/>
      <c r="AD99" s="10"/>
      <c r="AE99" s="10"/>
    </row>
    <row r="100" s="10" customFormat="1" ht="19.92" customHeight="1">
      <c r="A100" s="10"/>
      <c r="B100" s="194"/>
      <c r="C100" s="195"/>
      <c r="D100" s="196" t="s">
        <v>119</v>
      </c>
      <c r="E100" s="197"/>
      <c r="F100" s="197"/>
      <c r="G100" s="197"/>
      <c r="H100" s="197"/>
      <c r="I100" s="198">
        <f>Q161</f>
        <v>0</v>
      </c>
      <c r="J100" s="198">
        <f>R161</f>
        <v>0</v>
      </c>
      <c r="K100" s="198">
        <f>K161</f>
        <v>0</v>
      </c>
      <c r="L100" s="195"/>
      <c r="M100" s="199"/>
      <c r="S100" s="10"/>
      <c r="T100" s="10"/>
      <c r="U100" s="10"/>
      <c r="V100" s="10"/>
      <c r="W100" s="10"/>
      <c r="X100" s="10"/>
      <c r="Y100" s="10"/>
      <c r="Z100" s="10"/>
      <c r="AA100" s="10"/>
      <c r="AB100" s="10"/>
      <c r="AC100" s="10"/>
      <c r="AD100" s="10"/>
      <c r="AE100" s="10"/>
    </row>
    <row r="101" s="10" customFormat="1" ht="19.92" customHeight="1">
      <c r="A101" s="10"/>
      <c r="B101" s="194"/>
      <c r="C101" s="195"/>
      <c r="D101" s="196" t="s">
        <v>120</v>
      </c>
      <c r="E101" s="197"/>
      <c r="F101" s="197"/>
      <c r="G101" s="197"/>
      <c r="H101" s="197"/>
      <c r="I101" s="198">
        <f>Q170</f>
        <v>0</v>
      </c>
      <c r="J101" s="198">
        <f>R170</f>
        <v>0</v>
      </c>
      <c r="K101" s="198">
        <f>K170</f>
        <v>0</v>
      </c>
      <c r="L101" s="195"/>
      <c r="M101" s="199"/>
      <c r="S101" s="10"/>
      <c r="T101" s="10"/>
      <c r="U101" s="10"/>
      <c r="V101" s="10"/>
      <c r="W101" s="10"/>
      <c r="X101" s="10"/>
      <c r="Y101" s="10"/>
      <c r="Z101" s="10"/>
      <c r="AA101" s="10"/>
      <c r="AB101" s="10"/>
      <c r="AC101" s="10"/>
      <c r="AD101" s="10"/>
      <c r="AE101" s="10"/>
    </row>
    <row r="102" s="10" customFormat="1" ht="19.92" customHeight="1">
      <c r="A102" s="10"/>
      <c r="B102" s="194"/>
      <c r="C102" s="195"/>
      <c r="D102" s="196" t="s">
        <v>121</v>
      </c>
      <c r="E102" s="197"/>
      <c r="F102" s="197"/>
      <c r="G102" s="197"/>
      <c r="H102" s="197"/>
      <c r="I102" s="198">
        <f>Q180</f>
        <v>0</v>
      </c>
      <c r="J102" s="198">
        <f>R180</f>
        <v>0</v>
      </c>
      <c r="K102" s="198">
        <f>K180</f>
        <v>0</v>
      </c>
      <c r="L102" s="195"/>
      <c r="M102" s="199"/>
      <c r="S102" s="10"/>
      <c r="T102" s="10"/>
      <c r="U102" s="10"/>
      <c r="V102" s="10"/>
      <c r="W102" s="10"/>
      <c r="X102" s="10"/>
      <c r="Y102" s="10"/>
      <c r="Z102" s="10"/>
      <c r="AA102" s="10"/>
      <c r="AB102" s="10"/>
      <c r="AC102" s="10"/>
      <c r="AD102" s="10"/>
      <c r="AE102" s="10"/>
    </row>
    <row r="103" s="9" customFormat="1" ht="24.96" customHeight="1">
      <c r="A103" s="9"/>
      <c r="B103" s="188"/>
      <c r="C103" s="189"/>
      <c r="D103" s="190" t="s">
        <v>540</v>
      </c>
      <c r="E103" s="191"/>
      <c r="F103" s="191"/>
      <c r="G103" s="191"/>
      <c r="H103" s="191"/>
      <c r="I103" s="192">
        <f>Q183</f>
        <v>0</v>
      </c>
      <c r="J103" s="192">
        <f>R183</f>
        <v>0</v>
      </c>
      <c r="K103" s="192">
        <f>K183</f>
        <v>0</v>
      </c>
      <c r="L103" s="189"/>
      <c r="M103" s="193"/>
      <c r="S103" s="9"/>
      <c r="T103" s="9"/>
      <c r="U103" s="9"/>
      <c r="V103" s="9"/>
      <c r="W103" s="9"/>
      <c r="X103" s="9"/>
      <c r="Y103" s="9"/>
      <c r="Z103" s="9"/>
      <c r="AA103" s="9"/>
      <c r="AB103" s="9"/>
      <c r="AC103" s="9"/>
      <c r="AD103" s="9"/>
      <c r="AE103" s="9"/>
    </row>
    <row r="104" s="10" customFormat="1" ht="19.92" customHeight="1">
      <c r="A104" s="10"/>
      <c r="B104" s="194"/>
      <c r="C104" s="195"/>
      <c r="D104" s="196" t="s">
        <v>541</v>
      </c>
      <c r="E104" s="197"/>
      <c r="F104" s="197"/>
      <c r="G104" s="197"/>
      <c r="H104" s="197"/>
      <c r="I104" s="198">
        <f>Q184</f>
        <v>0</v>
      </c>
      <c r="J104" s="198">
        <f>R184</f>
        <v>0</v>
      </c>
      <c r="K104" s="198">
        <f>K184</f>
        <v>0</v>
      </c>
      <c r="L104" s="195"/>
      <c r="M104" s="199"/>
      <c r="S104" s="10"/>
      <c r="T104" s="10"/>
      <c r="U104" s="10"/>
      <c r="V104" s="10"/>
      <c r="W104" s="10"/>
      <c r="X104" s="10"/>
      <c r="Y104" s="10"/>
      <c r="Z104" s="10"/>
      <c r="AA104" s="10"/>
      <c r="AB104" s="10"/>
      <c r="AC104" s="10"/>
      <c r="AD104" s="10"/>
      <c r="AE104" s="10"/>
    </row>
    <row r="105" s="10" customFormat="1" ht="19.92" customHeight="1">
      <c r="A105" s="10"/>
      <c r="B105" s="194"/>
      <c r="C105" s="195"/>
      <c r="D105" s="196" t="s">
        <v>542</v>
      </c>
      <c r="E105" s="197"/>
      <c r="F105" s="197"/>
      <c r="G105" s="197"/>
      <c r="H105" s="197"/>
      <c r="I105" s="198">
        <f>Q187</f>
        <v>0</v>
      </c>
      <c r="J105" s="198">
        <f>R187</f>
        <v>0</v>
      </c>
      <c r="K105" s="198">
        <f>K187</f>
        <v>0</v>
      </c>
      <c r="L105" s="195"/>
      <c r="M105" s="199"/>
      <c r="S105" s="10"/>
      <c r="T105" s="10"/>
      <c r="U105" s="10"/>
      <c r="V105" s="10"/>
      <c r="W105" s="10"/>
      <c r="X105" s="10"/>
      <c r="Y105" s="10"/>
      <c r="Z105" s="10"/>
      <c r="AA105" s="10"/>
      <c r="AB105" s="10"/>
      <c r="AC105" s="10"/>
      <c r="AD105" s="10"/>
      <c r="AE105" s="10"/>
    </row>
    <row r="106" s="9" customFormat="1" ht="24.96" customHeight="1">
      <c r="A106" s="9"/>
      <c r="B106" s="188"/>
      <c r="C106" s="189"/>
      <c r="D106" s="190" t="s">
        <v>122</v>
      </c>
      <c r="E106" s="191"/>
      <c r="F106" s="191"/>
      <c r="G106" s="191"/>
      <c r="H106" s="191"/>
      <c r="I106" s="192">
        <f>Q190</f>
        <v>0</v>
      </c>
      <c r="J106" s="192">
        <f>R190</f>
        <v>0</v>
      </c>
      <c r="K106" s="192">
        <f>K190</f>
        <v>0</v>
      </c>
      <c r="L106" s="189"/>
      <c r="M106" s="193"/>
      <c r="S106" s="9"/>
      <c r="T106" s="9"/>
      <c r="U106" s="9"/>
      <c r="V106" s="9"/>
      <c r="W106" s="9"/>
      <c r="X106" s="9"/>
      <c r="Y106" s="9"/>
      <c r="Z106" s="9"/>
      <c r="AA106" s="9"/>
      <c r="AB106" s="9"/>
      <c r="AC106" s="9"/>
      <c r="AD106" s="9"/>
      <c r="AE106" s="9"/>
    </row>
    <row r="107" s="2" customFormat="1" ht="21.84" customHeight="1">
      <c r="A107" s="36"/>
      <c r="B107" s="37"/>
      <c r="C107" s="38"/>
      <c r="D107" s="38"/>
      <c r="E107" s="38"/>
      <c r="F107" s="38"/>
      <c r="G107" s="38"/>
      <c r="H107" s="38"/>
      <c r="I107" s="38"/>
      <c r="J107" s="38"/>
      <c r="K107" s="38"/>
      <c r="L107" s="38"/>
      <c r="M107" s="67"/>
      <c r="S107" s="36"/>
      <c r="T107" s="36"/>
      <c r="U107" s="36"/>
      <c r="V107" s="36"/>
      <c r="W107" s="36"/>
      <c r="X107" s="36"/>
      <c r="Y107" s="36"/>
      <c r="Z107" s="36"/>
      <c r="AA107" s="36"/>
      <c r="AB107" s="36"/>
      <c r="AC107" s="36"/>
      <c r="AD107" s="36"/>
      <c r="AE107" s="36"/>
    </row>
    <row r="108" s="2" customFormat="1" ht="6.96" customHeight="1">
      <c r="A108" s="36"/>
      <c r="B108" s="70"/>
      <c r="C108" s="71"/>
      <c r="D108" s="71"/>
      <c r="E108" s="71"/>
      <c r="F108" s="71"/>
      <c r="G108" s="71"/>
      <c r="H108" s="71"/>
      <c r="I108" s="71"/>
      <c r="J108" s="71"/>
      <c r="K108" s="71"/>
      <c r="L108" s="71"/>
      <c r="M108" s="67"/>
      <c r="S108" s="36"/>
      <c r="T108" s="36"/>
      <c r="U108" s="36"/>
      <c r="V108" s="36"/>
      <c r="W108" s="36"/>
      <c r="X108" s="36"/>
      <c r="Y108" s="36"/>
      <c r="Z108" s="36"/>
      <c r="AA108" s="36"/>
      <c r="AB108" s="36"/>
      <c r="AC108" s="36"/>
      <c r="AD108" s="36"/>
      <c r="AE108" s="36"/>
    </row>
    <row r="112" s="2" customFormat="1" ht="6.96" customHeight="1">
      <c r="A112" s="36"/>
      <c r="B112" s="72"/>
      <c r="C112" s="73"/>
      <c r="D112" s="73"/>
      <c r="E112" s="73"/>
      <c r="F112" s="73"/>
      <c r="G112" s="73"/>
      <c r="H112" s="73"/>
      <c r="I112" s="73"/>
      <c r="J112" s="73"/>
      <c r="K112" s="73"/>
      <c r="L112" s="73"/>
      <c r="M112" s="67"/>
      <c r="S112" s="36"/>
      <c r="T112" s="36"/>
      <c r="U112" s="36"/>
      <c r="V112" s="36"/>
      <c r="W112" s="36"/>
      <c r="X112" s="36"/>
      <c r="Y112" s="36"/>
      <c r="Z112" s="36"/>
      <c r="AA112" s="36"/>
      <c r="AB112" s="36"/>
      <c r="AC112" s="36"/>
      <c r="AD112" s="36"/>
      <c r="AE112" s="36"/>
    </row>
    <row r="113" s="2" customFormat="1" ht="24.96" customHeight="1">
      <c r="A113" s="36"/>
      <c r="B113" s="37"/>
      <c r="C113" s="21" t="s">
        <v>123</v>
      </c>
      <c r="D113" s="38"/>
      <c r="E113" s="38"/>
      <c r="F113" s="38"/>
      <c r="G113" s="38"/>
      <c r="H113" s="38"/>
      <c r="I113" s="38"/>
      <c r="J113" s="38"/>
      <c r="K113" s="38"/>
      <c r="L113" s="38"/>
      <c r="M113" s="67"/>
      <c r="S113" s="36"/>
      <c r="T113" s="36"/>
      <c r="U113" s="36"/>
      <c r="V113" s="36"/>
      <c r="W113" s="36"/>
      <c r="X113" s="36"/>
      <c r="Y113" s="36"/>
      <c r="Z113" s="36"/>
      <c r="AA113" s="36"/>
      <c r="AB113" s="36"/>
      <c r="AC113" s="36"/>
      <c r="AD113" s="36"/>
      <c r="AE113" s="36"/>
    </row>
    <row r="114" s="2" customFormat="1" ht="6.96" customHeight="1">
      <c r="A114" s="36"/>
      <c r="B114" s="37"/>
      <c r="C114" s="38"/>
      <c r="D114" s="38"/>
      <c r="E114" s="38"/>
      <c r="F114" s="38"/>
      <c r="G114" s="38"/>
      <c r="H114" s="38"/>
      <c r="I114" s="38"/>
      <c r="J114" s="38"/>
      <c r="K114" s="38"/>
      <c r="L114" s="38"/>
      <c r="M114" s="67"/>
      <c r="S114" s="36"/>
      <c r="T114" s="36"/>
      <c r="U114" s="36"/>
      <c r="V114" s="36"/>
      <c r="W114" s="36"/>
      <c r="X114" s="36"/>
      <c r="Y114" s="36"/>
      <c r="Z114" s="36"/>
      <c r="AA114" s="36"/>
      <c r="AB114" s="36"/>
      <c r="AC114" s="36"/>
      <c r="AD114" s="36"/>
      <c r="AE114" s="36"/>
    </row>
    <row r="115" s="2" customFormat="1" ht="12" customHeight="1">
      <c r="A115" s="36"/>
      <c r="B115" s="37"/>
      <c r="C115" s="30" t="s">
        <v>16</v>
      </c>
      <c r="D115" s="38"/>
      <c r="E115" s="38"/>
      <c r="F115" s="38"/>
      <c r="G115" s="38"/>
      <c r="H115" s="38"/>
      <c r="I115" s="38"/>
      <c r="J115" s="38"/>
      <c r="K115" s="38"/>
      <c r="L115" s="38"/>
      <c r="M115" s="67"/>
      <c r="S115" s="36"/>
      <c r="T115" s="36"/>
      <c r="U115" s="36"/>
      <c r="V115" s="36"/>
      <c r="W115" s="36"/>
      <c r="X115" s="36"/>
      <c r="Y115" s="36"/>
      <c r="Z115" s="36"/>
      <c r="AA115" s="36"/>
      <c r="AB115" s="36"/>
      <c r="AC115" s="36"/>
      <c r="AD115" s="36"/>
      <c r="AE115" s="36"/>
    </row>
    <row r="116" s="2" customFormat="1" ht="16.5" customHeight="1">
      <c r="A116" s="36"/>
      <c r="B116" s="37"/>
      <c r="C116" s="38"/>
      <c r="D116" s="38"/>
      <c r="E116" s="183" t="str">
        <f>E7</f>
        <v>Zátoka pokoja</v>
      </c>
      <c r="F116" s="30"/>
      <c r="G116" s="30"/>
      <c r="H116" s="30"/>
      <c r="I116" s="38"/>
      <c r="J116" s="38"/>
      <c r="K116" s="38"/>
      <c r="L116" s="38"/>
      <c r="M116" s="67"/>
      <c r="S116" s="36"/>
      <c r="T116" s="36"/>
      <c r="U116" s="36"/>
      <c r="V116" s="36"/>
      <c r="W116" s="36"/>
      <c r="X116" s="36"/>
      <c r="Y116" s="36"/>
      <c r="Z116" s="36"/>
      <c r="AA116" s="36"/>
      <c r="AB116" s="36"/>
      <c r="AC116" s="36"/>
      <c r="AD116" s="36"/>
      <c r="AE116" s="36"/>
    </row>
    <row r="117" s="2" customFormat="1" ht="12" customHeight="1">
      <c r="A117" s="36"/>
      <c r="B117" s="37"/>
      <c r="C117" s="30" t="s">
        <v>105</v>
      </c>
      <c r="D117" s="38"/>
      <c r="E117" s="38"/>
      <c r="F117" s="38"/>
      <c r="G117" s="38"/>
      <c r="H117" s="38"/>
      <c r="I117" s="38"/>
      <c r="J117" s="38"/>
      <c r="K117" s="38"/>
      <c r="L117" s="38"/>
      <c r="M117" s="67"/>
      <c r="S117" s="36"/>
      <c r="T117" s="36"/>
      <c r="U117" s="36"/>
      <c r="V117" s="36"/>
      <c r="W117" s="36"/>
      <c r="X117" s="36"/>
      <c r="Y117" s="36"/>
      <c r="Z117" s="36"/>
      <c r="AA117" s="36"/>
      <c r="AB117" s="36"/>
      <c r="AC117" s="36"/>
      <c r="AD117" s="36"/>
      <c r="AE117" s="36"/>
    </row>
    <row r="118" s="2" customFormat="1" ht="16.5" customHeight="1">
      <c r="A118" s="36"/>
      <c r="B118" s="37"/>
      <c r="C118" s="38"/>
      <c r="D118" s="38"/>
      <c r="E118" s="80" t="str">
        <f>E9</f>
        <v>010921_05 - Vrhací kruh</v>
      </c>
      <c r="F118" s="38"/>
      <c r="G118" s="38"/>
      <c r="H118" s="38"/>
      <c r="I118" s="38"/>
      <c r="J118" s="38"/>
      <c r="K118" s="38"/>
      <c r="L118" s="38"/>
      <c r="M118" s="67"/>
      <c r="S118" s="36"/>
      <c r="T118" s="36"/>
      <c r="U118" s="36"/>
      <c r="V118" s="36"/>
      <c r="W118" s="36"/>
      <c r="X118" s="36"/>
      <c r="Y118" s="36"/>
      <c r="Z118" s="36"/>
      <c r="AA118" s="36"/>
      <c r="AB118" s="36"/>
      <c r="AC118" s="36"/>
      <c r="AD118" s="36"/>
      <c r="AE118" s="36"/>
    </row>
    <row r="119" s="2" customFormat="1" ht="6.96" customHeight="1">
      <c r="A119" s="36"/>
      <c r="B119" s="37"/>
      <c r="C119" s="38"/>
      <c r="D119" s="38"/>
      <c r="E119" s="38"/>
      <c r="F119" s="38"/>
      <c r="G119" s="38"/>
      <c r="H119" s="38"/>
      <c r="I119" s="38"/>
      <c r="J119" s="38"/>
      <c r="K119" s="38"/>
      <c r="L119" s="38"/>
      <c r="M119" s="67"/>
      <c r="S119" s="36"/>
      <c r="T119" s="36"/>
      <c r="U119" s="36"/>
      <c r="V119" s="36"/>
      <c r="W119" s="36"/>
      <c r="X119" s="36"/>
      <c r="Y119" s="36"/>
      <c r="Z119" s="36"/>
      <c r="AA119" s="36"/>
      <c r="AB119" s="36"/>
      <c r="AC119" s="36"/>
      <c r="AD119" s="36"/>
      <c r="AE119" s="36"/>
    </row>
    <row r="120" s="2" customFormat="1" ht="12" customHeight="1">
      <c r="A120" s="36"/>
      <c r="B120" s="37"/>
      <c r="C120" s="30" t="s">
        <v>20</v>
      </c>
      <c r="D120" s="38"/>
      <c r="E120" s="38"/>
      <c r="F120" s="25" t="str">
        <f>F12</f>
        <v>Trenčín</v>
      </c>
      <c r="G120" s="38"/>
      <c r="H120" s="38"/>
      <c r="I120" s="30" t="s">
        <v>22</v>
      </c>
      <c r="J120" s="83" t="str">
        <f>IF(J12="","",J12)</f>
        <v>9. 9. 2021</v>
      </c>
      <c r="K120" s="38"/>
      <c r="L120" s="38"/>
      <c r="M120" s="67"/>
      <c r="S120" s="36"/>
      <c r="T120" s="36"/>
      <c r="U120" s="36"/>
      <c r="V120" s="36"/>
      <c r="W120" s="36"/>
      <c r="X120" s="36"/>
      <c r="Y120" s="36"/>
      <c r="Z120" s="36"/>
      <c r="AA120" s="36"/>
      <c r="AB120" s="36"/>
      <c r="AC120" s="36"/>
      <c r="AD120" s="36"/>
      <c r="AE120" s="36"/>
    </row>
    <row r="121" s="2" customFormat="1" ht="6.96" customHeight="1">
      <c r="A121" s="36"/>
      <c r="B121" s="37"/>
      <c r="C121" s="38"/>
      <c r="D121" s="38"/>
      <c r="E121" s="38"/>
      <c r="F121" s="38"/>
      <c r="G121" s="38"/>
      <c r="H121" s="38"/>
      <c r="I121" s="38"/>
      <c r="J121" s="38"/>
      <c r="K121" s="38"/>
      <c r="L121" s="38"/>
      <c r="M121" s="67"/>
      <c r="S121" s="36"/>
      <c r="T121" s="36"/>
      <c r="U121" s="36"/>
      <c r="V121" s="36"/>
      <c r="W121" s="36"/>
      <c r="X121" s="36"/>
      <c r="Y121" s="36"/>
      <c r="Z121" s="36"/>
      <c r="AA121" s="36"/>
      <c r="AB121" s="36"/>
      <c r="AC121" s="36"/>
      <c r="AD121" s="36"/>
      <c r="AE121" s="36"/>
    </row>
    <row r="122" s="2" customFormat="1" ht="25.65" customHeight="1">
      <c r="A122" s="36"/>
      <c r="B122" s="37"/>
      <c r="C122" s="30" t="s">
        <v>24</v>
      </c>
      <c r="D122" s="38"/>
      <c r="E122" s="38"/>
      <c r="F122" s="25" t="str">
        <f>E15</f>
        <v>Mesto Trenčín</v>
      </c>
      <c r="G122" s="38"/>
      <c r="H122" s="38"/>
      <c r="I122" s="30" t="s">
        <v>30</v>
      </c>
      <c r="J122" s="34" t="str">
        <f>E21</f>
        <v>Ing.arch. Michal Vojtek</v>
      </c>
      <c r="K122" s="38"/>
      <c r="L122" s="38"/>
      <c r="M122" s="67"/>
      <c r="S122" s="36"/>
      <c r="T122" s="36"/>
      <c r="U122" s="36"/>
      <c r="V122" s="36"/>
      <c r="W122" s="36"/>
      <c r="X122" s="36"/>
      <c r="Y122" s="36"/>
      <c r="Z122" s="36"/>
      <c r="AA122" s="36"/>
      <c r="AB122" s="36"/>
      <c r="AC122" s="36"/>
      <c r="AD122" s="36"/>
      <c r="AE122" s="36"/>
    </row>
    <row r="123" s="2" customFormat="1" ht="25.65" customHeight="1">
      <c r="A123" s="36"/>
      <c r="B123" s="37"/>
      <c r="C123" s="30" t="s">
        <v>28</v>
      </c>
      <c r="D123" s="38"/>
      <c r="E123" s="38"/>
      <c r="F123" s="25" t="str">
        <f>IF(E18="","",E18)</f>
        <v>Vyplň údaj</v>
      </c>
      <c r="G123" s="38"/>
      <c r="H123" s="38"/>
      <c r="I123" s="30" t="s">
        <v>32</v>
      </c>
      <c r="J123" s="34" t="str">
        <f>E24</f>
        <v>Ing.arch. Michal Vojtek</v>
      </c>
      <c r="K123" s="38"/>
      <c r="L123" s="38"/>
      <c r="M123" s="67"/>
      <c r="S123" s="36"/>
      <c r="T123" s="36"/>
      <c r="U123" s="36"/>
      <c r="V123" s="36"/>
      <c r="W123" s="36"/>
      <c r="X123" s="36"/>
      <c r="Y123" s="36"/>
      <c r="Z123" s="36"/>
      <c r="AA123" s="36"/>
      <c r="AB123" s="36"/>
      <c r="AC123" s="36"/>
      <c r="AD123" s="36"/>
      <c r="AE123" s="36"/>
    </row>
    <row r="124" s="2" customFormat="1" ht="10.32" customHeight="1">
      <c r="A124" s="36"/>
      <c r="B124" s="37"/>
      <c r="C124" s="38"/>
      <c r="D124" s="38"/>
      <c r="E124" s="38"/>
      <c r="F124" s="38"/>
      <c r="G124" s="38"/>
      <c r="H124" s="38"/>
      <c r="I124" s="38"/>
      <c r="J124" s="38"/>
      <c r="K124" s="38"/>
      <c r="L124" s="38"/>
      <c r="M124" s="67"/>
      <c r="S124" s="36"/>
      <c r="T124" s="36"/>
      <c r="U124" s="36"/>
      <c r="V124" s="36"/>
      <c r="W124" s="36"/>
      <c r="X124" s="36"/>
      <c r="Y124" s="36"/>
      <c r="Z124" s="36"/>
      <c r="AA124" s="36"/>
      <c r="AB124" s="36"/>
      <c r="AC124" s="36"/>
      <c r="AD124" s="36"/>
      <c r="AE124" s="36"/>
    </row>
    <row r="125" s="11" customFormat="1" ht="29.28" customHeight="1">
      <c r="A125" s="200"/>
      <c r="B125" s="201"/>
      <c r="C125" s="202" t="s">
        <v>124</v>
      </c>
      <c r="D125" s="203" t="s">
        <v>59</v>
      </c>
      <c r="E125" s="203" t="s">
        <v>55</v>
      </c>
      <c r="F125" s="203" t="s">
        <v>56</v>
      </c>
      <c r="G125" s="203" t="s">
        <v>125</v>
      </c>
      <c r="H125" s="203" t="s">
        <v>126</v>
      </c>
      <c r="I125" s="203" t="s">
        <v>127</v>
      </c>
      <c r="J125" s="203" t="s">
        <v>128</v>
      </c>
      <c r="K125" s="204" t="s">
        <v>113</v>
      </c>
      <c r="L125" s="205" t="s">
        <v>129</v>
      </c>
      <c r="M125" s="206"/>
      <c r="N125" s="104" t="s">
        <v>1</v>
      </c>
      <c r="O125" s="105" t="s">
        <v>38</v>
      </c>
      <c r="P125" s="105" t="s">
        <v>130</v>
      </c>
      <c r="Q125" s="105" t="s">
        <v>131</v>
      </c>
      <c r="R125" s="105" t="s">
        <v>132</v>
      </c>
      <c r="S125" s="105" t="s">
        <v>133</v>
      </c>
      <c r="T125" s="105" t="s">
        <v>134</v>
      </c>
      <c r="U125" s="105" t="s">
        <v>135</v>
      </c>
      <c r="V125" s="105" t="s">
        <v>136</v>
      </c>
      <c r="W125" s="105" t="s">
        <v>137</v>
      </c>
      <c r="X125" s="106" t="s">
        <v>138</v>
      </c>
      <c r="Y125" s="200"/>
      <c r="Z125" s="200"/>
      <c r="AA125" s="200"/>
      <c r="AB125" s="200"/>
      <c r="AC125" s="200"/>
      <c r="AD125" s="200"/>
      <c r="AE125" s="200"/>
    </row>
    <row r="126" s="2" customFormat="1" ht="22.8" customHeight="1">
      <c r="A126" s="36"/>
      <c r="B126" s="37"/>
      <c r="C126" s="111" t="s">
        <v>114</v>
      </c>
      <c r="D126" s="38"/>
      <c r="E126" s="38"/>
      <c r="F126" s="38"/>
      <c r="G126" s="38"/>
      <c r="H126" s="38"/>
      <c r="I126" s="38"/>
      <c r="J126" s="38"/>
      <c r="K126" s="207">
        <f>BK126</f>
        <v>0</v>
      </c>
      <c r="L126" s="38"/>
      <c r="M126" s="42"/>
      <c r="N126" s="107"/>
      <c r="O126" s="208"/>
      <c r="P126" s="108"/>
      <c r="Q126" s="209">
        <f>Q127+Q183+Q190</f>
        <v>0</v>
      </c>
      <c r="R126" s="209">
        <f>R127+R183+R190</f>
        <v>0</v>
      </c>
      <c r="S126" s="108"/>
      <c r="T126" s="210">
        <f>T127+T183+T190</f>
        <v>0</v>
      </c>
      <c r="U126" s="108"/>
      <c r="V126" s="210">
        <f>V127+V183+V190</f>
        <v>6.1664715599999997</v>
      </c>
      <c r="W126" s="108"/>
      <c r="X126" s="211">
        <f>X127+X183+X190</f>
        <v>0</v>
      </c>
      <c r="Y126" s="36"/>
      <c r="Z126" s="36"/>
      <c r="AA126" s="36"/>
      <c r="AB126" s="36"/>
      <c r="AC126" s="36"/>
      <c r="AD126" s="36"/>
      <c r="AE126" s="36"/>
      <c r="AT126" s="15" t="s">
        <v>75</v>
      </c>
      <c r="AU126" s="15" t="s">
        <v>115</v>
      </c>
      <c r="BK126" s="212">
        <f>BK127+BK183+BK190</f>
        <v>0</v>
      </c>
    </row>
    <row r="127" s="12" customFormat="1" ht="25.92" customHeight="1">
      <c r="A127" s="12"/>
      <c r="B127" s="213"/>
      <c r="C127" s="214"/>
      <c r="D127" s="215" t="s">
        <v>75</v>
      </c>
      <c r="E127" s="216" t="s">
        <v>139</v>
      </c>
      <c r="F127" s="216" t="s">
        <v>140</v>
      </c>
      <c r="G127" s="214"/>
      <c r="H127" s="214"/>
      <c r="I127" s="217"/>
      <c r="J127" s="217"/>
      <c r="K127" s="218">
        <f>BK127</f>
        <v>0</v>
      </c>
      <c r="L127" s="214"/>
      <c r="M127" s="219"/>
      <c r="N127" s="220"/>
      <c r="O127" s="221"/>
      <c r="P127" s="221"/>
      <c r="Q127" s="222">
        <f>Q128+Q151+Q161+Q170+Q180</f>
        <v>0</v>
      </c>
      <c r="R127" s="222">
        <f>R128+R151+R161+R170+R180</f>
        <v>0</v>
      </c>
      <c r="S127" s="221"/>
      <c r="T127" s="223">
        <f>T128+T151+T161+T170+T180</f>
        <v>0</v>
      </c>
      <c r="U127" s="221"/>
      <c r="V127" s="223">
        <f>V128+V151+V161+V170+V180</f>
        <v>6.1630965599999996</v>
      </c>
      <c r="W127" s="221"/>
      <c r="X127" s="224">
        <f>X128+X151+X161+X170+X180</f>
        <v>0</v>
      </c>
      <c r="Y127" s="12"/>
      <c r="Z127" s="12"/>
      <c r="AA127" s="12"/>
      <c r="AB127" s="12"/>
      <c r="AC127" s="12"/>
      <c r="AD127" s="12"/>
      <c r="AE127" s="12"/>
      <c r="AR127" s="225" t="s">
        <v>84</v>
      </c>
      <c r="AT127" s="226" t="s">
        <v>75</v>
      </c>
      <c r="AU127" s="226" t="s">
        <v>76</v>
      </c>
      <c r="AY127" s="225" t="s">
        <v>141</v>
      </c>
      <c r="BK127" s="227">
        <f>BK128+BK151+BK161+BK170+BK180</f>
        <v>0</v>
      </c>
    </row>
    <row r="128" s="12" customFormat="1" ht="22.8" customHeight="1">
      <c r="A128" s="12"/>
      <c r="B128" s="213"/>
      <c r="C128" s="214"/>
      <c r="D128" s="215" t="s">
        <v>75</v>
      </c>
      <c r="E128" s="228" t="s">
        <v>84</v>
      </c>
      <c r="F128" s="228" t="s">
        <v>142</v>
      </c>
      <c r="G128" s="214"/>
      <c r="H128" s="214"/>
      <c r="I128" s="217"/>
      <c r="J128" s="217"/>
      <c r="K128" s="229">
        <f>BK128</f>
        <v>0</v>
      </c>
      <c r="L128" s="214"/>
      <c r="M128" s="219"/>
      <c r="N128" s="220"/>
      <c r="O128" s="221"/>
      <c r="P128" s="221"/>
      <c r="Q128" s="222">
        <f>SUM(Q129:Q150)</f>
        <v>0</v>
      </c>
      <c r="R128" s="222">
        <f>SUM(R129:R150)</f>
        <v>0</v>
      </c>
      <c r="S128" s="221"/>
      <c r="T128" s="223">
        <f>SUM(T129:T150)</f>
        <v>0</v>
      </c>
      <c r="U128" s="221"/>
      <c r="V128" s="223">
        <f>SUM(V129:V150)</f>
        <v>1.44</v>
      </c>
      <c r="W128" s="221"/>
      <c r="X128" s="224">
        <f>SUM(X129:X150)</f>
        <v>0</v>
      </c>
      <c r="Y128" s="12"/>
      <c r="Z128" s="12"/>
      <c r="AA128" s="12"/>
      <c r="AB128" s="12"/>
      <c r="AC128" s="12"/>
      <c r="AD128" s="12"/>
      <c r="AE128" s="12"/>
      <c r="AR128" s="225" t="s">
        <v>84</v>
      </c>
      <c r="AT128" s="226" t="s">
        <v>75</v>
      </c>
      <c r="AU128" s="226" t="s">
        <v>84</v>
      </c>
      <c r="AY128" s="225" t="s">
        <v>141</v>
      </c>
      <c r="BK128" s="227">
        <f>SUM(BK129:BK150)</f>
        <v>0</v>
      </c>
    </row>
    <row r="129" s="2" customFormat="1" ht="16.5" customHeight="1">
      <c r="A129" s="36"/>
      <c r="B129" s="37"/>
      <c r="C129" s="230" t="s">
        <v>390</v>
      </c>
      <c r="D129" s="230" t="s">
        <v>144</v>
      </c>
      <c r="E129" s="231" t="s">
        <v>454</v>
      </c>
      <c r="F129" s="232" t="s">
        <v>455</v>
      </c>
      <c r="G129" s="233" t="s">
        <v>161</v>
      </c>
      <c r="H129" s="234">
        <v>12.640000000000001</v>
      </c>
      <c r="I129" s="235"/>
      <c r="J129" s="235"/>
      <c r="K129" s="236">
        <f>ROUND(P129*H129,2)</f>
        <v>0</v>
      </c>
      <c r="L129" s="237"/>
      <c r="M129" s="42"/>
      <c r="N129" s="238" t="s">
        <v>1</v>
      </c>
      <c r="O129" s="239" t="s">
        <v>40</v>
      </c>
      <c r="P129" s="240">
        <f>I129+J129</f>
        <v>0</v>
      </c>
      <c r="Q129" s="240">
        <f>ROUND(I129*H129,2)</f>
        <v>0</v>
      </c>
      <c r="R129" s="240">
        <f>ROUND(J129*H129,2)</f>
        <v>0</v>
      </c>
      <c r="S129" s="95"/>
      <c r="T129" s="241">
        <f>S129*H129</f>
        <v>0</v>
      </c>
      <c r="U129" s="241">
        <v>0</v>
      </c>
      <c r="V129" s="241">
        <f>U129*H129</f>
        <v>0</v>
      </c>
      <c r="W129" s="241">
        <v>0</v>
      </c>
      <c r="X129" s="242">
        <f>W129*H129</f>
        <v>0</v>
      </c>
      <c r="Y129" s="36"/>
      <c r="Z129" s="36"/>
      <c r="AA129" s="36"/>
      <c r="AB129" s="36"/>
      <c r="AC129" s="36"/>
      <c r="AD129" s="36"/>
      <c r="AE129" s="36"/>
      <c r="AR129" s="243" t="s">
        <v>148</v>
      </c>
      <c r="AT129" s="243" t="s">
        <v>144</v>
      </c>
      <c r="AU129" s="243" t="s">
        <v>149</v>
      </c>
      <c r="AY129" s="15" t="s">
        <v>141</v>
      </c>
      <c r="BE129" s="244">
        <f>IF(O129="základná",K129,0)</f>
        <v>0</v>
      </c>
      <c r="BF129" s="244">
        <f>IF(O129="znížená",K129,0)</f>
        <v>0</v>
      </c>
      <c r="BG129" s="244">
        <f>IF(O129="zákl. prenesená",K129,0)</f>
        <v>0</v>
      </c>
      <c r="BH129" s="244">
        <f>IF(O129="zníž. prenesená",K129,0)</f>
        <v>0</v>
      </c>
      <c r="BI129" s="244">
        <f>IF(O129="nulová",K129,0)</f>
        <v>0</v>
      </c>
      <c r="BJ129" s="15" t="s">
        <v>149</v>
      </c>
      <c r="BK129" s="244">
        <f>ROUND(P129*H129,2)</f>
        <v>0</v>
      </c>
      <c r="BL129" s="15" t="s">
        <v>148</v>
      </c>
      <c r="BM129" s="243" t="s">
        <v>456</v>
      </c>
    </row>
    <row r="130" s="2" customFormat="1">
      <c r="A130" s="36"/>
      <c r="B130" s="37"/>
      <c r="C130" s="38"/>
      <c r="D130" s="245" t="s">
        <v>151</v>
      </c>
      <c r="E130" s="38"/>
      <c r="F130" s="246" t="s">
        <v>457</v>
      </c>
      <c r="G130" s="38"/>
      <c r="H130" s="38"/>
      <c r="I130" s="247"/>
      <c r="J130" s="247"/>
      <c r="K130" s="38"/>
      <c r="L130" s="38"/>
      <c r="M130" s="42"/>
      <c r="N130" s="248"/>
      <c r="O130" s="249"/>
      <c r="P130" s="95"/>
      <c r="Q130" s="95"/>
      <c r="R130" s="95"/>
      <c r="S130" s="95"/>
      <c r="T130" s="95"/>
      <c r="U130" s="95"/>
      <c r="V130" s="95"/>
      <c r="W130" s="95"/>
      <c r="X130" s="96"/>
      <c r="Y130" s="36"/>
      <c r="Z130" s="36"/>
      <c r="AA130" s="36"/>
      <c r="AB130" s="36"/>
      <c r="AC130" s="36"/>
      <c r="AD130" s="36"/>
      <c r="AE130" s="36"/>
      <c r="AT130" s="15" t="s">
        <v>151</v>
      </c>
      <c r="AU130" s="15" t="s">
        <v>149</v>
      </c>
    </row>
    <row r="131" s="2" customFormat="1" ht="24.15" customHeight="1">
      <c r="A131" s="36"/>
      <c r="B131" s="37"/>
      <c r="C131" s="230" t="s">
        <v>170</v>
      </c>
      <c r="D131" s="230" t="s">
        <v>144</v>
      </c>
      <c r="E131" s="231" t="s">
        <v>171</v>
      </c>
      <c r="F131" s="232" t="s">
        <v>172</v>
      </c>
      <c r="G131" s="233" t="s">
        <v>173</v>
      </c>
      <c r="H131" s="234">
        <v>2.4500000000000002</v>
      </c>
      <c r="I131" s="235"/>
      <c r="J131" s="235"/>
      <c r="K131" s="236">
        <f>ROUND(P131*H131,2)</f>
        <v>0</v>
      </c>
      <c r="L131" s="237"/>
      <c r="M131" s="42"/>
      <c r="N131" s="238" t="s">
        <v>1</v>
      </c>
      <c r="O131" s="239" t="s">
        <v>40</v>
      </c>
      <c r="P131" s="240">
        <f>I131+J131</f>
        <v>0</v>
      </c>
      <c r="Q131" s="240">
        <f>ROUND(I131*H131,2)</f>
        <v>0</v>
      </c>
      <c r="R131" s="240">
        <f>ROUND(J131*H131,2)</f>
        <v>0</v>
      </c>
      <c r="S131" s="95"/>
      <c r="T131" s="241">
        <f>S131*H131</f>
        <v>0</v>
      </c>
      <c r="U131" s="241">
        <v>0</v>
      </c>
      <c r="V131" s="241">
        <f>U131*H131</f>
        <v>0</v>
      </c>
      <c r="W131" s="241">
        <v>0</v>
      </c>
      <c r="X131" s="242">
        <f>W131*H131</f>
        <v>0</v>
      </c>
      <c r="Y131" s="36"/>
      <c r="Z131" s="36"/>
      <c r="AA131" s="36"/>
      <c r="AB131" s="36"/>
      <c r="AC131" s="36"/>
      <c r="AD131" s="36"/>
      <c r="AE131" s="36"/>
      <c r="AR131" s="243" t="s">
        <v>148</v>
      </c>
      <c r="AT131" s="243" t="s">
        <v>144</v>
      </c>
      <c r="AU131" s="243" t="s">
        <v>149</v>
      </c>
      <c r="AY131" s="15" t="s">
        <v>141</v>
      </c>
      <c r="BE131" s="244">
        <f>IF(O131="základná",K131,0)</f>
        <v>0</v>
      </c>
      <c r="BF131" s="244">
        <f>IF(O131="znížená",K131,0)</f>
        <v>0</v>
      </c>
      <c r="BG131" s="244">
        <f>IF(O131="zákl. prenesená",K131,0)</f>
        <v>0</v>
      </c>
      <c r="BH131" s="244">
        <f>IF(O131="zníž. prenesená",K131,0)</f>
        <v>0</v>
      </c>
      <c r="BI131" s="244">
        <f>IF(O131="nulová",K131,0)</f>
        <v>0</v>
      </c>
      <c r="BJ131" s="15" t="s">
        <v>149</v>
      </c>
      <c r="BK131" s="244">
        <f>ROUND(P131*H131,2)</f>
        <v>0</v>
      </c>
      <c r="BL131" s="15" t="s">
        <v>148</v>
      </c>
      <c r="BM131" s="243" t="s">
        <v>174</v>
      </c>
    </row>
    <row r="132" s="2" customFormat="1">
      <c r="A132" s="36"/>
      <c r="B132" s="37"/>
      <c r="C132" s="38"/>
      <c r="D132" s="245" t="s">
        <v>151</v>
      </c>
      <c r="E132" s="38"/>
      <c r="F132" s="246" t="s">
        <v>175</v>
      </c>
      <c r="G132" s="38"/>
      <c r="H132" s="38"/>
      <c r="I132" s="247"/>
      <c r="J132" s="247"/>
      <c r="K132" s="38"/>
      <c r="L132" s="38"/>
      <c r="M132" s="42"/>
      <c r="N132" s="248"/>
      <c r="O132" s="249"/>
      <c r="P132" s="95"/>
      <c r="Q132" s="95"/>
      <c r="R132" s="95"/>
      <c r="S132" s="95"/>
      <c r="T132" s="95"/>
      <c r="U132" s="95"/>
      <c r="V132" s="95"/>
      <c r="W132" s="95"/>
      <c r="X132" s="96"/>
      <c r="Y132" s="36"/>
      <c r="Z132" s="36"/>
      <c r="AA132" s="36"/>
      <c r="AB132" s="36"/>
      <c r="AC132" s="36"/>
      <c r="AD132" s="36"/>
      <c r="AE132" s="36"/>
      <c r="AT132" s="15" t="s">
        <v>151</v>
      </c>
      <c r="AU132" s="15" t="s">
        <v>149</v>
      </c>
    </row>
    <row r="133" s="2" customFormat="1" ht="24.15" customHeight="1">
      <c r="A133" s="36"/>
      <c r="B133" s="37"/>
      <c r="C133" s="230" t="s">
        <v>176</v>
      </c>
      <c r="D133" s="230" t="s">
        <v>144</v>
      </c>
      <c r="E133" s="231" t="s">
        <v>177</v>
      </c>
      <c r="F133" s="232" t="s">
        <v>178</v>
      </c>
      <c r="G133" s="233" t="s">
        <v>173</v>
      </c>
      <c r="H133" s="234">
        <v>2.1499999999999999</v>
      </c>
      <c r="I133" s="235"/>
      <c r="J133" s="235"/>
      <c r="K133" s="236">
        <f>ROUND(P133*H133,2)</f>
        <v>0</v>
      </c>
      <c r="L133" s="237"/>
      <c r="M133" s="42"/>
      <c r="N133" s="238" t="s">
        <v>1</v>
      </c>
      <c r="O133" s="239" t="s">
        <v>40</v>
      </c>
      <c r="P133" s="240">
        <f>I133+J133</f>
        <v>0</v>
      </c>
      <c r="Q133" s="240">
        <f>ROUND(I133*H133,2)</f>
        <v>0</v>
      </c>
      <c r="R133" s="240">
        <f>ROUND(J133*H133,2)</f>
        <v>0</v>
      </c>
      <c r="S133" s="95"/>
      <c r="T133" s="241">
        <f>S133*H133</f>
        <v>0</v>
      </c>
      <c r="U133" s="241">
        <v>0</v>
      </c>
      <c r="V133" s="241">
        <f>U133*H133</f>
        <v>0</v>
      </c>
      <c r="W133" s="241">
        <v>0</v>
      </c>
      <c r="X133" s="242">
        <f>W133*H133</f>
        <v>0</v>
      </c>
      <c r="Y133" s="36"/>
      <c r="Z133" s="36"/>
      <c r="AA133" s="36"/>
      <c r="AB133" s="36"/>
      <c r="AC133" s="36"/>
      <c r="AD133" s="36"/>
      <c r="AE133" s="36"/>
      <c r="AR133" s="243" t="s">
        <v>148</v>
      </c>
      <c r="AT133" s="243" t="s">
        <v>144</v>
      </c>
      <c r="AU133" s="243" t="s">
        <v>149</v>
      </c>
      <c r="AY133" s="15" t="s">
        <v>141</v>
      </c>
      <c r="BE133" s="244">
        <f>IF(O133="základná",K133,0)</f>
        <v>0</v>
      </c>
      <c r="BF133" s="244">
        <f>IF(O133="znížená",K133,0)</f>
        <v>0</v>
      </c>
      <c r="BG133" s="244">
        <f>IF(O133="zákl. prenesená",K133,0)</f>
        <v>0</v>
      </c>
      <c r="BH133" s="244">
        <f>IF(O133="zníž. prenesená",K133,0)</f>
        <v>0</v>
      </c>
      <c r="BI133" s="244">
        <f>IF(O133="nulová",K133,0)</f>
        <v>0</v>
      </c>
      <c r="BJ133" s="15" t="s">
        <v>149</v>
      </c>
      <c r="BK133" s="244">
        <f>ROUND(P133*H133,2)</f>
        <v>0</v>
      </c>
      <c r="BL133" s="15" t="s">
        <v>148</v>
      </c>
      <c r="BM133" s="243" t="s">
        <v>179</v>
      </c>
    </row>
    <row r="134" s="2" customFormat="1">
      <c r="A134" s="36"/>
      <c r="B134" s="37"/>
      <c r="C134" s="38"/>
      <c r="D134" s="245" t="s">
        <v>151</v>
      </c>
      <c r="E134" s="38"/>
      <c r="F134" s="246" t="s">
        <v>180</v>
      </c>
      <c r="G134" s="38"/>
      <c r="H134" s="38"/>
      <c r="I134" s="247"/>
      <c r="J134" s="247"/>
      <c r="K134" s="38"/>
      <c r="L134" s="38"/>
      <c r="M134" s="42"/>
      <c r="N134" s="248"/>
      <c r="O134" s="249"/>
      <c r="P134" s="95"/>
      <c r="Q134" s="95"/>
      <c r="R134" s="95"/>
      <c r="S134" s="95"/>
      <c r="T134" s="95"/>
      <c r="U134" s="95"/>
      <c r="V134" s="95"/>
      <c r="W134" s="95"/>
      <c r="X134" s="96"/>
      <c r="Y134" s="36"/>
      <c r="Z134" s="36"/>
      <c r="AA134" s="36"/>
      <c r="AB134" s="36"/>
      <c r="AC134" s="36"/>
      <c r="AD134" s="36"/>
      <c r="AE134" s="36"/>
      <c r="AT134" s="15" t="s">
        <v>151</v>
      </c>
      <c r="AU134" s="15" t="s">
        <v>149</v>
      </c>
    </row>
    <row r="135" s="2" customFormat="1" ht="24.15" customHeight="1">
      <c r="A135" s="36"/>
      <c r="B135" s="37"/>
      <c r="C135" s="230" t="s">
        <v>502</v>
      </c>
      <c r="D135" s="230" t="s">
        <v>144</v>
      </c>
      <c r="E135" s="231" t="s">
        <v>543</v>
      </c>
      <c r="F135" s="232" t="s">
        <v>544</v>
      </c>
      <c r="G135" s="233" t="s">
        <v>173</v>
      </c>
      <c r="H135" s="234">
        <v>0.29999999999999999</v>
      </c>
      <c r="I135" s="235"/>
      <c r="J135" s="235"/>
      <c r="K135" s="236">
        <f>ROUND(P135*H135,2)</f>
        <v>0</v>
      </c>
      <c r="L135" s="237"/>
      <c r="M135" s="42"/>
      <c r="N135" s="238" t="s">
        <v>1</v>
      </c>
      <c r="O135" s="239" t="s">
        <v>40</v>
      </c>
      <c r="P135" s="240">
        <f>I135+J135</f>
        <v>0</v>
      </c>
      <c r="Q135" s="240">
        <f>ROUND(I135*H135,2)</f>
        <v>0</v>
      </c>
      <c r="R135" s="240">
        <f>ROUND(J135*H135,2)</f>
        <v>0</v>
      </c>
      <c r="S135" s="95"/>
      <c r="T135" s="241">
        <f>S135*H135</f>
        <v>0</v>
      </c>
      <c r="U135" s="241">
        <v>0</v>
      </c>
      <c r="V135" s="241">
        <f>U135*H135</f>
        <v>0</v>
      </c>
      <c r="W135" s="241">
        <v>0</v>
      </c>
      <c r="X135" s="242">
        <f>W135*H135</f>
        <v>0</v>
      </c>
      <c r="Y135" s="36"/>
      <c r="Z135" s="36"/>
      <c r="AA135" s="36"/>
      <c r="AB135" s="36"/>
      <c r="AC135" s="36"/>
      <c r="AD135" s="36"/>
      <c r="AE135" s="36"/>
      <c r="AR135" s="243" t="s">
        <v>148</v>
      </c>
      <c r="AT135" s="243" t="s">
        <v>144</v>
      </c>
      <c r="AU135" s="243" t="s">
        <v>149</v>
      </c>
      <c r="AY135" s="15" t="s">
        <v>141</v>
      </c>
      <c r="BE135" s="244">
        <f>IF(O135="základná",K135,0)</f>
        <v>0</v>
      </c>
      <c r="BF135" s="244">
        <f>IF(O135="znížená",K135,0)</f>
        <v>0</v>
      </c>
      <c r="BG135" s="244">
        <f>IF(O135="zákl. prenesená",K135,0)</f>
        <v>0</v>
      </c>
      <c r="BH135" s="244">
        <f>IF(O135="zníž. prenesená",K135,0)</f>
        <v>0</v>
      </c>
      <c r="BI135" s="244">
        <f>IF(O135="nulová",K135,0)</f>
        <v>0</v>
      </c>
      <c r="BJ135" s="15" t="s">
        <v>149</v>
      </c>
      <c r="BK135" s="244">
        <f>ROUND(P135*H135,2)</f>
        <v>0</v>
      </c>
      <c r="BL135" s="15" t="s">
        <v>148</v>
      </c>
      <c r="BM135" s="243" t="s">
        <v>545</v>
      </c>
    </row>
    <row r="136" s="2" customFormat="1">
      <c r="A136" s="36"/>
      <c r="B136" s="37"/>
      <c r="C136" s="38"/>
      <c r="D136" s="245" t="s">
        <v>151</v>
      </c>
      <c r="E136" s="38"/>
      <c r="F136" s="246" t="s">
        <v>546</v>
      </c>
      <c r="G136" s="38"/>
      <c r="H136" s="38"/>
      <c r="I136" s="247"/>
      <c r="J136" s="247"/>
      <c r="K136" s="38"/>
      <c r="L136" s="38"/>
      <c r="M136" s="42"/>
      <c r="N136" s="248"/>
      <c r="O136" s="249"/>
      <c r="P136" s="95"/>
      <c r="Q136" s="95"/>
      <c r="R136" s="95"/>
      <c r="S136" s="95"/>
      <c r="T136" s="95"/>
      <c r="U136" s="95"/>
      <c r="V136" s="95"/>
      <c r="W136" s="95"/>
      <c r="X136" s="96"/>
      <c r="Y136" s="36"/>
      <c r="Z136" s="36"/>
      <c r="AA136" s="36"/>
      <c r="AB136" s="36"/>
      <c r="AC136" s="36"/>
      <c r="AD136" s="36"/>
      <c r="AE136" s="36"/>
      <c r="AT136" s="15" t="s">
        <v>151</v>
      </c>
      <c r="AU136" s="15" t="s">
        <v>149</v>
      </c>
    </row>
    <row r="137" s="2" customFormat="1" ht="37.8" customHeight="1">
      <c r="A137" s="36"/>
      <c r="B137" s="37"/>
      <c r="C137" s="230" t="s">
        <v>186</v>
      </c>
      <c r="D137" s="230" t="s">
        <v>144</v>
      </c>
      <c r="E137" s="231" t="s">
        <v>187</v>
      </c>
      <c r="F137" s="232" t="s">
        <v>188</v>
      </c>
      <c r="G137" s="233" t="s">
        <v>173</v>
      </c>
      <c r="H137" s="234">
        <v>2.4500000000000002</v>
      </c>
      <c r="I137" s="235"/>
      <c r="J137" s="235"/>
      <c r="K137" s="236">
        <f>ROUND(P137*H137,2)</f>
        <v>0</v>
      </c>
      <c r="L137" s="237"/>
      <c r="M137" s="42"/>
      <c r="N137" s="238" t="s">
        <v>1</v>
      </c>
      <c r="O137" s="239" t="s">
        <v>40</v>
      </c>
      <c r="P137" s="240">
        <f>I137+J137</f>
        <v>0</v>
      </c>
      <c r="Q137" s="240">
        <f>ROUND(I137*H137,2)</f>
        <v>0</v>
      </c>
      <c r="R137" s="240">
        <f>ROUND(J137*H137,2)</f>
        <v>0</v>
      </c>
      <c r="S137" s="95"/>
      <c r="T137" s="241">
        <f>S137*H137</f>
        <v>0</v>
      </c>
      <c r="U137" s="241">
        <v>0</v>
      </c>
      <c r="V137" s="241">
        <f>U137*H137</f>
        <v>0</v>
      </c>
      <c r="W137" s="241">
        <v>0</v>
      </c>
      <c r="X137" s="242">
        <f>W137*H137</f>
        <v>0</v>
      </c>
      <c r="Y137" s="36"/>
      <c r="Z137" s="36"/>
      <c r="AA137" s="36"/>
      <c r="AB137" s="36"/>
      <c r="AC137" s="36"/>
      <c r="AD137" s="36"/>
      <c r="AE137" s="36"/>
      <c r="AR137" s="243" t="s">
        <v>148</v>
      </c>
      <c r="AT137" s="243" t="s">
        <v>144</v>
      </c>
      <c r="AU137" s="243" t="s">
        <v>149</v>
      </c>
      <c r="AY137" s="15" t="s">
        <v>141</v>
      </c>
      <c r="BE137" s="244">
        <f>IF(O137="základná",K137,0)</f>
        <v>0</v>
      </c>
      <c r="BF137" s="244">
        <f>IF(O137="znížená",K137,0)</f>
        <v>0</v>
      </c>
      <c r="BG137" s="244">
        <f>IF(O137="zákl. prenesená",K137,0)</f>
        <v>0</v>
      </c>
      <c r="BH137" s="244">
        <f>IF(O137="zníž. prenesená",K137,0)</f>
        <v>0</v>
      </c>
      <c r="BI137" s="244">
        <f>IF(O137="nulová",K137,0)</f>
        <v>0</v>
      </c>
      <c r="BJ137" s="15" t="s">
        <v>149</v>
      </c>
      <c r="BK137" s="244">
        <f>ROUND(P137*H137,2)</f>
        <v>0</v>
      </c>
      <c r="BL137" s="15" t="s">
        <v>148</v>
      </c>
      <c r="BM137" s="243" t="s">
        <v>189</v>
      </c>
    </row>
    <row r="138" s="2" customFormat="1">
      <c r="A138" s="36"/>
      <c r="B138" s="37"/>
      <c r="C138" s="38"/>
      <c r="D138" s="245" t="s">
        <v>151</v>
      </c>
      <c r="E138" s="38"/>
      <c r="F138" s="246" t="s">
        <v>190</v>
      </c>
      <c r="G138" s="38"/>
      <c r="H138" s="38"/>
      <c r="I138" s="247"/>
      <c r="J138" s="247"/>
      <c r="K138" s="38"/>
      <c r="L138" s="38"/>
      <c r="M138" s="42"/>
      <c r="N138" s="248"/>
      <c r="O138" s="249"/>
      <c r="P138" s="95"/>
      <c r="Q138" s="95"/>
      <c r="R138" s="95"/>
      <c r="S138" s="95"/>
      <c r="T138" s="95"/>
      <c r="U138" s="95"/>
      <c r="V138" s="95"/>
      <c r="W138" s="95"/>
      <c r="X138" s="96"/>
      <c r="Y138" s="36"/>
      <c r="Z138" s="36"/>
      <c r="AA138" s="36"/>
      <c r="AB138" s="36"/>
      <c r="AC138" s="36"/>
      <c r="AD138" s="36"/>
      <c r="AE138" s="36"/>
      <c r="AT138" s="15" t="s">
        <v>151</v>
      </c>
      <c r="AU138" s="15" t="s">
        <v>149</v>
      </c>
    </row>
    <row r="139" s="2" customFormat="1" ht="44.25" customHeight="1">
      <c r="A139" s="36"/>
      <c r="B139" s="37"/>
      <c r="C139" s="230" t="s">
        <v>191</v>
      </c>
      <c r="D139" s="230" t="s">
        <v>144</v>
      </c>
      <c r="E139" s="231" t="s">
        <v>192</v>
      </c>
      <c r="F139" s="232" t="s">
        <v>193</v>
      </c>
      <c r="G139" s="233" t="s">
        <v>173</v>
      </c>
      <c r="H139" s="234">
        <v>17.149999999999999</v>
      </c>
      <c r="I139" s="235"/>
      <c r="J139" s="235"/>
      <c r="K139" s="236">
        <f>ROUND(P139*H139,2)</f>
        <v>0</v>
      </c>
      <c r="L139" s="237"/>
      <c r="M139" s="42"/>
      <c r="N139" s="238" t="s">
        <v>1</v>
      </c>
      <c r="O139" s="239" t="s">
        <v>40</v>
      </c>
      <c r="P139" s="240">
        <f>I139+J139</f>
        <v>0</v>
      </c>
      <c r="Q139" s="240">
        <f>ROUND(I139*H139,2)</f>
        <v>0</v>
      </c>
      <c r="R139" s="240">
        <f>ROUND(J139*H139,2)</f>
        <v>0</v>
      </c>
      <c r="S139" s="95"/>
      <c r="T139" s="241">
        <f>S139*H139</f>
        <v>0</v>
      </c>
      <c r="U139" s="241">
        <v>0</v>
      </c>
      <c r="V139" s="241">
        <f>U139*H139</f>
        <v>0</v>
      </c>
      <c r="W139" s="241">
        <v>0</v>
      </c>
      <c r="X139" s="242">
        <f>W139*H139</f>
        <v>0</v>
      </c>
      <c r="Y139" s="36"/>
      <c r="Z139" s="36"/>
      <c r="AA139" s="36"/>
      <c r="AB139" s="36"/>
      <c r="AC139" s="36"/>
      <c r="AD139" s="36"/>
      <c r="AE139" s="36"/>
      <c r="AR139" s="243" t="s">
        <v>148</v>
      </c>
      <c r="AT139" s="243" t="s">
        <v>144</v>
      </c>
      <c r="AU139" s="243" t="s">
        <v>149</v>
      </c>
      <c r="AY139" s="15" t="s">
        <v>141</v>
      </c>
      <c r="BE139" s="244">
        <f>IF(O139="základná",K139,0)</f>
        <v>0</v>
      </c>
      <c r="BF139" s="244">
        <f>IF(O139="znížená",K139,0)</f>
        <v>0</v>
      </c>
      <c r="BG139" s="244">
        <f>IF(O139="zákl. prenesená",K139,0)</f>
        <v>0</v>
      </c>
      <c r="BH139" s="244">
        <f>IF(O139="zníž. prenesená",K139,0)</f>
        <v>0</v>
      </c>
      <c r="BI139" s="244">
        <f>IF(O139="nulová",K139,0)</f>
        <v>0</v>
      </c>
      <c r="BJ139" s="15" t="s">
        <v>149</v>
      </c>
      <c r="BK139" s="244">
        <f>ROUND(P139*H139,2)</f>
        <v>0</v>
      </c>
      <c r="BL139" s="15" t="s">
        <v>148</v>
      </c>
      <c r="BM139" s="243" t="s">
        <v>194</v>
      </c>
    </row>
    <row r="140" s="2" customFormat="1">
      <c r="A140" s="36"/>
      <c r="B140" s="37"/>
      <c r="C140" s="38"/>
      <c r="D140" s="245" t="s">
        <v>151</v>
      </c>
      <c r="E140" s="38"/>
      <c r="F140" s="246" t="s">
        <v>195</v>
      </c>
      <c r="G140" s="38"/>
      <c r="H140" s="38"/>
      <c r="I140" s="247"/>
      <c r="J140" s="247"/>
      <c r="K140" s="38"/>
      <c r="L140" s="38"/>
      <c r="M140" s="42"/>
      <c r="N140" s="248"/>
      <c r="O140" s="249"/>
      <c r="P140" s="95"/>
      <c r="Q140" s="95"/>
      <c r="R140" s="95"/>
      <c r="S140" s="95"/>
      <c r="T140" s="95"/>
      <c r="U140" s="95"/>
      <c r="V140" s="95"/>
      <c r="W140" s="95"/>
      <c r="X140" s="96"/>
      <c r="Y140" s="36"/>
      <c r="Z140" s="36"/>
      <c r="AA140" s="36"/>
      <c r="AB140" s="36"/>
      <c r="AC140" s="36"/>
      <c r="AD140" s="36"/>
      <c r="AE140" s="36"/>
      <c r="AT140" s="15" t="s">
        <v>151</v>
      </c>
      <c r="AU140" s="15" t="s">
        <v>149</v>
      </c>
    </row>
    <row r="141" s="13" customFormat="1">
      <c r="A141" s="13"/>
      <c r="B141" s="250"/>
      <c r="C141" s="251"/>
      <c r="D141" s="245" t="s">
        <v>196</v>
      </c>
      <c r="E141" s="251"/>
      <c r="F141" s="252" t="s">
        <v>547</v>
      </c>
      <c r="G141" s="251"/>
      <c r="H141" s="253">
        <v>17.149999999999999</v>
      </c>
      <c r="I141" s="254"/>
      <c r="J141" s="254"/>
      <c r="K141" s="251"/>
      <c r="L141" s="251"/>
      <c r="M141" s="255"/>
      <c r="N141" s="256"/>
      <c r="O141" s="257"/>
      <c r="P141" s="257"/>
      <c r="Q141" s="257"/>
      <c r="R141" s="257"/>
      <c r="S141" s="257"/>
      <c r="T141" s="257"/>
      <c r="U141" s="257"/>
      <c r="V141" s="257"/>
      <c r="W141" s="257"/>
      <c r="X141" s="258"/>
      <c r="Y141" s="13"/>
      <c r="Z141" s="13"/>
      <c r="AA141" s="13"/>
      <c r="AB141" s="13"/>
      <c r="AC141" s="13"/>
      <c r="AD141" s="13"/>
      <c r="AE141" s="13"/>
      <c r="AT141" s="259" t="s">
        <v>196</v>
      </c>
      <c r="AU141" s="259" t="s">
        <v>149</v>
      </c>
      <c r="AV141" s="13" t="s">
        <v>149</v>
      </c>
      <c r="AW141" s="13" t="s">
        <v>4</v>
      </c>
      <c r="AX141" s="13" t="s">
        <v>84</v>
      </c>
      <c r="AY141" s="259" t="s">
        <v>141</v>
      </c>
    </row>
    <row r="142" s="2" customFormat="1" ht="21.75" customHeight="1">
      <c r="A142" s="36"/>
      <c r="B142" s="37"/>
      <c r="C142" s="230" t="s">
        <v>202</v>
      </c>
      <c r="D142" s="230" t="s">
        <v>144</v>
      </c>
      <c r="E142" s="231" t="s">
        <v>203</v>
      </c>
      <c r="F142" s="232" t="s">
        <v>204</v>
      </c>
      <c r="G142" s="233" t="s">
        <v>173</v>
      </c>
      <c r="H142" s="234">
        <v>2.4500000000000002</v>
      </c>
      <c r="I142" s="235"/>
      <c r="J142" s="235"/>
      <c r="K142" s="236">
        <f>ROUND(P142*H142,2)</f>
        <v>0</v>
      </c>
      <c r="L142" s="237"/>
      <c r="M142" s="42"/>
      <c r="N142" s="238" t="s">
        <v>1</v>
      </c>
      <c r="O142" s="239" t="s">
        <v>40</v>
      </c>
      <c r="P142" s="240">
        <f>I142+J142</f>
        <v>0</v>
      </c>
      <c r="Q142" s="240">
        <f>ROUND(I142*H142,2)</f>
        <v>0</v>
      </c>
      <c r="R142" s="240">
        <f>ROUND(J142*H142,2)</f>
        <v>0</v>
      </c>
      <c r="S142" s="95"/>
      <c r="T142" s="241">
        <f>S142*H142</f>
        <v>0</v>
      </c>
      <c r="U142" s="241">
        <v>0</v>
      </c>
      <c r="V142" s="241">
        <f>U142*H142</f>
        <v>0</v>
      </c>
      <c r="W142" s="241">
        <v>0</v>
      </c>
      <c r="X142" s="242">
        <f>W142*H142</f>
        <v>0</v>
      </c>
      <c r="Y142" s="36"/>
      <c r="Z142" s="36"/>
      <c r="AA142" s="36"/>
      <c r="AB142" s="36"/>
      <c r="AC142" s="36"/>
      <c r="AD142" s="36"/>
      <c r="AE142" s="36"/>
      <c r="AR142" s="243" t="s">
        <v>148</v>
      </c>
      <c r="AT142" s="243" t="s">
        <v>144</v>
      </c>
      <c r="AU142" s="243" t="s">
        <v>149</v>
      </c>
      <c r="AY142" s="15" t="s">
        <v>141</v>
      </c>
      <c r="BE142" s="244">
        <f>IF(O142="základná",K142,0)</f>
        <v>0</v>
      </c>
      <c r="BF142" s="244">
        <f>IF(O142="znížená",K142,0)</f>
        <v>0</v>
      </c>
      <c r="BG142" s="244">
        <f>IF(O142="zákl. prenesená",K142,0)</f>
        <v>0</v>
      </c>
      <c r="BH142" s="244">
        <f>IF(O142="zníž. prenesená",K142,0)</f>
        <v>0</v>
      </c>
      <c r="BI142" s="244">
        <f>IF(O142="nulová",K142,0)</f>
        <v>0</v>
      </c>
      <c r="BJ142" s="15" t="s">
        <v>149</v>
      </c>
      <c r="BK142" s="244">
        <f>ROUND(P142*H142,2)</f>
        <v>0</v>
      </c>
      <c r="BL142" s="15" t="s">
        <v>148</v>
      </c>
      <c r="BM142" s="243" t="s">
        <v>205</v>
      </c>
    </row>
    <row r="143" s="2" customFormat="1">
      <c r="A143" s="36"/>
      <c r="B143" s="37"/>
      <c r="C143" s="38"/>
      <c r="D143" s="245" t="s">
        <v>151</v>
      </c>
      <c r="E143" s="38"/>
      <c r="F143" s="246" t="s">
        <v>204</v>
      </c>
      <c r="G143" s="38"/>
      <c r="H143" s="38"/>
      <c r="I143" s="247"/>
      <c r="J143" s="247"/>
      <c r="K143" s="38"/>
      <c r="L143" s="38"/>
      <c r="M143" s="42"/>
      <c r="N143" s="248"/>
      <c r="O143" s="249"/>
      <c r="P143" s="95"/>
      <c r="Q143" s="95"/>
      <c r="R143" s="95"/>
      <c r="S143" s="95"/>
      <c r="T143" s="95"/>
      <c r="U143" s="95"/>
      <c r="V143" s="95"/>
      <c r="W143" s="95"/>
      <c r="X143" s="96"/>
      <c r="Y143" s="36"/>
      <c r="Z143" s="36"/>
      <c r="AA143" s="36"/>
      <c r="AB143" s="36"/>
      <c r="AC143" s="36"/>
      <c r="AD143" s="36"/>
      <c r="AE143" s="36"/>
      <c r="AT143" s="15" t="s">
        <v>151</v>
      </c>
      <c r="AU143" s="15" t="s">
        <v>149</v>
      </c>
    </row>
    <row r="144" s="2" customFormat="1" ht="24.15" customHeight="1">
      <c r="A144" s="36"/>
      <c r="B144" s="37"/>
      <c r="C144" s="230" t="s">
        <v>548</v>
      </c>
      <c r="D144" s="230" t="s">
        <v>144</v>
      </c>
      <c r="E144" s="231" t="s">
        <v>549</v>
      </c>
      <c r="F144" s="232" t="s">
        <v>550</v>
      </c>
      <c r="G144" s="233" t="s">
        <v>173</v>
      </c>
      <c r="H144" s="234">
        <v>0.80000000000000004</v>
      </c>
      <c r="I144" s="235"/>
      <c r="J144" s="235"/>
      <c r="K144" s="236">
        <f>ROUND(P144*H144,2)</f>
        <v>0</v>
      </c>
      <c r="L144" s="237"/>
      <c r="M144" s="42"/>
      <c r="N144" s="238" t="s">
        <v>1</v>
      </c>
      <c r="O144" s="239" t="s">
        <v>40</v>
      </c>
      <c r="P144" s="240">
        <f>I144+J144</f>
        <v>0</v>
      </c>
      <c r="Q144" s="240">
        <f>ROUND(I144*H144,2)</f>
        <v>0</v>
      </c>
      <c r="R144" s="240">
        <f>ROUND(J144*H144,2)</f>
        <v>0</v>
      </c>
      <c r="S144" s="95"/>
      <c r="T144" s="241">
        <f>S144*H144</f>
        <v>0</v>
      </c>
      <c r="U144" s="241">
        <v>0</v>
      </c>
      <c r="V144" s="241">
        <f>U144*H144</f>
        <v>0</v>
      </c>
      <c r="W144" s="241">
        <v>0</v>
      </c>
      <c r="X144" s="242">
        <f>W144*H144</f>
        <v>0</v>
      </c>
      <c r="Y144" s="36"/>
      <c r="Z144" s="36"/>
      <c r="AA144" s="36"/>
      <c r="AB144" s="36"/>
      <c r="AC144" s="36"/>
      <c r="AD144" s="36"/>
      <c r="AE144" s="36"/>
      <c r="AR144" s="243" t="s">
        <v>148</v>
      </c>
      <c r="AT144" s="243" t="s">
        <v>144</v>
      </c>
      <c r="AU144" s="243" t="s">
        <v>149</v>
      </c>
      <c r="AY144" s="15" t="s">
        <v>141</v>
      </c>
      <c r="BE144" s="244">
        <f>IF(O144="základná",K144,0)</f>
        <v>0</v>
      </c>
      <c r="BF144" s="244">
        <f>IF(O144="znížená",K144,0)</f>
        <v>0</v>
      </c>
      <c r="BG144" s="244">
        <f>IF(O144="zákl. prenesená",K144,0)</f>
        <v>0</v>
      </c>
      <c r="BH144" s="244">
        <f>IF(O144="zníž. prenesená",K144,0)</f>
        <v>0</v>
      </c>
      <c r="BI144" s="244">
        <f>IF(O144="nulová",K144,0)</f>
        <v>0</v>
      </c>
      <c r="BJ144" s="15" t="s">
        <v>149</v>
      </c>
      <c r="BK144" s="244">
        <f>ROUND(P144*H144,2)</f>
        <v>0</v>
      </c>
      <c r="BL144" s="15" t="s">
        <v>148</v>
      </c>
      <c r="BM144" s="243" t="s">
        <v>551</v>
      </c>
    </row>
    <row r="145" s="2" customFormat="1">
      <c r="A145" s="36"/>
      <c r="B145" s="37"/>
      <c r="C145" s="38"/>
      <c r="D145" s="245" t="s">
        <v>151</v>
      </c>
      <c r="E145" s="38"/>
      <c r="F145" s="246" t="s">
        <v>552</v>
      </c>
      <c r="G145" s="38"/>
      <c r="H145" s="38"/>
      <c r="I145" s="247"/>
      <c r="J145" s="247"/>
      <c r="K145" s="38"/>
      <c r="L145" s="38"/>
      <c r="M145" s="42"/>
      <c r="N145" s="248"/>
      <c r="O145" s="249"/>
      <c r="P145" s="95"/>
      <c r="Q145" s="95"/>
      <c r="R145" s="95"/>
      <c r="S145" s="95"/>
      <c r="T145" s="95"/>
      <c r="U145" s="95"/>
      <c r="V145" s="95"/>
      <c r="W145" s="95"/>
      <c r="X145" s="96"/>
      <c r="Y145" s="36"/>
      <c r="Z145" s="36"/>
      <c r="AA145" s="36"/>
      <c r="AB145" s="36"/>
      <c r="AC145" s="36"/>
      <c r="AD145" s="36"/>
      <c r="AE145" s="36"/>
      <c r="AT145" s="15" t="s">
        <v>151</v>
      </c>
      <c r="AU145" s="15" t="s">
        <v>149</v>
      </c>
    </row>
    <row r="146" s="2" customFormat="1" ht="16.5" customHeight="1">
      <c r="A146" s="36"/>
      <c r="B146" s="37"/>
      <c r="C146" s="260" t="s">
        <v>553</v>
      </c>
      <c r="D146" s="260" t="s">
        <v>228</v>
      </c>
      <c r="E146" s="261" t="s">
        <v>554</v>
      </c>
      <c r="F146" s="262" t="s">
        <v>555</v>
      </c>
      <c r="G146" s="263" t="s">
        <v>209</v>
      </c>
      <c r="H146" s="264">
        <v>1.44</v>
      </c>
      <c r="I146" s="265"/>
      <c r="J146" s="266"/>
      <c r="K146" s="267">
        <f>ROUND(P146*H146,2)</f>
        <v>0</v>
      </c>
      <c r="L146" s="266"/>
      <c r="M146" s="268"/>
      <c r="N146" s="269" t="s">
        <v>1</v>
      </c>
      <c r="O146" s="239" t="s">
        <v>40</v>
      </c>
      <c r="P146" s="240">
        <f>I146+J146</f>
        <v>0</v>
      </c>
      <c r="Q146" s="240">
        <f>ROUND(I146*H146,2)</f>
        <v>0</v>
      </c>
      <c r="R146" s="240">
        <f>ROUND(J146*H146,2)</f>
        <v>0</v>
      </c>
      <c r="S146" s="95"/>
      <c r="T146" s="241">
        <f>S146*H146</f>
        <v>0</v>
      </c>
      <c r="U146" s="241">
        <v>1</v>
      </c>
      <c r="V146" s="241">
        <f>U146*H146</f>
        <v>1.44</v>
      </c>
      <c r="W146" s="241">
        <v>0</v>
      </c>
      <c r="X146" s="242">
        <f>W146*H146</f>
        <v>0</v>
      </c>
      <c r="Y146" s="36"/>
      <c r="Z146" s="36"/>
      <c r="AA146" s="36"/>
      <c r="AB146" s="36"/>
      <c r="AC146" s="36"/>
      <c r="AD146" s="36"/>
      <c r="AE146" s="36"/>
      <c r="AR146" s="243" t="s">
        <v>164</v>
      </c>
      <c r="AT146" s="243" t="s">
        <v>228</v>
      </c>
      <c r="AU146" s="243" t="s">
        <v>149</v>
      </c>
      <c r="AY146" s="15" t="s">
        <v>141</v>
      </c>
      <c r="BE146" s="244">
        <f>IF(O146="základná",K146,0)</f>
        <v>0</v>
      </c>
      <c r="BF146" s="244">
        <f>IF(O146="znížená",K146,0)</f>
        <v>0</v>
      </c>
      <c r="BG146" s="244">
        <f>IF(O146="zákl. prenesená",K146,0)</f>
        <v>0</v>
      </c>
      <c r="BH146" s="244">
        <f>IF(O146="zníž. prenesená",K146,0)</f>
        <v>0</v>
      </c>
      <c r="BI146" s="244">
        <f>IF(O146="nulová",K146,0)</f>
        <v>0</v>
      </c>
      <c r="BJ146" s="15" t="s">
        <v>149</v>
      </c>
      <c r="BK146" s="244">
        <f>ROUND(P146*H146,2)</f>
        <v>0</v>
      </c>
      <c r="BL146" s="15" t="s">
        <v>148</v>
      </c>
      <c r="BM146" s="243" t="s">
        <v>556</v>
      </c>
    </row>
    <row r="147" s="2" customFormat="1">
      <c r="A147" s="36"/>
      <c r="B147" s="37"/>
      <c r="C147" s="38"/>
      <c r="D147" s="245" t="s">
        <v>151</v>
      </c>
      <c r="E147" s="38"/>
      <c r="F147" s="246" t="s">
        <v>555</v>
      </c>
      <c r="G147" s="38"/>
      <c r="H147" s="38"/>
      <c r="I147" s="247"/>
      <c r="J147" s="247"/>
      <c r="K147" s="38"/>
      <c r="L147" s="38"/>
      <c r="M147" s="42"/>
      <c r="N147" s="248"/>
      <c r="O147" s="249"/>
      <c r="P147" s="95"/>
      <c r="Q147" s="95"/>
      <c r="R147" s="95"/>
      <c r="S147" s="95"/>
      <c r="T147" s="95"/>
      <c r="U147" s="95"/>
      <c r="V147" s="95"/>
      <c r="W147" s="95"/>
      <c r="X147" s="96"/>
      <c r="Y147" s="36"/>
      <c r="Z147" s="36"/>
      <c r="AA147" s="36"/>
      <c r="AB147" s="36"/>
      <c r="AC147" s="36"/>
      <c r="AD147" s="36"/>
      <c r="AE147" s="36"/>
      <c r="AT147" s="15" t="s">
        <v>151</v>
      </c>
      <c r="AU147" s="15" t="s">
        <v>149</v>
      </c>
    </row>
    <row r="148" s="13" customFormat="1">
      <c r="A148" s="13"/>
      <c r="B148" s="250"/>
      <c r="C148" s="251"/>
      <c r="D148" s="245" t="s">
        <v>196</v>
      </c>
      <c r="E148" s="251"/>
      <c r="F148" s="252" t="s">
        <v>557</v>
      </c>
      <c r="G148" s="251"/>
      <c r="H148" s="253">
        <v>1.44</v>
      </c>
      <c r="I148" s="254"/>
      <c r="J148" s="254"/>
      <c r="K148" s="251"/>
      <c r="L148" s="251"/>
      <c r="M148" s="255"/>
      <c r="N148" s="256"/>
      <c r="O148" s="257"/>
      <c r="P148" s="257"/>
      <c r="Q148" s="257"/>
      <c r="R148" s="257"/>
      <c r="S148" s="257"/>
      <c r="T148" s="257"/>
      <c r="U148" s="257"/>
      <c r="V148" s="257"/>
      <c r="W148" s="257"/>
      <c r="X148" s="258"/>
      <c r="Y148" s="13"/>
      <c r="Z148" s="13"/>
      <c r="AA148" s="13"/>
      <c r="AB148" s="13"/>
      <c r="AC148" s="13"/>
      <c r="AD148" s="13"/>
      <c r="AE148" s="13"/>
      <c r="AT148" s="259" t="s">
        <v>196</v>
      </c>
      <c r="AU148" s="259" t="s">
        <v>149</v>
      </c>
      <c r="AV148" s="13" t="s">
        <v>149</v>
      </c>
      <c r="AW148" s="13" t="s">
        <v>4</v>
      </c>
      <c r="AX148" s="13" t="s">
        <v>84</v>
      </c>
      <c r="AY148" s="259" t="s">
        <v>141</v>
      </c>
    </row>
    <row r="149" s="2" customFormat="1" ht="24.15" customHeight="1">
      <c r="A149" s="36"/>
      <c r="B149" s="37"/>
      <c r="C149" s="230" t="s">
        <v>558</v>
      </c>
      <c r="D149" s="230" t="s">
        <v>144</v>
      </c>
      <c r="E149" s="231" t="s">
        <v>408</v>
      </c>
      <c r="F149" s="232" t="s">
        <v>409</v>
      </c>
      <c r="G149" s="233" t="s">
        <v>161</v>
      </c>
      <c r="H149" s="234">
        <v>7.6799999999999997</v>
      </c>
      <c r="I149" s="235"/>
      <c r="J149" s="235"/>
      <c r="K149" s="236">
        <f>ROUND(P149*H149,2)</f>
        <v>0</v>
      </c>
      <c r="L149" s="237"/>
      <c r="M149" s="42"/>
      <c r="N149" s="238" t="s">
        <v>1</v>
      </c>
      <c r="O149" s="239" t="s">
        <v>40</v>
      </c>
      <c r="P149" s="240">
        <f>I149+J149</f>
        <v>0</v>
      </c>
      <c r="Q149" s="240">
        <f>ROUND(I149*H149,2)</f>
        <v>0</v>
      </c>
      <c r="R149" s="240">
        <f>ROUND(J149*H149,2)</f>
        <v>0</v>
      </c>
      <c r="S149" s="95"/>
      <c r="T149" s="241">
        <f>S149*H149</f>
        <v>0</v>
      </c>
      <c r="U149" s="241">
        <v>0</v>
      </c>
      <c r="V149" s="241">
        <f>U149*H149</f>
        <v>0</v>
      </c>
      <c r="W149" s="241">
        <v>0</v>
      </c>
      <c r="X149" s="242">
        <f>W149*H149</f>
        <v>0</v>
      </c>
      <c r="Y149" s="36"/>
      <c r="Z149" s="36"/>
      <c r="AA149" s="36"/>
      <c r="AB149" s="36"/>
      <c r="AC149" s="36"/>
      <c r="AD149" s="36"/>
      <c r="AE149" s="36"/>
      <c r="AR149" s="243" t="s">
        <v>148</v>
      </c>
      <c r="AT149" s="243" t="s">
        <v>144</v>
      </c>
      <c r="AU149" s="243" t="s">
        <v>149</v>
      </c>
      <c r="AY149" s="15" t="s">
        <v>141</v>
      </c>
      <c r="BE149" s="244">
        <f>IF(O149="základná",K149,0)</f>
        <v>0</v>
      </c>
      <c r="BF149" s="244">
        <f>IF(O149="znížená",K149,0)</f>
        <v>0</v>
      </c>
      <c r="BG149" s="244">
        <f>IF(O149="zákl. prenesená",K149,0)</f>
        <v>0</v>
      </c>
      <c r="BH149" s="244">
        <f>IF(O149="zníž. prenesená",K149,0)</f>
        <v>0</v>
      </c>
      <c r="BI149" s="244">
        <f>IF(O149="nulová",K149,0)</f>
        <v>0</v>
      </c>
      <c r="BJ149" s="15" t="s">
        <v>149</v>
      </c>
      <c r="BK149" s="244">
        <f>ROUND(P149*H149,2)</f>
        <v>0</v>
      </c>
      <c r="BL149" s="15" t="s">
        <v>148</v>
      </c>
      <c r="BM149" s="243" t="s">
        <v>559</v>
      </c>
    </row>
    <row r="150" s="2" customFormat="1">
      <c r="A150" s="36"/>
      <c r="B150" s="37"/>
      <c r="C150" s="38"/>
      <c r="D150" s="245" t="s">
        <v>151</v>
      </c>
      <c r="E150" s="38"/>
      <c r="F150" s="246" t="s">
        <v>409</v>
      </c>
      <c r="G150" s="38"/>
      <c r="H150" s="38"/>
      <c r="I150" s="247"/>
      <c r="J150" s="247"/>
      <c r="K150" s="38"/>
      <c r="L150" s="38"/>
      <c r="M150" s="42"/>
      <c r="N150" s="248"/>
      <c r="O150" s="249"/>
      <c r="P150" s="95"/>
      <c r="Q150" s="95"/>
      <c r="R150" s="95"/>
      <c r="S150" s="95"/>
      <c r="T150" s="95"/>
      <c r="U150" s="95"/>
      <c r="V150" s="95"/>
      <c r="W150" s="95"/>
      <c r="X150" s="96"/>
      <c r="Y150" s="36"/>
      <c r="Z150" s="36"/>
      <c r="AA150" s="36"/>
      <c r="AB150" s="36"/>
      <c r="AC150" s="36"/>
      <c r="AD150" s="36"/>
      <c r="AE150" s="36"/>
      <c r="AT150" s="15" t="s">
        <v>151</v>
      </c>
      <c r="AU150" s="15" t="s">
        <v>149</v>
      </c>
    </row>
    <row r="151" s="12" customFormat="1" ht="22.8" customHeight="1">
      <c r="A151" s="12"/>
      <c r="B151" s="213"/>
      <c r="C151" s="214"/>
      <c r="D151" s="215" t="s">
        <v>75</v>
      </c>
      <c r="E151" s="228" t="s">
        <v>149</v>
      </c>
      <c r="F151" s="228" t="s">
        <v>234</v>
      </c>
      <c r="G151" s="214"/>
      <c r="H151" s="214"/>
      <c r="I151" s="217"/>
      <c r="J151" s="217"/>
      <c r="K151" s="229">
        <f>BK151</f>
        <v>0</v>
      </c>
      <c r="L151" s="214"/>
      <c r="M151" s="219"/>
      <c r="N151" s="220"/>
      <c r="O151" s="221"/>
      <c r="P151" s="221"/>
      <c r="Q151" s="222">
        <f>SUM(Q152:Q160)</f>
        <v>0</v>
      </c>
      <c r="R151" s="222">
        <f>SUM(R152:R160)</f>
        <v>0</v>
      </c>
      <c r="S151" s="221"/>
      <c r="T151" s="223">
        <f>SUM(T152:T160)</f>
        <v>0</v>
      </c>
      <c r="U151" s="221"/>
      <c r="V151" s="223">
        <f>SUM(V152:V160)</f>
        <v>0.5800280000000001</v>
      </c>
      <c r="W151" s="221"/>
      <c r="X151" s="224">
        <f>SUM(X152:X160)</f>
        <v>0</v>
      </c>
      <c r="Y151" s="12"/>
      <c r="Z151" s="12"/>
      <c r="AA151" s="12"/>
      <c r="AB151" s="12"/>
      <c r="AC151" s="12"/>
      <c r="AD151" s="12"/>
      <c r="AE151" s="12"/>
      <c r="AR151" s="225" t="s">
        <v>84</v>
      </c>
      <c r="AT151" s="226" t="s">
        <v>75</v>
      </c>
      <c r="AU151" s="226" t="s">
        <v>84</v>
      </c>
      <c r="AY151" s="225" t="s">
        <v>141</v>
      </c>
      <c r="BK151" s="227">
        <f>SUM(BK152:BK160)</f>
        <v>0</v>
      </c>
    </row>
    <row r="152" s="2" customFormat="1" ht="33" customHeight="1">
      <c r="A152" s="36"/>
      <c r="B152" s="37"/>
      <c r="C152" s="230" t="s">
        <v>465</v>
      </c>
      <c r="D152" s="230" t="s">
        <v>144</v>
      </c>
      <c r="E152" s="231" t="s">
        <v>236</v>
      </c>
      <c r="F152" s="232" t="s">
        <v>237</v>
      </c>
      <c r="G152" s="233" t="s">
        <v>173</v>
      </c>
      <c r="H152" s="234">
        <v>0.29999999999999999</v>
      </c>
      <c r="I152" s="235"/>
      <c r="J152" s="235"/>
      <c r="K152" s="236">
        <f>ROUND(P152*H152,2)</f>
        <v>0</v>
      </c>
      <c r="L152" s="237"/>
      <c r="M152" s="42"/>
      <c r="N152" s="238" t="s">
        <v>1</v>
      </c>
      <c r="O152" s="239" t="s">
        <v>40</v>
      </c>
      <c r="P152" s="240">
        <f>I152+J152</f>
        <v>0</v>
      </c>
      <c r="Q152" s="240">
        <f>ROUND(I152*H152,2)</f>
        <v>0</v>
      </c>
      <c r="R152" s="240">
        <f>ROUND(J152*H152,2)</f>
        <v>0</v>
      </c>
      <c r="S152" s="95"/>
      <c r="T152" s="241">
        <f>S152*H152</f>
        <v>0</v>
      </c>
      <c r="U152" s="241">
        <v>1.9205000000000001</v>
      </c>
      <c r="V152" s="241">
        <f>U152*H152</f>
        <v>0.57615000000000005</v>
      </c>
      <c r="W152" s="241">
        <v>0</v>
      </c>
      <c r="X152" s="242">
        <f>W152*H152</f>
        <v>0</v>
      </c>
      <c r="Y152" s="36"/>
      <c r="Z152" s="36"/>
      <c r="AA152" s="36"/>
      <c r="AB152" s="36"/>
      <c r="AC152" s="36"/>
      <c r="AD152" s="36"/>
      <c r="AE152" s="36"/>
      <c r="AR152" s="243" t="s">
        <v>148</v>
      </c>
      <c r="AT152" s="243" t="s">
        <v>144</v>
      </c>
      <c r="AU152" s="243" t="s">
        <v>149</v>
      </c>
      <c r="AY152" s="15" t="s">
        <v>141</v>
      </c>
      <c r="BE152" s="244">
        <f>IF(O152="základná",K152,0)</f>
        <v>0</v>
      </c>
      <c r="BF152" s="244">
        <f>IF(O152="znížená",K152,0)</f>
        <v>0</v>
      </c>
      <c r="BG152" s="244">
        <f>IF(O152="zákl. prenesená",K152,0)</f>
        <v>0</v>
      </c>
      <c r="BH152" s="244">
        <f>IF(O152="zníž. prenesená",K152,0)</f>
        <v>0</v>
      </c>
      <c r="BI152" s="244">
        <f>IF(O152="nulová",K152,0)</f>
        <v>0</v>
      </c>
      <c r="BJ152" s="15" t="s">
        <v>149</v>
      </c>
      <c r="BK152" s="244">
        <f>ROUND(P152*H152,2)</f>
        <v>0</v>
      </c>
      <c r="BL152" s="15" t="s">
        <v>148</v>
      </c>
      <c r="BM152" s="243" t="s">
        <v>466</v>
      </c>
    </row>
    <row r="153" s="2" customFormat="1">
      <c r="A153" s="36"/>
      <c r="B153" s="37"/>
      <c r="C153" s="38"/>
      <c r="D153" s="245" t="s">
        <v>151</v>
      </c>
      <c r="E153" s="38"/>
      <c r="F153" s="246" t="s">
        <v>239</v>
      </c>
      <c r="G153" s="38"/>
      <c r="H153" s="38"/>
      <c r="I153" s="247"/>
      <c r="J153" s="247"/>
      <c r="K153" s="38"/>
      <c r="L153" s="38"/>
      <c r="M153" s="42"/>
      <c r="N153" s="248"/>
      <c r="O153" s="249"/>
      <c r="P153" s="95"/>
      <c r="Q153" s="95"/>
      <c r="R153" s="95"/>
      <c r="S153" s="95"/>
      <c r="T153" s="95"/>
      <c r="U153" s="95"/>
      <c r="V153" s="95"/>
      <c r="W153" s="95"/>
      <c r="X153" s="96"/>
      <c r="Y153" s="36"/>
      <c r="Z153" s="36"/>
      <c r="AA153" s="36"/>
      <c r="AB153" s="36"/>
      <c r="AC153" s="36"/>
      <c r="AD153" s="36"/>
      <c r="AE153" s="36"/>
      <c r="AT153" s="15" t="s">
        <v>151</v>
      </c>
      <c r="AU153" s="15" t="s">
        <v>149</v>
      </c>
    </row>
    <row r="154" s="2" customFormat="1" ht="33" customHeight="1">
      <c r="A154" s="36"/>
      <c r="B154" s="37"/>
      <c r="C154" s="230" t="s">
        <v>240</v>
      </c>
      <c r="D154" s="230" t="s">
        <v>144</v>
      </c>
      <c r="E154" s="231" t="s">
        <v>241</v>
      </c>
      <c r="F154" s="232" t="s">
        <v>242</v>
      </c>
      <c r="G154" s="233" t="s">
        <v>161</v>
      </c>
      <c r="H154" s="234">
        <v>7</v>
      </c>
      <c r="I154" s="235"/>
      <c r="J154" s="235"/>
      <c r="K154" s="236">
        <f>ROUND(P154*H154,2)</f>
        <v>0</v>
      </c>
      <c r="L154" s="237"/>
      <c r="M154" s="42"/>
      <c r="N154" s="238" t="s">
        <v>1</v>
      </c>
      <c r="O154" s="239" t="s">
        <v>40</v>
      </c>
      <c r="P154" s="240">
        <f>I154+J154</f>
        <v>0</v>
      </c>
      <c r="Q154" s="240">
        <f>ROUND(I154*H154,2)</f>
        <v>0</v>
      </c>
      <c r="R154" s="240">
        <f>ROUND(J154*H154,2)</f>
        <v>0</v>
      </c>
      <c r="S154" s="95"/>
      <c r="T154" s="241">
        <f>S154*H154</f>
        <v>0</v>
      </c>
      <c r="U154" s="241">
        <v>0.00035</v>
      </c>
      <c r="V154" s="241">
        <f>U154*H154</f>
        <v>0.0024499999999999999</v>
      </c>
      <c r="W154" s="241">
        <v>0</v>
      </c>
      <c r="X154" s="242">
        <f>W154*H154</f>
        <v>0</v>
      </c>
      <c r="Y154" s="36"/>
      <c r="Z154" s="36"/>
      <c r="AA154" s="36"/>
      <c r="AB154" s="36"/>
      <c r="AC154" s="36"/>
      <c r="AD154" s="36"/>
      <c r="AE154" s="36"/>
      <c r="AR154" s="243" t="s">
        <v>148</v>
      </c>
      <c r="AT154" s="243" t="s">
        <v>144</v>
      </c>
      <c r="AU154" s="243" t="s">
        <v>149</v>
      </c>
      <c r="AY154" s="15" t="s">
        <v>141</v>
      </c>
      <c r="BE154" s="244">
        <f>IF(O154="základná",K154,0)</f>
        <v>0</v>
      </c>
      <c r="BF154" s="244">
        <f>IF(O154="znížená",K154,0)</f>
        <v>0</v>
      </c>
      <c r="BG154" s="244">
        <f>IF(O154="zákl. prenesená",K154,0)</f>
        <v>0</v>
      </c>
      <c r="BH154" s="244">
        <f>IF(O154="zníž. prenesená",K154,0)</f>
        <v>0</v>
      </c>
      <c r="BI154" s="244">
        <f>IF(O154="nulová",K154,0)</f>
        <v>0</v>
      </c>
      <c r="BJ154" s="15" t="s">
        <v>149</v>
      </c>
      <c r="BK154" s="244">
        <f>ROUND(P154*H154,2)</f>
        <v>0</v>
      </c>
      <c r="BL154" s="15" t="s">
        <v>148</v>
      </c>
      <c r="BM154" s="243" t="s">
        <v>243</v>
      </c>
    </row>
    <row r="155" s="2" customFormat="1">
      <c r="A155" s="36"/>
      <c r="B155" s="37"/>
      <c r="C155" s="38"/>
      <c r="D155" s="245" t="s">
        <v>151</v>
      </c>
      <c r="E155" s="38"/>
      <c r="F155" s="246" t="s">
        <v>244</v>
      </c>
      <c r="G155" s="38"/>
      <c r="H155" s="38"/>
      <c r="I155" s="247"/>
      <c r="J155" s="247"/>
      <c r="K155" s="38"/>
      <c r="L155" s="38"/>
      <c r="M155" s="42"/>
      <c r="N155" s="248"/>
      <c r="O155" s="249"/>
      <c r="P155" s="95"/>
      <c r="Q155" s="95"/>
      <c r="R155" s="95"/>
      <c r="S155" s="95"/>
      <c r="T155" s="95"/>
      <c r="U155" s="95"/>
      <c r="V155" s="95"/>
      <c r="W155" s="95"/>
      <c r="X155" s="96"/>
      <c r="Y155" s="36"/>
      <c r="Z155" s="36"/>
      <c r="AA155" s="36"/>
      <c r="AB155" s="36"/>
      <c r="AC155" s="36"/>
      <c r="AD155" s="36"/>
      <c r="AE155" s="36"/>
      <c r="AT155" s="15" t="s">
        <v>151</v>
      </c>
      <c r="AU155" s="15" t="s">
        <v>149</v>
      </c>
    </row>
    <row r="156" s="2" customFormat="1" ht="16.5" customHeight="1">
      <c r="A156" s="36"/>
      <c r="B156" s="37"/>
      <c r="C156" s="260" t="s">
        <v>245</v>
      </c>
      <c r="D156" s="260" t="s">
        <v>228</v>
      </c>
      <c r="E156" s="261" t="s">
        <v>246</v>
      </c>
      <c r="F156" s="262" t="s">
        <v>247</v>
      </c>
      <c r="G156" s="263" t="s">
        <v>161</v>
      </c>
      <c r="H156" s="264">
        <v>7.1399999999999997</v>
      </c>
      <c r="I156" s="265"/>
      <c r="J156" s="266"/>
      <c r="K156" s="267">
        <f>ROUND(P156*H156,2)</f>
        <v>0</v>
      </c>
      <c r="L156" s="266"/>
      <c r="M156" s="268"/>
      <c r="N156" s="269" t="s">
        <v>1</v>
      </c>
      <c r="O156" s="239" t="s">
        <v>40</v>
      </c>
      <c r="P156" s="240">
        <f>I156+J156</f>
        <v>0</v>
      </c>
      <c r="Q156" s="240">
        <f>ROUND(I156*H156,2)</f>
        <v>0</v>
      </c>
      <c r="R156" s="240">
        <f>ROUND(J156*H156,2)</f>
        <v>0</v>
      </c>
      <c r="S156" s="95"/>
      <c r="T156" s="241">
        <f>S156*H156</f>
        <v>0</v>
      </c>
      <c r="U156" s="241">
        <v>0.00020000000000000001</v>
      </c>
      <c r="V156" s="241">
        <f>U156*H156</f>
        <v>0.001428</v>
      </c>
      <c r="W156" s="241">
        <v>0</v>
      </c>
      <c r="X156" s="242">
        <f>W156*H156</f>
        <v>0</v>
      </c>
      <c r="Y156" s="36"/>
      <c r="Z156" s="36"/>
      <c r="AA156" s="36"/>
      <c r="AB156" s="36"/>
      <c r="AC156" s="36"/>
      <c r="AD156" s="36"/>
      <c r="AE156" s="36"/>
      <c r="AR156" s="243" t="s">
        <v>164</v>
      </c>
      <c r="AT156" s="243" t="s">
        <v>228</v>
      </c>
      <c r="AU156" s="243" t="s">
        <v>149</v>
      </c>
      <c r="AY156" s="15" t="s">
        <v>141</v>
      </c>
      <c r="BE156" s="244">
        <f>IF(O156="základná",K156,0)</f>
        <v>0</v>
      </c>
      <c r="BF156" s="244">
        <f>IF(O156="znížená",K156,0)</f>
        <v>0</v>
      </c>
      <c r="BG156" s="244">
        <f>IF(O156="zákl. prenesená",K156,0)</f>
        <v>0</v>
      </c>
      <c r="BH156" s="244">
        <f>IF(O156="zníž. prenesená",K156,0)</f>
        <v>0</v>
      </c>
      <c r="BI156" s="244">
        <f>IF(O156="nulová",K156,0)</f>
        <v>0</v>
      </c>
      <c r="BJ156" s="15" t="s">
        <v>149</v>
      </c>
      <c r="BK156" s="244">
        <f>ROUND(P156*H156,2)</f>
        <v>0</v>
      </c>
      <c r="BL156" s="15" t="s">
        <v>148</v>
      </c>
      <c r="BM156" s="243" t="s">
        <v>248</v>
      </c>
    </row>
    <row r="157" s="2" customFormat="1">
      <c r="A157" s="36"/>
      <c r="B157" s="37"/>
      <c r="C157" s="38"/>
      <c r="D157" s="245" t="s">
        <v>151</v>
      </c>
      <c r="E157" s="38"/>
      <c r="F157" s="246" t="s">
        <v>247</v>
      </c>
      <c r="G157" s="38"/>
      <c r="H157" s="38"/>
      <c r="I157" s="247"/>
      <c r="J157" s="247"/>
      <c r="K157" s="38"/>
      <c r="L157" s="38"/>
      <c r="M157" s="42"/>
      <c r="N157" s="248"/>
      <c r="O157" s="249"/>
      <c r="P157" s="95"/>
      <c r="Q157" s="95"/>
      <c r="R157" s="95"/>
      <c r="S157" s="95"/>
      <c r="T157" s="95"/>
      <c r="U157" s="95"/>
      <c r="V157" s="95"/>
      <c r="W157" s="95"/>
      <c r="X157" s="96"/>
      <c r="Y157" s="36"/>
      <c r="Z157" s="36"/>
      <c r="AA157" s="36"/>
      <c r="AB157" s="36"/>
      <c r="AC157" s="36"/>
      <c r="AD157" s="36"/>
      <c r="AE157" s="36"/>
      <c r="AT157" s="15" t="s">
        <v>151</v>
      </c>
      <c r="AU157" s="15" t="s">
        <v>149</v>
      </c>
    </row>
    <row r="158" s="13" customFormat="1">
      <c r="A158" s="13"/>
      <c r="B158" s="250"/>
      <c r="C158" s="251"/>
      <c r="D158" s="245" t="s">
        <v>196</v>
      </c>
      <c r="E158" s="251"/>
      <c r="F158" s="252" t="s">
        <v>560</v>
      </c>
      <c r="G158" s="251"/>
      <c r="H158" s="253">
        <v>7.1399999999999997</v>
      </c>
      <c r="I158" s="254"/>
      <c r="J158" s="254"/>
      <c r="K158" s="251"/>
      <c r="L158" s="251"/>
      <c r="M158" s="255"/>
      <c r="N158" s="256"/>
      <c r="O158" s="257"/>
      <c r="P158" s="257"/>
      <c r="Q158" s="257"/>
      <c r="R158" s="257"/>
      <c r="S158" s="257"/>
      <c r="T158" s="257"/>
      <c r="U158" s="257"/>
      <c r="V158" s="257"/>
      <c r="W158" s="257"/>
      <c r="X158" s="258"/>
      <c r="Y158" s="13"/>
      <c r="Z158" s="13"/>
      <c r="AA158" s="13"/>
      <c r="AB158" s="13"/>
      <c r="AC158" s="13"/>
      <c r="AD158" s="13"/>
      <c r="AE158" s="13"/>
      <c r="AT158" s="259" t="s">
        <v>196</v>
      </c>
      <c r="AU158" s="259" t="s">
        <v>149</v>
      </c>
      <c r="AV158" s="13" t="s">
        <v>149</v>
      </c>
      <c r="AW158" s="13" t="s">
        <v>4</v>
      </c>
      <c r="AX158" s="13" t="s">
        <v>84</v>
      </c>
      <c r="AY158" s="259" t="s">
        <v>141</v>
      </c>
    </row>
    <row r="159" s="2" customFormat="1" ht="33" customHeight="1">
      <c r="A159" s="36"/>
      <c r="B159" s="37"/>
      <c r="C159" s="230" t="s">
        <v>250</v>
      </c>
      <c r="D159" s="230" t="s">
        <v>144</v>
      </c>
      <c r="E159" s="231" t="s">
        <v>251</v>
      </c>
      <c r="F159" s="232" t="s">
        <v>252</v>
      </c>
      <c r="G159" s="233" t="s">
        <v>161</v>
      </c>
      <c r="H159" s="234">
        <v>7.1699999999999999</v>
      </c>
      <c r="I159" s="235"/>
      <c r="J159" s="235"/>
      <c r="K159" s="236">
        <f>ROUND(P159*H159,2)</f>
        <v>0</v>
      </c>
      <c r="L159" s="237"/>
      <c r="M159" s="42"/>
      <c r="N159" s="238" t="s">
        <v>1</v>
      </c>
      <c r="O159" s="239" t="s">
        <v>40</v>
      </c>
      <c r="P159" s="240">
        <f>I159+J159</f>
        <v>0</v>
      </c>
      <c r="Q159" s="240">
        <f>ROUND(I159*H159,2)</f>
        <v>0</v>
      </c>
      <c r="R159" s="240">
        <f>ROUND(J159*H159,2)</f>
        <v>0</v>
      </c>
      <c r="S159" s="95"/>
      <c r="T159" s="241">
        <f>S159*H159</f>
        <v>0</v>
      </c>
      <c r="U159" s="241">
        <v>0</v>
      </c>
      <c r="V159" s="241">
        <f>U159*H159</f>
        <v>0</v>
      </c>
      <c r="W159" s="241">
        <v>0</v>
      </c>
      <c r="X159" s="242">
        <f>W159*H159</f>
        <v>0</v>
      </c>
      <c r="Y159" s="36"/>
      <c r="Z159" s="36"/>
      <c r="AA159" s="36"/>
      <c r="AB159" s="36"/>
      <c r="AC159" s="36"/>
      <c r="AD159" s="36"/>
      <c r="AE159" s="36"/>
      <c r="AR159" s="243" t="s">
        <v>148</v>
      </c>
      <c r="AT159" s="243" t="s">
        <v>144</v>
      </c>
      <c r="AU159" s="243" t="s">
        <v>149</v>
      </c>
      <c r="AY159" s="15" t="s">
        <v>141</v>
      </c>
      <c r="BE159" s="244">
        <f>IF(O159="základná",K159,0)</f>
        <v>0</v>
      </c>
      <c r="BF159" s="244">
        <f>IF(O159="znížená",K159,0)</f>
        <v>0</v>
      </c>
      <c r="BG159" s="244">
        <f>IF(O159="zákl. prenesená",K159,0)</f>
        <v>0</v>
      </c>
      <c r="BH159" s="244">
        <f>IF(O159="zníž. prenesená",K159,0)</f>
        <v>0</v>
      </c>
      <c r="BI159" s="244">
        <f>IF(O159="nulová",K159,0)</f>
        <v>0</v>
      </c>
      <c r="BJ159" s="15" t="s">
        <v>149</v>
      </c>
      <c r="BK159" s="244">
        <f>ROUND(P159*H159,2)</f>
        <v>0</v>
      </c>
      <c r="BL159" s="15" t="s">
        <v>148</v>
      </c>
      <c r="BM159" s="243" t="s">
        <v>253</v>
      </c>
    </row>
    <row r="160" s="2" customFormat="1">
      <c r="A160" s="36"/>
      <c r="B160" s="37"/>
      <c r="C160" s="38"/>
      <c r="D160" s="245" t="s">
        <v>151</v>
      </c>
      <c r="E160" s="38"/>
      <c r="F160" s="246" t="s">
        <v>254</v>
      </c>
      <c r="G160" s="38"/>
      <c r="H160" s="38"/>
      <c r="I160" s="247"/>
      <c r="J160" s="247"/>
      <c r="K160" s="38"/>
      <c r="L160" s="38"/>
      <c r="M160" s="42"/>
      <c r="N160" s="248"/>
      <c r="O160" s="249"/>
      <c r="P160" s="95"/>
      <c r="Q160" s="95"/>
      <c r="R160" s="95"/>
      <c r="S160" s="95"/>
      <c r="T160" s="95"/>
      <c r="U160" s="95"/>
      <c r="V160" s="95"/>
      <c r="W160" s="95"/>
      <c r="X160" s="96"/>
      <c r="Y160" s="36"/>
      <c r="Z160" s="36"/>
      <c r="AA160" s="36"/>
      <c r="AB160" s="36"/>
      <c r="AC160" s="36"/>
      <c r="AD160" s="36"/>
      <c r="AE160" s="36"/>
      <c r="AT160" s="15" t="s">
        <v>151</v>
      </c>
      <c r="AU160" s="15" t="s">
        <v>149</v>
      </c>
    </row>
    <row r="161" s="12" customFormat="1" ht="22.8" customHeight="1">
      <c r="A161" s="12"/>
      <c r="B161" s="213"/>
      <c r="C161" s="214"/>
      <c r="D161" s="215" t="s">
        <v>75</v>
      </c>
      <c r="E161" s="228" t="s">
        <v>275</v>
      </c>
      <c r="F161" s="228" t="s">
        <v>276</v>
      </c>
      <c r="G161" s="214"/>
      <c r="H161" s="214"/>
      <c r="I161" s="217"/>
      <c r="J161" s="217"/>
      <c r="K161" s="229">
        <f>BK161</f>
        <v>0</v>
      </c>
      <c r="L161" s="214"/>
      <c r="M161" s="219"/>
      <c r="N161" s="220"/>
      <c r="O161" s="221"/>
      <c r="P161" s="221"/>
      <c r="Q161" s="222">
        <f>SUM(Q162:Q169)</f>
        <v>0</v>
      </c>
      <c r="R161" s="222">
        <f>SUM(R162:R169)</f>
        <v>0</v>
      </c>
      <c r="S161" s="221"/>
      <c r="T161" s="223">
        <f>SUM(T162:T169)</f>
        <v>0</v>
      </c>
      <c r="U161" s="221"/>
      <c r="V161" s="223">
        <f>SUM(V162:V169)</f>
        <v>4.1027927999999996</v>
      </c>
      <c r="W161" s="221"/>
      <c r="X161" s="224">
        <f>SUM(X162:X169)</f>
        <v>0</v>
      </c>
      <c r="Y161" s="12"/>
      <c r="Z161" s="12"/>
      <c r="AA161" s="12"/>
      <c r="AB161" s="12"/>
      <c r="AC161" s="12"/>
      <c r="AD161" s="12"/>
      <c r="AE161" s="12"/>
      <c r="AR161" s="225" t="s">
        <v>84</v>
      </c>
      <c r="AT161" s="226" t="s">
        <v>75</v>
      </c>
      <c r="AU161" s="226" t="s">
        <v>84</v>
      </c>
      <c r="AY161" s="225" t="s">
        <v>141</v>
      </c>
      <c r="BK161" s="227">
        <f>SUM(BK162:BK169)</f>
        <v>0</v>
      </c>
    </row>
    <row r="162" s="2" customFormat="1" ht="44.25" customHeight="1">
      <c r="A162" s="36"/>
      <c r="B162" s="37"/>
      <c r="C162" s="230" t="s">
        <v>561</v>
      </c>
      <c r="D162" s="230" t="s">
        <v>144</v>
      </c>
      <c r="E162" s="231" t="s">
        <v>562</v>
      </c>
      <c r="F162" s="232" t="s">
        <v>487</v>
      </c>
      <c r="G162" s="233" t="s">
        <v>161</v>
      </c>
      <c r="H162" s="234">
        <v>7.1699999999999999</v>
      </c>
      <c r="I162" s="235"/>
      <c r="J162" s="235"/>
      <c r="K162" s="236">
        <f>ROUND(P162*H162,2)</f>
        <v>0</v>
      </c>
      <c r="L162" s="237"/>
      <c r="M162" s="42"/>
      <c r="N162" s="238" t="s">
        <v>1</v>
      </c>
      <c r="O162" s="239" t="s">
        <v>40</v>
      </c>
      <c r="P162" s="240">
        <f>I162+J162</f>
        <v>0</v>
      </c>
      <c r="Q162" s="240">
        <f>ROUND(I162*H162,2)</f>
        <v>0</v>
      </c>
      <c r="R162" s="240">
        <f>ROUND(J162*H162,2)</f>
        <v>0</v>
      </c>
      <c r="S162" s="95"/>
      <c r="T162" s="241">
        <f>S162*H162</f>
        <v>0</v>
      </c>
      <c r="U162" s="241">
        <v>0.0224</v>
      </c>
      <c r="V162" s="241">
        <f>U162*H162</f>
        <v>0.160608</v>
      </c>
      <c r="W162" s="241">
        <v>0</v>
      </c>
      <c r="X162" s="242">
        <f>W162*H162</f>
        <v>0</v>
      </c>
      <c r="Y162" s="36"/>
      <c r="Z162" s="36"/>
      <c r="AA162" s="36"/>
      <c r="AB162" s="36"/>
      <c r="AC162" s="36"/>
      <c r="AD162" s="36"/>
      <c r="AE162" s="36"/>
      <c r="AR162" s="243" t="s">
        <v>148</v>
      </c>
      <c r="AT162" s="243" t="s">
        <v>144</v>
      </c>
      <c r="AU162" s="243" t="s">
        <v>149</v>
      </c>
      <c r="AY162" s="15" t="s">
        <v>141</v>
      </c>
      <c r="BE162" s="244">
        <f>IF(O162="základná",K162,0)</f>
        <v>0</v>
      </c>
      <c r="BF162" s="244">
        <f>IF(O162="znížená",K162,0)</f>
        <v>0</v>
      </c>
      <c r="BG162" s="244">
        <f>IF(O162="zákl. prenesená",K162,0)</f>
        <v>0</v>
      </c>
      <c r="BH162" s="244">
        <f>IF(O162="zníž. prenesená",K162,0)</f>
        <v>0</v>
      </c>
      <c r="BI162" s="244">
        <f>IF(O162="nulová",K162,0)</f>
        <v>0</v>
      </c>
      <c r="BJ162" s="15" t="s">
        <v>149</v>
      </c>
      <c r="BK162" s="244">
        <f>ROUND(P162*H162,2)</f>
        <v>0</v>
      </c>
      <c r="BL162" s="15" t="s">
        <v>148</v>
      </c>
      <c r="BM162" s="243" t="s">
        <v>563</v>
      </c>
    </row>
    <row r="163" s="2" customFormat="1">
      <c r="A163" s="36"/>
      <c r="B163" s="37"/>
      <c r="C163" s="38"/>
      <c r="D163" s="245" t="s">
        <v>151</v>
      </c>
      <c r="E163" s="38"/>
      <c r="F163" s="246" t="s">
        <v>489</v>
      </c>
      <c r="G163" s="38"/>
      <c r="H163" s="38"/>
      <c r="I163" s="247"/>
      <c r="J163" s="247"/>
      <c r="K163" s="38"/>
      <c r="L163" s="38"/>
      <c r="M163" s="42"/>
      <c r="N163" s="248"/>
      <c r="O163" s="249"/>
      <c r="P163" s="95"/>
      <c r="Q163" s="95"/>
      <c r="R163" s="95"/>
      <c r="S163" s="95"/>
      <c r="T163" s="95"/>
      <c r="U163" s="95"/>
      <c r="V163" s="95"/>
      <c r="W163" s="95"/>
      <c r="X163" s="96"/>
      <c r="Y163" s="36"/>
      <c r="Z163" s="36"/>
      <c r="AA163" s="36"/>
      <c r="AB163" s="36"/>
      <c r="AC163" s="36"/>
      <c r="AD163" s="36"/>
      <c r="AE163" s="36"/>
      <c r="AT163" s="15" t="s">
        <v>151</v>
      </c>
      <c r="AU163" s="15" t="s">
        <v>149</v>
      </c>
    </row>
    <row r="164" s="2" customFormat="1" ht="33" customHeight="1">
      <c r="A164" s="36"/>
      <c r="B164" s="37"/>
      <c r="C164" s="230" t="s">
        <v>286</v>
      </c>
      <c r="D164" s="230" t="s">
        <v>144</v>
      </c>
      <c r="E164" s="231" t="s">
        <v>287</v>
      </c>
      <c r="F164" s="232" t="s">
        <v>288</v>
      </c>
      <c r="G164" s="233" t="s">
        <v>161</v>
      </c>
      <c r="H164" s="234">
        <v>7.1699999999999999</v>
      </c>
      <c r="I164" s="235"/>
      <c r="J164" s="235"/>
      <c r="K164" s="236">
        <f>ROUND(P164*H164,2)</f>
        <v>0</v>
      </c>
      <c r="L164" s="237"/>
      <c r="M164" s="42"/>
      <c r="N164" s="238" t="s">
        <v>1</v>
      </c>
      <c r="O164" s="239" t="s">
        <v>40</v>
      </c>
      <c r="P164" s="240">
        <f>I164+J164</f>
        <v>0</v>
      </c>
      <c r="Q164" s="240">
        <f>ROUND(I164*H164,2)</f>
        <v>0</v>
      </c>
      <c r="R164" s="240">
        <f>ROUND(J164*H164,2)</f>
        <v>0</v>
      </c>
      <c r="S164" s="95"/>
      <c r="T164" s="241">
        <f>S164*H164</f>
        <v>0</v>
      </c>
      <c r="U164" s="241">
        <v>0.106</v>
      </c>
      <c r="V164" s="241">
        <f>U164*H164</f>
        <v>0.76001999999999992</v>
      </c>
      <c r="W164" s="241">
        <v>0</v>
      </c>
      <c r="X164" s="242">
        <f>W164*H164</f>
        <v>0</v>
      </c>
      <c r="Y164" s="36"/>
      <c r="Z164" s="36"/>
      <c r="AA164" s="36"/>
      <c r="AB164" s="36"/>
      <c r="AC164" s="36"/>
      <c r="AD164" s="36"/>
      <c r="AE164" s="36"/>
      <c r="AR164" s="243" t="s">
        <v>148</v>
      </c>
      <c r="AT164" s="243" t="s">
        <v>144</v>
      </c>
      <c r="AU164" s="243" t="s">
        <v>149</v>
      </c>
      <c r="AY164" s="15" t="s">
        <v>141</v>
      </c>
      <c r="BE164" s="244">
        <f>IF(O164="základná",K164,0)</f>
        <v>0</v>
      </c>
      <c r="BF164" s="244">
        <f>IF(O164="znížená",K164,0)</f>
        <v>0</v>
      </c>
      <c r="BG164" s="244">
        <f>IF(O164="zákl. prenesená",K164,0)</f>
        <v>0</v>
      </c>
      <c r="BH164" s="244">
        <f>IF(O164="zníž. prenesená",K164,0)</f>
        <v>0</v>
      </c>
      <c r="BI164" s="244">
        <f>IF(O164="nulová",K164,0)</f>
        <v>0</v>
      </c>
      <c r="BJ164" s="15" t="s">
        <v>149</v>
      </c>
      <c r="BK164" s="244">
        <f>ROUND(P164*H164,2)</f>
        <v>0</v>
      </c>
      <c r="BL164" s="15" t="s">
        <v>148</v>
      </c>
      <c r="BM164" s="243" t="s">
        <v>289</v>
      </c>
    </row>
    <row r="165" s="2" customFormat="1">
      <c r="A165" s="36"/>
      <c r="B165" s="37"/>
      <c r="C165" s="38"/>
      <c r="D165" s="245" t="s">
        <v>151</v>
      </c>
      <c r="E165" s="38"/>
      <c r="F165" s="246" t="s">
        <v>290</v>
      </c>
      <c r="G165" s="38"/>
      <c r="H165" s="38"/>
      <c r="I165" s="247"/>
      <c r="J165" s="247"/>
      <c r="K165" s="38"/>
      <c r="L165" s="38"/>
      <c r="M165" s="42"/>
      <c r="N165" s="248"/>
      <c r="O165" s="249"/>
      <c r="P165" s="95"/>
      <c r="Q165" s="95"/>
      <c r="R165" s="95"/>
      <c r="S165" s="95"/>
      <c r="T165" s="95"/>
      <c r="U165" s="95"/>
      <c r="V165" s="95"/>
      <c r="W165" s="95"/>
      <c r="X165" s="96"/>
      <c r="Y165" s="36"/>
      <c r="Z165" s="36"/>
      <c r="AA165" s="36"/>
      <c r="AB165" s="36"/>
      <c r="AC165" s="36"/>
      <c r="AD165" s="36"/>
      <c r="AE165" s="36"/>
      <c r="AT165" s="15" t="s">
        <v>151</v>
      </c>
      <c r="AU165" s="15" t="s">
        <v>149</v>
      </c>
    </row>
    <row r="166" s="2" customFormat="1" ht="33" customHeight="1">
      <c r="A166" s="36"/>
      <c r="B166" s="37"/>
      <c r="C166" s="230" t="s">
        <v>512</v>
      </c>
      <c r="D166" s="230" t="s">
        <v>144</v>
      </c>
      <c r="E166" s="231" t="s">
        <v>564</v>
      </c>
      <c r="F166" s="232" t="s">
        <v>565</v>
      </c>
      <c r="G166" s="233" t="s">
        <v>161</v>
      </c>
      <c r="H166" s="234">
        <v>7.1699999999999999</v>
      </c>
      <c r="I166" s="235"/>
      <c r="J166" s="235"/>
      <c r="K166" s="236">
        <f>ROUND(P166*H166,2)</f>
        <v>0</v>
      </c>
      <c r="L166" s="237"/>
      <c r="M166" s="42"/>
      <c r="N166" s="238" t="s">
        <v>1</v>
      </c>
      <c r="O166" s="239" t="s">
        <v>40</v>
      </c>
      <c r="P166" s="240">
        <f>I166+J166</f>
        <v>0</v>
      </c>
      <c r="Q166" s="240">
        <f>ROUND(I166*H166,2)</f>
        <v>0</v>
      </c>
      <c r="R166" s="240">
        <f>ROUND(J166*H166,2)</f>
        <v>0</v>
      </c>
      <c r="S166" s="95"/>
      <c r="T166" s="241">
        <f>S166*H166</f>
        <v>0</v>
      </c>
      <c r="U166" s="241">
        <v>0.34838999999999998</v>
      </c>
      <c r="V166" s="241">
        <f>U166*H166</f>
        <v>2.4979562999999998</v>
      </c>
      <c r="W166" s="241">
        <v>0</v>
      </c>
      <c r="X166" s="242">
        <f>W166*H166</f>
        <v>0</v>
      </c>
      <c r="Y166" s="36"/>
      <c r="Z166" s="36"/>
      <c r="AA166" s="36"/>
      <c r="AB166" s="36"/>
      <c r="AC166" s="36"/>
      <c r="AD166" s="36"/>
      <c r="AE166" s="36"/>
      <c r="AR166" s="243" t="s">
        <v>148</v>
      </c>
      <c r="AT166" s="243" t="s">
        <v>144</v>
      </c>
      <c r="AU166" s="243" t="s">
        <v>149</v>
      </c>
      <c r="AY166" s="15" t="s">
        <v>141</v>
      </c>
      <c r="BE166" s="244">
        <f>IF(O166="základná",K166,0)</f>
        <v>0</v>
      </c>
      <c r="BF166" s="244">
        <f>IF(O166="znížená",K166,0)</f>
        <v>0</v>
      </c>
      <c r="BG166" s="244">
        <f>IF(O166="zákl. prenesená",K166,0)</f>
        <v>0</v>
      </c>
      <c r="BH166" s="244">
        <f>IF(O166="zníž. prenesená",K166,0)</f>
        <v>0</v>
      </c>
      <c r="BI166" s="244">
        <f>IF(O166="nulová",K166,0)</f>
        <v>0</v>
      </c>
      <c r="BJ166" s="15" t="s">
        <v>149</v>
      </c>
      <c r="BK166" s="244">
        <f>ROUND(P166*H166,2)</f>
        <v>0</v>
      </c>
      <c r="BL166" s="15" t="s">
        <v>148</v>
      </c>
      <c r="BM166" s="243" t="s">
        <v>566</v>
      </c>
    </row>
    <row r="167" s="2" customFormat="1">
      <c r="A167" s="36"/>
      <c r="B167" s="37"/>
      <c r="C167" s="38"/>
      <c r="D167" s="245" t="s">
        <v>151</v>
      </c>
      <c r="E167" s="38"/>
      <c r="F167" s="246" t="s">
        <v>567</v>
      </c>
      <c r="G167" s="38"/>
      <c r="H167" s="38"/>
      <c r="I167" s="247"/>
      <c r="J167" s="247"/>
      <c r="K167" s="38"/>
      <c r="L167" s="38"/>
      <c r="M167" s="42"/>
      <c r="N167" s="248"/>
      <c r="O167" s="249"/>
      <c r="P167" s="95"/>
      <c r="Q167" s="95"/>
      <c r="R167" s="95"/>
      <c r="S167" s="95"/>
      <c r="T167" s="95"/>
      <c r="U167" s="95"/>
      <c r="V167" s="95"/>
      <c r="W167" s="95"/>
      <c r="X167" s="96"/>
      <c r="Y167" s="36"/>
      <c r="Z167" s="36"/>
      <c r="AA167" s="36"/>
      <c r="AB167" s="36"/>
      <c r="AC167" s="36"/>
      <c r="AD167" s="36"/>
      <c r="AE167" s="36"/>
      <c r="AT167" s="15" t="s">
        <v>151</v>
      </c>
      <c r="AU167" s="15" t="s">
        <v>149</v>
      </c>
    </row>
    <row r="168" s="2" customFormat="1" ht="37.8" customHeight="1">
      <c r="A168" s="36"/>
      <c r="B168" s="37"/>
      <c r="C168" s="230" t="s">
        <v>517</v>
      </c>
      <c r="D168" s="230" t="s">
        <v>144</v>
      </c>
      <c r="E168" s="231" t="s">
        <v>568</v>
      </c>
      <c r="F168" s="232" t="s">
        <v>569</v>
      </c>
      <c r="G168" s="233" t="s">
        <v>161</v>
      </c>
      <c r="H168" s="234">
        <v>4.9100000000000001</v>
      </c>
      <c r="I168" s="235"/>
      <c r="J168" s="235"/>
      <c r="K168" s="236">
        <f>ROUND(P168*H168,2)</f>
        <v>0</v>
      </c>
      <c r="L168" s="237"/>
      <c r="M168" s="42"/>
      <c r="N168" s="238" t="s">
        <v>1</v>
      </c>
      <c r="O168" s="239" t="s">
        <v>40</v>
      </c>
      <c r="P168" s="240">
        <f>I168+J168</f>
        <v>0</v>
      </c>
      <c r="Q168" s="240">
        <f>ROUND(I168*H168,2)</f>
        <v>0</v>
      </c>
      <c r="R168" s="240">
        <f>ROUND(J168*H168,2)</f>
        <v>0</v>
      </c>
      <c r="S168" s="95"/>
      <c r="T168" s="241">
        <f>S168*H168</f>
        <v>0</v>
      </c>
      <c r="U168" s="241">
        <v>0.13935</v>
      </c>
      <c r="V168" s="241">
        <f>U168*H168</f>
        <v>0.6842085</v>
      </c>
      <c r="W168" s="241">
        <v>0</v>
      </c>
      <c r="X168" s="242">
        <f>W168*H168</f>
        <v>0</v>
      </c>
      <c r="Y168" s="36"/>
      <c r="Z168" s="36"/>
      <c r="AA168" s="36"/>
      <c r="AB168" s="36"/>
      <c r="AC168" s="36"/>
      <c r="AD168" s="36"/>
      <c r="AE168" s="36"/>
      <c r="AR168" s="243" t="s">
        <v>148</v>
      </c>
      <c r="AT168" s="243" t="s">
        <v>144</v>
      </c>
      <c r="AU168" s="243" t="s">
        <v>149</v>
      </c>
      <c r="AY168" s="15" t="s">
        <v>141</v>
      </c>
      <c r="BE168" s="244">
        <f>IF(O168="základná",K168,0)</f>
        <v>0</v>
      </c>
      <c r="BF168" s="244">
        <f>IF(O168="znížená",K168,0)</f>
        <v>0</v>
      </c>
      <c r="BG168" s="244">
        <f>IF(O168="zákl. prenesená",K168,0)</f>
        <v>0</v>
      </c>
      <c r="BH168" s="244">
        <f>IF(O168="zníž. prenesená",K168,0)</f>
        <v>0</v>
      </c>
      <c r="BI168" s="244">
        <f>IF(O168="nulová",K168,0)</f>
        <v>0</v>
      </c>
      <c r="BJ168" s="15" t="s">
        <v>149</v>
      </c>
      <c r="BK168" s="244">
        <f>ROUND(P168*H168,2)</f>
        <v>0</v>
      </c>
      <c r="BL168" s="15" t="s">
        <v>148</v>
      </c>
      <c r="BM168" s="243" t="s">
        <v>570</v>
      </c>
    </row>
    <row r="169" s="2" customFormat="1">
      <c r="A169" s="36"/>
      <c r="B169" s="37"/>
      <c r="C169" s="38"/>
      <c r="D169" s="245" t="s">
        <v>151</v>
      </c>
      <c r="E169" s="38"/>
      <c r="F169" s="246" t="s">
        <v>571</v>
      </c>
      <c r="G169" s="38"/>
      <c r="H169" s="38"/>
      <c r="I169" s="247"/>
      <c r="J169" s="247"/>
      <c r="K169" s="38"/>
      <c r="L169" s="38"/>
      <c r="M169" s="42"/>
      <c r="N169" s="248"/>
      <c r="O169" s="249"/>
      <c r="P169" s="95"/>
      <c r="Q169" s="95"/>
      <c r="R169" s="95"/>
      <c r="S169" s="95"/>
      <c r="T169" s="95"/>
      <c r="U169" s="95"/>
      <c r="V169" s="95"/>
      <c r="W169" s="95"/>
      <c r="X169" s="96"/>
      <c r="Y169" s="36"/>
      <c r="Z169" s="36"/>
      <c r="AA169" s="36"/>
      <c r="AB169" s="36"/>
      <c r="AC169" s="36"/>
      <c r="AD169" s="36"/>
      <c r="AE169" s="36"/>
      <c r="AT169" s="15" t="s">
        <v>151</v>
      </c>
      <c r="AU169" s="15" t="s">
        <v>149</v>
      </c>
    </row>
    <row r="170" s="12" customFormat="1" ht="22.8" customHeight="1">
      <c r="A170" s="12"/>
      <c r="B170" s="213"/>
      <c r="C170" s="214"/>
      <c r="D170" s="215" t="s">
        <v>75</v>
      </c>
      <c r="E170" s="228" t="s">
        <v>158</v>
      </c>
      <c r="F170" s="228" t="s">
        <v>327</v>
      </c>
      <c r="G170" s="214"/>
      <c r="H170" s="214"/>
      <c r="I170" s="217"/>
      <c r="J170" s="217"/>
      <c r="K170" s="229">
        <f>BK170</f>
        <v>0</v>
      </c>
      <c r="L170" s="214"/>
      <c r="M170" s="219"/>
      <c r="N170" s="220"/>
      <c r="O170" s="221"/>
      <c r="P170" s="221"/>
      <c r="Q170" s="222">
        <f>SUM(Q171:Q179)</f>
        <v>0</v>
      </c>
      <c r="R170" s="222">
        <f>SUM(R171:R179)</f>
        <v>0</v>
      </c>
      <c r="S170" s="221"/>
      <c r="T170" s="223">
        <f>SUM(T171:T179)</f>
        <v>0</v>
      </c>
      <c r="U170" s="221"/>
      <c r="V170" s="223">
        <f>SUM(V171:V179)</f>
        <v>0.040275760000000001</v>
      </c>
      <c r="W170" s="221"/>
      <c r="X170" s="224">
        <f>SUM(X171:X179)</f>
        <v>0</v>
      </c>
      <c r="Y170" s="12"/>
      <c r="Z170" s="12"/>
      <c r="AA170" s="12"/>
      <c r="AB170" s="12"/>
      <c r="AC170" s="12"/>
      <c r="AD170" s="12"/>
      <c r="AE170" s="12"/>
      <c r="AR170" s="225" t="s">
        <v>84</v>
      </c>
      <c r="AT170" s="226" t="s">
        <v>75</v>
      </c>
      <c r="AU170" s="226" t="s">
        <v>84</v>
      </c>
      <c r="AY170" s="225" t="s">
        <v>141</v>
      </c>
      <c r="BK170" s="227">
        <f>SUM(BK171:BK179)</f>
        <v>0</v>
      </c>
    </row>
    <row r="171" s="2" customFormat="1" ht="24.15" customHeight="1">
      <c r="A171" s="36"/>
      <c r="B171" s="37"/>
      <c r="C171" s="230" t="s">
        <v>328</v>
      </c>
      <c r="D171" s="230" t="s">
        <v>144</v>
      </c>
      <c r="E171" s="231" t="s">
        <v>329</v>
      </c>
      <c r="F171" s="232" t="s">
        <v>330</v>
      </c>
      <c r="G171" s="233" t="s">
        <v>161</v>
      </c>
      <c r="H171" s="234">
        <v>0.034000000000000002</v>
      </c>
      <c r="I171" s="235"/>
      <c r="J171" s="235"/>
      <c r="K171" s="236">
        <f>ROUND(P171*H171,2)</f>
        <v>0</v>
      </c>
      <c r="L171" s="237"/>
      <c r="M171" s="42"/>
      <c r="N171" s="238" t="s">
        <v>1</v>
      </c>
      <c r="O171" s="239" t="s">
        <v>40</v>
      </c>
      <c r="P171" s="240">
        <f>I171+J171</f>
        <v>0</v>
      </c>
      <c r="Q171" s="240">
        <f>ROUND(I171*H171,2)</f>
        <v>0</v>
      </c>
      <c r="R171" s="240">
        <f>ROUND(J171*H171,2)</f>
        <v>0</v>
      </c>
      <c r="S171" s="95"/>
      <c r="T171" s="241">
        <f>S171*H171</f>
        <v>0</v>
      </c>
      <c r="U171" s="241">
        <v>0.00013999999999999999</v>
      </c>
      <c r="V171" s="241">
        <f>U171*H171</f>
        <v>4.7600000000000002E-06</v>
      </c>
      <c r="W171" s="241">
        <v>0</v>
      </c>
      <c r="X171" s="242">
        <f>W171*H171</f>
        <v>0</v>
      </c>
      <c r="Y171" s="36"/>
      <c r="Z171" s="36"/>
      <c r="AA171" s="36"/>
      <c r="AB171" s="36"/>
      <c r="AC171" s="36"/>
      <c r="AD171" s="36"/>
      <c r="AE171" s="36"/>
      <c r="AR171" s="243" t="s">
        <v>148</v>
      </c>
      <c r="AT171" s="243" t="s">
        <v>144</v>
      </c>
      <c r="AU171" s="243" t="s">
        <v>149</v>
      </c>
      <c r="AY171" s="15" t="s">
        <v>141</v>
      </c>
      <c r="BE171" s="244">
        <f>IF(O171="základná",K171,0)</f>
        <v>0</v>
      </c>
      <c r="BF171" s="244">
        <f>IF(O171="znížená",K171,0)</f>
        <v>0</v>
      </c>
      <c r="BG171" s="244">
        <f>IF(O171="zákl. prenesená",K171,0)</f>
        <v>0</v>
      </c>
      <c r="BH171" s="244">
        <f>IF(O171="zníž. prenesená",K171,0)</f>
        <v>0</v>
      </c>
      <c r="BI171" s="244">
        <f>IF(O171="nulová",K171,0)</f>
        <v>0</v>
      </c>
      <c r="BJ171" s="15" t="s">
        <v>149</v>
      </c>
      <c r="BK171" s="244">
        <f>ROUND(P171*H171,2)</f>
        <v>0</v>
      </c>
      <c r="BL171" s="15" t="s">
        <v>148</v>
      </c>
      <c r="BM171" s="243" t="s">
        <v>331</v>
      </c>
    </row>
    <row r="172" s="2" customFormat="1">
      <c r="A172" s="36"/>
      <c r="B172" s="37"/>
      <c r="C172" s="38"/>
      <c r="D172" s="245" t="s">
        <v>151</v>
      </c>
      <c r="E172" s="38"/>
      <c r="F172" s="246" t="s">
        <v>332</v>
      </c>
      <c r="G172" s="38"/>
      <c r="H172" s="38"/>
      <c r="I172" s="247"/>
      <c r="J172" s="247"/>
      <c r="K172" s="38"/>
      <c r="L172" s="38"/>
      <c r="M172" s="42"/>
      <c r="N172" s="248"/>
      <c r="O172" s="249"/>
      <c r="P172" s="95"/>
      <c r="Q172" s="95"/>
      <c r="R172" s="95"/>
      <c r="S172" s="95"/>
      <c r="T172" s="95"/>
      <c r="U172" s="95"/>
      <c r="V172" s="95"/>
      <c r="W172" s="95"/>
      <c r="X172" s="96"/>
      <c r="Y172" s="36"/>
      <c r="Z172" s="36"/>
      <c r="AA172" s="36"/>
      <c r="AB172" s="36"/>
      <c r="AC172" s="36"/>
      <c r="AD172" s="36"/>
      <c r="AE172" s="36"/>
      <c r="AT172" s="15" t="s">
        <v>151</v>
      </c>
      <c r="AU172" s="15" t="s">
        <v>149</v>
      </c>
    </row>
    <row r="173" s="2" customFormat="1" ht="24.15" customHeight="1">
      <c r="A173" s="36"/>
      <c r="B173" s="37"/>
      <c r="C173" s="260" t="s">
        <v>333</v>
      </c>
      <c r="D173" s="260" t="s">
        <v>228</v>
      </c>
      <c r="E173" s="261" t="s">
        <v>334</v>
      </c>
      <c r="F173" s="262" t="s">
        <v>335</v>
      </c>
      <c r="G173" s="263" t="s">
        <v>231</v>
      </c>
      <c r="H173" s="264">
        <v>0.0070000000000000001</v>
      </c>
      <c r="I173" s="265"/>
      <c r="J173" s="266"/>
      <c r="K173" s="267">
        <f>ROUND(P173*H173,2)</f>
        <v>0</v>
      </c>
      <c r="L173" s="266"/>
      <c r="M173" s="268"/>
      <c r="N173" s="269" t="s">
        <v>1</v>
      </c>
      <c r="O173" s="239" t="s">
        <v>40</v>
      </c>
      <c r="P173" s="240">
        <f>I173+J173</f>
        <v>0</v>
      </c>
      <c r="Q173" s="240">
        <f>ROUND(I173*H173,2)</f>
        <v>0</v>
      </c>
      <c r="R173" s="240">
        <f>ROUND(J173*H173,2)</f>
        <v>0</v>
      </c>
      <c r="S173" s="95"/>
      <c r="T173" s="241">
        <f>S173*H173</f>
        <v>0</v>
      </c>
      <c r="U173" s="241">
        <v>0.001</v>
      </c>
      <c r="V173" s="241">
        <f>U173*H173</f>
        <v>6.9999999999999999E-06</v>
      </c>
      <c r="W173" s="241">
        <v>0</v>
      </c>
      <c r="X173" s="242">
        <f>W173*H173</f>
        <v>0</v>
      </c>
      <c r="Y173" s="36"/>
      <c r="Z173" s="36"/>
      <c r="AA173" s="36"/>
      <c r="AB173" s="36"/>
      <c r="AC173" s="36"/>
      <c r="AD173" s="36"/>
      <c r="AE173" s="36"/>
      <c r="AR173" s="243" t="s">
        <v>164</v>
      </c>
      <c r="AT173" s="243" t="s">
        <v>228</v>
      </c>
      <c r="AU173" s="243" t="s">
        <v>149</v>
      </c>
      <c r="AY173" s="15" t="s">
        <v>141</v>
      </c>
      <c r="BE173" s="244">
        <f>IF(O173="základná",K173,0)</f>
        <v>0</v>
      </c>
      <c r="BF173" s="244">
        <f>IF(O173="znížená",K173,0)</f>
        <v>0</v>
      </c>
      <c r="BG173" s="244">
        <f>IF(O173="zákl. prenesená",K173,0)</f>
        <v>0</v>
      </c>
      <c r="BH173" s="244">
        <f>IF(O173="zníž. prenesená",K173,0)</f>
        <v>0</v>
      </c>
      <c r="BI173" s="244">
        <f>IF(O173="nulová",K173,0)</f>
        <v>0</v>
      </c>
      <c r="BJ173" s="15" t="s">
        <v>149</v>
      </c>
      <c r="BK173" s="244">
        <f>ROUND(P173*H173,2)</f>
        <v>0</v>
      </c>
      <c r="BL173" s="15" t="s">
        <v>148</v>
      </c>
      <c r="BM173" s="243" t="s">
        <v>336</v>
      </c>
    </row>
    <row r="174" s="2" customFormat="1">
      <c r="A174" s="36"/>
      <c r="B174" s="37"/>
      <c r="C174" s="38"/>
      <c r="D174" s="245" t="s">
        <v>151</v>
      </c>
      <c r="E174" s="38"/>
      <c r="F174" s="246" t="s">
        <v>335</v>
      </c>
      <c r="G174" s="38"/>
      <c r="H174" s="38"/>
      <c r="I174" s="247"/>
      <c r="J174" s="247"/>
      <c r="K174" s="38"/>
      <c r="L174" s="38"/>
      <c r="M174" s="42"/>
      <c r="N174" s="248"/>
      <c r="O174" s="249"/>
      <c r="P174" s="95"/>
      <c r="Q174" s="95"/>
      <c r="R174" s="95"/>
      <c r="S174" s="95"/>
      <c r="T174" s="95"/>
      <c r="U174" s="95"/>
      <c r="V174" s="95"/>
      <c r="W174" s="95"/>
      <c r="X174" s="96"/>
      <c r="Y174" s="36"/>
      <c r="Z174" s="36"/>
      <c r="AA174" s="36"/>
      <c r="AB174" s="36"/>
      <c r="AC174" s="36"/>
      <c r="AD174" s="36"/>
      <c r="AE174" s="36"/>
      <c r="AT174" s="15" t="s">
        <v>151</v>
      </c>
      <c r="AU174" s="15" t="s">
        <v>149</v>
      </c>
    </row>
    <row r="175" s="2" customFormat="1" ht="33" customHeight="1">
      <c r="A175" s="36"/>
      <c r="B175" s="37"/>
      <c r="C175" s="230" t="s">
        <v>485</v>
      </c>
      <c r="D175" s="230" t="s">
        <v>144</v>
      </c>
      <c r="E175" s="231" t="s">
        <v>572</v>
      </c>
      <c r="F175" s="232" t="s">
        <v>573</v>
      </c>
      <c r="G175" s="233" t="s">
        <v>147</v>
      </c>
      <c r="H175" s="234">
        <v>1</v>
      </c>
      <c r="I175" s="235"/>
      <c r="J175" s="235"/>
      <c r="K175" s="236">
        <f>ROUND(P175*H175,2)</f>
        <v>0</v>
      </c>
      <c r="L175" s="237"/>
      <c r="M175" s="42"/>
      <c r="N175" s="238" t="s">
        <v>1</v>
      </c>
      <c r="O175" s="239" t="s">
        <v>40</v>
      </c>
      <c r="P175" s="240">
        <f>I175+J175</f>
        <v>0</v>
      </c>
      <c r="Q175" s="240">
        <f>ROUND(I175*H175,2)</f>
        <v>0</v>
      </c>
      <c r="R175" s="240">
        <f>ROUND(J175*H175,2)</f>
        <v>0</v>
      </c>
      <c r="S175" s="95"/>
      <c r="T175" s="241">
        <f>S175*H175</f>
        <v>0</v>
      </c>
      <c r="U175" s="241">
        <v>0.029760000000000002</v>
      </c>
      <c r="V175" s="241">
        <f>U175*H175</f>
        <v>0.029760000000000002</v>
      </c>
      <c r="W175" s="241">
        <v>0</v>
      </c>
      <c r="X175" s="242">
        <f>W175*H175</f>
        <v>0</v>
      </c>
      <c r="Y175" s="36"/>
      <c r="Z175" s="36"/>
      <c r="AA175" s="36"/>
      <c r="AB175" s="36"/>
      <c r="AC175" s="36"/>
      <c r="AD175" s="36"/>
      <c r="AE175" s="36"/>
      <c r="AR175" s="243" t="s">
        <v>148</v>
      </c>
      <c r="AT175" s="243" t="s">
        <v>144</v>
      </c>
      <c r="AU175" s="243" t="s">
        <v>149</v>
      </c>
      <c r="AY175" s="15" t="s">
        <v>141</v>
      </c>
      <c r="BE175" s="244">
        <f>IF(O175="základná",K175,0)</f>
        <v>0</v>
      </c>
      <c r="BF175" s="244">
        <f>IF(O175="znížená",K175,0)</f>
        <v>0</v>
      </c>
      <c r="BG175" s="244">
        <f>IF(O175="zákl. prenesená",K175,0)</f>
        <v>0</v>
      </c>
      <c r="BH175" s="244">
        <f>IF(O175="zníž. prenesená",K175,0)</f>
        <v>0</v>
      </c>
      <c r="BI175" s="244">
        <f>IF(O175="nulová",K175,0)</f>
        <v>0</v>
      </c>
      <c r="BJ175" s="15" t="s">
        <v>149</v>
      </c>
      <c r="BK175" s="244">
        <f>ROUND(P175*H175,2)</f>
        <v>0</v>
      </c>
      <c r="BL175" s="15" t="s">
        <v>148</v>
      </c>
      <c r="BM175" s="243" t="s">
        <v>574</v>
      </c>
    </row>
    <row r="176" s="2" customFormat="1">
      <c r="A176" s="36"/>
      <c r="B176" s="37"/>
      <c r="C176" s="38"/>
      <c r="D176" s="245" t="s">
        <v>151</v>
      </c>
      <c r="E176" s="38"/>
      <c r="F176" s="246" t="s">
        <v>575</v>
      </c>
      <c r="G176" s="38"/>
      <c r="H176" s="38"/>
      <c r="I176" s="247"/>
      <c r="J176" s="247"/>
      <c r="K176" s="38"/>
      <c r="L176" s="38"/>
      <c r="M176" s="42"/>
      <c r="N176" s="248"/>
      <c r="O176" s="249"/>
      <c r="P176" s="95"/>
      <c r="Q176" s="95"/>
      <c r="R176" s="95"/>
      <c r="S176" s="95"/>
      <c r="T176" s="95"/>
      <c r="U176" s="95"/>
      <c r="V176" s="95"/>
      <c r="W176" s="95"/>
      <c r="X176" s="96"/>
      <c r="Y176" s="36"/>
      <c r="Z176" s="36"/>
      <c r="AA176" s="36"/>
      <c r="AB176" s="36"/>
      <c r="AC176" s="36"/>
      <c r="AD176" s="36"/>
      <c r="AE176" s="36"/>
      <c r="AT176" s="15" t="s">
        <v>151</v>
      </c>
      <c r="AU176" s="15" t="s">
        <v>149</v>
      </c>
    </row>
    <row r="177" s="2" customFormat="1" ht="24.15" customHeight="1">
      <c r="A177" s="36"/>
      <c r="B177" s="37"/>
      <c r="C177" s="260" t="s">
        <v>461</v>
      </c>
      <c r="D177" s="260" t="s">
        <v>228</v>
      </c>
      <c r="E177" s="261" t="s">
        <v>302</v>
      </c>
      <c r="F177" s="262" t="s">
        <v>303</v>
      </c>
      <c r="G177" s="263" t="s">
        <v>147</v>
      </c>
      <c r="H177" s="264">
        <v>13.130000000000001</v>
      </c>
      <c r="I177" s="265"/>
      <c r="J177" s="266"/>
      <c r="K177" s="267">
        <f>ROUND(P177*H177,2)</f>
        <v>0</v>
      </c>
      <c r="L177" s="266"/>
      <c r="M177" s="268"/>
      <c r="N177" s="269" t="s">
        <v>1</v>
      </c>
      <c r="O177" s="239" t="s">
        <v>40</v>
      </c>
      <c r="P177" s="240">
        <f>I177+J177</f>
        <v>0</v>
      </c>
      <c r="Q177" s="240">
        <f>ROUND(I177*H177,2)</f>
        <v>0</v>
      </c>
      <c r="R177" s="240">
        <f>ROUND(J177*H177,2)</f>
        <v>0</v>
      </c>
      <c r="S177" s="95"/>
      <c r="T177" s="241">
        <f>S177*H177</f>
        <v>0</v>
      </c>
      <c r="U177" s="241">
        <v>0.00080000000000000004</v>
      </c>
      <c r="V177" s="241">
        <f>U177*H177</f>
        <v>0.010504000000000001</v>
      </c>
      <c r="W177" s="241">
        <v>0</v>
      </c>
      <c r="X177" s="242">
        <f>W177*H177</f>
        <v>0</v>
      </c>
      <c r="Y177" s="36"/>
      <c r="Z177" s="36"/>
      <c r="AA177" s="36"/>
      <c r="AB177" s="36"/>
      <c r="AC177" s="36"/>
      <c r="AD177" s="36"/>
      <c r="AE177" s="36"/>
      <c r="AR177" s="243" t="s">
        <v>164</v>
      </c>
      <c r="AT177" s="243" t="s">
        <v>228</v>
      </c>
      <c r="AU177" s="243" t="s">
        <v>149</v>
      </c>
      <c r="AY177" s="15" t="s">
        <v>141</v>
      </c>
      <c r="BE177" s="244">
        <f>IF(O177="základná",K177,0)</f>
        <v>0</v>
      </c>
      <c r="BF177" s="244">
        <f>IF(O177="znížená",K177,0)</f>
        <v>0</v>
      </c>
      <c r="BG177" s="244">
        <f>IF(O177="zákl. prenesená",K177,0)</f>
        <v>0</v>
      </c>
      <c r="BH177" s="244">
        <f>IF(O177="zníž. prenesená",K177,0)</f>
        <v>0</v>
      </c>
      <c r="BI177" s="244">
        <f>IF(O177="nulová",K177,0)</f>
        <v>0</v>
      </c>
      <c r="BJ177" s="15" t="s">
        <v>149</v>
      </c>
      <c r="BK177" s="244">
        <f>ROUND(P177*H177,2)</f>
        <v>0</v>
      </c>
      <c r="BL177" s="15" t="s">
        <v>148</v>
      </c>
      <c r="BM177" s="243" t="s">
        <v>576</v>
      </c>
    </row>
    <row r="178" s="2" customFormat="1">
      <c r="A178" s="36"/>
      <c r="B178" s="37"/>
      <c r="C178" s="38"/>
      <c r="D178" s="245" t="s">
        <v>151</v>
      </c>
      <c r="E178" s="38"/>
      <c r="F178" s="246" t="s">
        <v>303</v>
      </c>
      <c r="G178" s="38"/>
      <c r="H178" s="38"/>
      <c r="I178" s="247"/>
      <c r="J178" s="247"/>
      <c r="K178" s="38"/>
      <c r="L178" s="38"/>
      <c r="M178" s="42"/>
      <c r="N178" s="248"/>
      <c r="O178" s="249"/>
      <c r="P178" s="95"/>
      <c r="Q178" s="95"/>
      <c r="R178" s="95"/>
      <c r="S178" s="95"/>
      <c r="T178" s="95"/>
      <c r="U178" s="95"/>
      <c r="V178" s="95"/>
      <c r="W178" s="95"/>
      <c r="X178" s="96"/>
      <c r="Y178" s="36"/>
      <c r="Z178" s="36"/>
      <c r="AA178" s="36"/>
      <c r="AB178" s="36"/>
      <c r="AC178" s="36"/>
      <c r="AD178" s="36"/>
      <c r="AE178" s="36"/>
      <c r="AT178" s="15" t="s">
        <v>151</v>
      </c>
      <c r="AU178" s="15" t="s">
        <v>149</v>
      </c>
    </row>
    <row r="179" s="13" customFormat="1">
      <c r="A179" s="13"/>
      <c r="B179" s="250"/>
      <c r="C179" s="251"/>
      <c r="D179" s="245" t="s">
        <v>196</v>
      </c>
      <c r="E179" s="251"/>
      <c r="F179" s="252" t="s">
        <v>577</v>
      </c>
      <c r="G179" s="251"/>
      <c r="H179" s="253">
        <v>13.130000000000001</v>
      </c>
      <c r="I179" s="254"/>
      <c r="J179" s="254"/>
      <c r="K179" s="251"/>
      <c r="L179" s="251"/>
      <c r="M179" s="255"/>
      <c r="N179" s="256"/>
      <c r="O179" s="257"/>
      <c r="P179" s="257"/>
      <c r="Q179" s="257"/>
      <c r="R179" s="257"/>
      <c r="S179" s="257"/>
      <c r="T179" s="257"/>
      <c r="U179" s="257"/>
      <c r="V179" s="257"/>
      <c r="W179" s="257"/>
      <c r="X179" s="258"/>
      <c r="Y179" s="13"/>
      <c r="Z179" s="13"/>
      <c r="AA179" s="13"/>
      <c r="AB179" s="13"/>
      <c r="AC179" s="13"/>
      <c r="AD179" s="13"/>
      <c r="AE179" s="13"/>
      <c r="AT179" s="259" t="s">
        <v>196</v>
      </c>
      <c r="AU179" s="259" t="s">
        <v>149</v>
      </c>
      <c r="AV179" s="13" t="s">
        <v>149</v>
      </c>
      <c r="AW179" s="13" t="s">
        <v>4</v>
      </c>
      <c r="AX179" s="13" t="s">
        <v>84</v>
      </c>
      <c r="AY179" s="259" t="s">
        <v>141</v>
      </c>
    </row>
    <row r="180" s="12" customFormat="1" ht="22.8" customHeight="1">
      <c r="A180" s="12"/>
      <c r="B180" s="213"/>
      <c r="C180" s="214"/>
      <c r="D180" s="215" t="s">
        <v>75</v>
      </c>
      <c r="E180" s="228" t="s">
        <v>381</v>
      </c>
      <c r="F180" s="228" t="s">
        <v>382</v>
      </c>
      <c r="G180" s="214"/>
      <c r="H180" s="214"/>
      <c r="I180" s="217"/>
      <c r="J180" s="217"/>
      <c r="K180" s="229">
        <f>BK180</f>
        <v>0</v>
      </c>
      <c r="L180" s="214"/>
      <c r="M180" s="219"/>
      <c r="N180" s="220"/>
      <c r="O180" s="221"/>
      <c r="P180" s="221"/>
      <c r="Q180" s="222">
        <f>SUM(Q181:Q182)</f>
        <v>0</v>
      </c>
      <c r="R180" s="222">
        <f>SUM(R181:R182)</f>
        <v>0</v>
      </c>
      <c r="S180" s="221"/>
      <c r="T180" s="223">
        <f>SUM(T181:T182)</f>
        <v>0</v>
      </c>
      <c r="U180" s="221"/>
      <c r="V180" s="223">
        <f>SUM(V181:V182)</f>
        <v>0</v>
      </c>
      <c r="W180" s="221"/>
      <c r="X180" s="224">
        <f>SUM(X181:X182)</f>
        <v>0</v>
      </c>
      <c r="Y180" s="12"/>
      <c r="Z180" s="12"/>
      <c r="AA180" s="12"/>
      <c r="AB180" s="12"/>
      <c r="AC180" s="12"/>
      <c r="AD180" s="12"/>
      <c r="AE180" s="12"/>
      <c r="AR180" s="225" t="s">
        <v>84</v>
      </c>
      <c r="AT180" s="226" t="s">
        <v>75</v>
      </c>
      <c r="AU180" s="226" t="s">
        <v>84</v>
      </c>
      <c r="AY180" s="225" t="s">
        <v>141</v>
      </c>
      <c r="BK180" s="227">
        <f>SUM(BK181:BK182)</f>
        <v>0</v>
      </c>
    </row>
    <row r="181" s="2" customFormat="1" ht="24.15" customHeight="1">
      <c r="A181" s="36"/>
      <c r="B181" s="37"/>
      <c r="C181" s="230" t="s">
        <v>383</v>
      </c>
      <c r="D181" s="230" t="s">
        <v>144</v>
      </c>
      <c r="E181" s="231" t="s">
        <v>384</v>
      </c>
      <c r="F181" s="232" t="s">
        <v>385</v>
      </c>
      <c r="G181" s="233" t="s">
        <v>209</v>
      </c>
      <c r="H181" s="234">
        <v>6.1630000000000003</v>
      </c>
      <c r="I181" s="235"/>
      <c r="J181" s="235"/>
      <c r="K181" s="236">
        <f>ROUND(P181*H181,2)</f>
        <v>0</v>
      </c>
      <c r="L181" s="237"/>
      <c r="M181" s="42"/>
      <c r="N181" s="238" t="s">
        <v>1</v>
      </c>
      <c r="O181" s="239" t="s">
        <v>40</v>
      </c>
      <c r="P181" s="240">
        <f>I181+J181</f>
        <v>0</v>
      </c>
      <c r="Q181" s="240">
        <f>ROUND(I181*H181,2)</f>
        <v>0</v>
      </c>
      <c r="R181" s="240">
        <f>ROUND(J181*H181,2)</f>
        <v>0</v>
      </c>
      <c r="S181" s="95"/>
      <c r="T181" s="241">
        <f>S181*H181</f>
        <v>0</v>
      </c>
      <c r="U181" s="241">
        <v>0</v>
      </c>
      <c r="V181" s="241">
        <f>U181*H181</f>
        <v>0</v>
      </c>
      <c r="W181" s="241">
        <v>0</v>
      </c>
      <c r="X181" s="242">
        <f>W181*H181</f>
        <v>0</v>
      </c>
      <c r="Y181" s="36"/>
      <c r="Z181" s="36"/>
      <c r="AA181" s="36"/>
      <c r="AB181" s="36"/>
      <c r="AC181" s="36"/>
      <c r="AD181" s="36"/>
      <c r="AE181" s="36"/>
      <c r="AR181" s="243" t="s">
        <v>148</v>
      </c>
      <c r="AT181" s="243" t="s">
        <v>144</v>
      </c>
      <c r="AU181" s="243" t="s">
        <v>149</v>
      </c>
      <c r="AY181" s="15" t="s">
        <v>141</v>
      </c>
      <c r="BE181" s="244">
        <f>IF(O181="základná",K181,0)</f>
        <v>0</v>
      </c>
      <c r="BF181" s="244">
        <f>IF(O181="znížená",K181,0)</f>
        <v>0</v>
      </c>
      <c r="BG181" s="244">
        <f>IF(O181="zákl. prenesená",K181,0)</f>
        <v>0</v>
      </c>
      <c r="BH181" s="244">
        <f>IF(O181="zníž. prenesená",K181,0)</f>
        <v>0</v>
      </c>
      <c r="BI181" s="244">
        <f>IF(O181="nulová",K181,0)</f>
        <v>0</v>
      </c>
      <c r="BJ181" s="15" t="s">
        <v>149</v>
      </c>
      <c r="BK181" s="244">
        <f>ROUND(P181*H181,2)</f>
        <v>0</v>
      </c>
      <c r="BL181" s="15" t="s">
        <v>148</v>
      </c>
      <c r="BM181" s="243" t="s">
        <v>386</v>
      </c>
    </row>
    <row r="182" s="2" customFormat="1">
      <c r="A182" s="36"/>
      <c r="B182" s="37"/>
      <c r="C182" s="38"/>
      <c r="D182" s="245" t="s">
        <v>151</v>
      </c>
      <c r="E182" s="38"/>
      <c r="F182" s="246" t="s">
        <v>387</v>
      </c>
      <c r="G182" s="38"/>
      <c r="H182" s="38"/>
      <c r="I182" s="247"/>
      <c r="J182" s="247"/>
      <c r="K182" s="38"/>
      <c r="L182" s="38"/>
      <c r="M182" s="42"/>
      <c r="N182" s="248"/>
      <c r="O182" s="249"/>
      <c r="P182" s="95"/>
      <c r="Q182" s="95"/>
      <c r="R182" s="95"/>
      <c r="S182" s="95"/>
      <c r="T182" s="95"/>
      <c r="U182" s="95"/>
      <c r="V182" s="95"/>
      <c r="W182" s="95"/>
      <c r="X182" s="96"/>
      <c r="Y182" s="36"/>
      <c r="Z182" s="36"/>
      <c r="AA182" s="36"/>
      <c r="AB182" s="36"/>
      <c r="AC182" s="36"/>
      <c r="AD182" s="36"/>
      <c r="AE182" s="36"/>
      <c r="AT182" s="15" t="s">
        <v>151</v>
      </c>
      <c r="AU182" s="15" t="s">
        <v>149</v>
      </c>
    </row>
    <row r="183" s="12" customFormat="1" ht="25.92" customHeight="1">
      <c r="A183" s="12"/>
      <c r="B183" s="213"/>
      <c r="C183" s="214"/>
      <c r="D183" s="215" t="s">
        <v>75</v>
      </c>
      <c r="E183" s="216" t="s">
        <v>578</v>
      </c>
      <c r="F183" s="216" t="s">
        <v>579</v>
      </c>
      <c r="G183" s="214"/>
      <c r="H183" s="214"/>
      <c r="I183" s="217"/>
      <c r="J183" s="217"/>
      <c r="K183" s="218">
        <f>BK183</f>
        <v>0</v>
      </c>
      <c r="L183" s="214"/>
      <c r="M183" s="219"/>
      <c r="N183" s="220"/>
      <c r="O183" s="221"/>
      <c r="P183" s="221"/>
      <c r="Q183" s="222">
        <f>Q184+Q187</f>
        <v>0</v>
      </c>
      <c r="R183" s="222">
        <f>R184+R187</f>
        <v>0</v>
      </c>
      <c r="S183" s="221"/>
      <c r="T183" s="223">
        <f>T184+T187</f>
        <v>0</v>
      </c>
      <c r="U183" s="221"/>
      <c r="V183" s="223">
        <f>V184+V187</f>
        <v>0.003375</v>
      </c>
      <c r="W183" s="221"/>
      <c r="X183" s="224">
        <f>X184+X187</f>
        <v>0</v>
      </c>
      <c r="Y183" s="12"/>
      <c r="Z183" s="12"/>
      <c r="AA183" s="12"/>
      <c r="AB183" s="12"/>
      <c r="AC183" s="12"/>
      <c r="AD183" s="12"/>
      <c r="AE183" s="12"/>
      <c r="AR183" s="225" t="s">
        <v>149</v>
      </c>
      <c r="AT183" s="226" t="s">
        <v>75</v>
      </c>
      <c r="AU183" s="226" t="s">
        <v>76</v>
      </c>
      <c r="AY183" s="225" t="s">
        <v>141</v>
      </c>
      <c r="BK183" s="227">
        <f>BK184+BK187</f>
        <v>0</v>
      </c>
    </row>
    <row r="184" s="12" customFormat="1" ht="22.8" customHeight="1">
      <c r="A184" s="12"/>
      <c r="B184" s="213"/>
      <c r="C184" s="214"/>
      <c r="D184" s="215" t="s">
        <v>75</v>
      </c>
      <c r="E184" s="228" t="s">
        <v>580</v>
      </c>
      <c r="F184" s="228" t="s">
        <v>581</v>
      </c>
      <c r="G184" s="214"/>
      <c r="H184" s="214"/>
      <c r="I184" s="217"/>
      <c r="J184" s="217"/>
      <c r="K184" s="229">
        <f>BK184</f>
        <v>0</v>
      </c>
      <c r="L184" s="214"/>
      <c r="M184" s="219"/>
      <c r="N184" s="220"/>
      <c r="O184" s="221"/>
      <c r="P184" s="221"/>
      <c r="Q184" s="222">
        <f>SUM(Q185:Q186)</f>
        <v>0</v>
      </c>
      <c r="R184" s="222">
        <f>SUM(R185:R186)</f>
        <v>0</v>
      </c>
      <c r="S184" s="221"/>
      <c r="T184" s="223">
        <f>SUM(T185:T186)</f>
        <v>0</v>
      </c>
      <c r="U184" s="221"/>
      <c r="V184" s="223">
        <f>SUM(V185:V186)</f>
        <v>0</v>
      </c>
      <c r="W184" s="221"/>
      <c r="X184" s="224">
        <f>SUM(X185:X186)</f>
        <v>0</v>
      </c>
      <c r="Y184" s="12"/>
      <c r="Z184" s="12"/>
      <c r="AA184" s="12"/>
      <c r="AB184" s="12"/>
      <c r="AC184" s="12"/>
      <c r="AD184" s="12"/>
      <c r="AE184" s="12"/>
      <c r="AR184" s="225" t="s">
        <v>149</v>
      </c>
      <c r="AT184" s="226" t="s">
        <v>75</v>
      </c>
      <c r="AU184" s="226" t="s">
        <v>84</v>
      </c>
      <c r="AY184" s="225" t="s">
        <v>141</v>
      </c>
      <c r="BK184" s="227">
        <f>SUM(BK185:BK186)</f>
        <v>0</v>
      </c>
    </row>
    <row r="185" s="2" customFormat="1" ht="33" customHeight="1">
      <c r="A185" s="36"/>
      <c r="B185" s="37"/>
      <c r="C185" s="230" t="s">
        <v>522</v>
      </c>
      <c r="D185" s="230" t="s">
        <v>144</v>
      </c>
      <c r="E185" s="231" t="s">
        <v>582</v>
      </c>
      <c r="F185" s="232" t="s">
        <v>583</v>
      </c>
      <c r="G185" s="233" t="s">
        <v>231</v>
      </c>
      <c r="H185" s="234">
        <v>120.78</v>
      </c>
      <c r="I185" s="235"/>
      <c r="J185" s="235"/>
      <c r="K185" s="236">
        <f>ROUND(P185*H185,2)</f>
        <v>0</v>
      </c>
      <c r="L185" s="237"/>
      <c r="M185" s="42"/>
      <c r="N185" s="238" t="s">
        <v>1</v>
      </c>
      <c r="O185" s="239" t="s">
        <v>40</v>
      </c>
      <c r="P185" s="240">
        <f>I185+J185</f>
        <v>0</v>
      </c>
      <c r="Q185" s="240">
        <f>ROUND(I185*H185,2)</f>
        <v>0</v>
      </c>
      <c r="R185" s="240">
        <f>ROUND(J185*H185,2)</f>
        <v>0</v>
      </c>
      <c r="S185" s="95"/>
      <c r="T185" s="241">
        <f>S185*H185</f>
        <v>0</v>
      </c>
      <c r="U185" s="241">
        <v>0</v>
      </c>
      <c r="V185" s="241">
        <f>U185*H185</f>
        <v>0</v>
      </c>
      <c r="W185" s="241">
        <v>0</v>
      </c>
      <c r="X185" s="242">
        <f>W185*H185</f>
        <v>0</v>
      </c>
      <c r="Y185" s="36"/>
      <c r="Z185" s="36"/>
      <c r="AA185" s="36"/>
      <c r="AB185" s="36"/>
      <c r="AC185" s="36"/>
      <c r="AD185" s="36"/>
      <c r="AE185" s="36"/>
      <c r="AR185" s="243" t="s">
        <v>417</v>
      </c>
      <c r="AT185" s="243" t="s">
        <v>144</v>
      </c>
      <c r="AU185" s="243" t="s">
        <v>149</v>
      </c>
      <c r="AY185" s="15" t="s">
        <v>141</v>
      </c>
      <c r="BE185" s="244">
        <f>IF(O185="základná",K185,0)</f>
        <v>0</v>
      </c>
      <c r="BF185" s="244">
        <f>IF(O185="znížená",K185,0)</f>
        <v>0</v>
      </c>
      <c r="BG185" s="244">
        <f>IF(O185="zákl. prenesená",K185,0)</f>
        <v>0</v>
      </c>
      <c r="BH185" s="244">
        <f>IF(O185="zníž. prenesená",K185,0)</f>
        <v>0</v>
      </c>
      <c r="BI185" s="244">
        <f>IF(O185="nulová",K185,0)</f>
        <v>0</v>
      </c>
      <c r="BJ185" s="15" t="s">
        <v>149</v>
      </c>
      <c r="BK185" s="244">
        <f>ROUND(P185*H185,2)</f>
        <v>0</v>
      </c>
      <c r="BL185" s="15" t="s">
        <v>417</v>
      </c>
      <c r="BM185" s="243" t="s">
        <v>584</v>
      </c>
    </row>
    <row r="186" s="2" customFormat="1">
      <c r="A186" s="36"/>
      <c r="B186" s="37"/>
      <c r="C186" s="38"/>
      <c r="D186" s="245" t="s">
        <v>151</v>
      </c>
      <c r="E186" s="38"/>
      <c r="F186" s="246" t="s">
        <v>583</v>
      </c>
      <c r="G186" s="38"/>
      <c r="H186" s="38"/>
      <c r="I186" s="247"/>
      <c r="J186" s="247"/>
      <c r="K186" s="38"/>
      <c r="L186" s="38"/>
      <c r="M186" s="42"/>
      <c r="N186" s="248"/>
      <c r="O186" s="249"/>
      <c r="P186" s="95"/>
      <c r="Q186" s="95"/>
      <c r="R186" s="95"/>
      <c r="S186" s="95"/>
      <c r="T186" s="95"/>
      <c r="U186" s="95"/>
      <c r="V186" s="95"/>
      <c r="W186" s="95"/>
      <c r="X186" s="96"/>
      <c r="Y186" s="36"/>
      <c r="Z186" s="36"/>
      <c r="AA186" s="36"/>
      <c r="AB186" s="36"/>
      <c r="AC186" s="36"/>
      <c r="AD186" s="36"/>
      <c r="AE186" s="36"/>
      <c r="AT186" s="15" t="s">
        <v>151</v>
      </c>
      <c r="AU186" s="15" t="s">
        <v>149</v>
      </c>
    </row>
    <row r="187" s="12" customFormat="1" ht="22.8" customHeight="1">
      <c r="A187" s="12"/>
      <c r="B187" s="213"/>
      <c r="C187" s="214"/>
      <c r="D187" s="215" t="s">
        <v>75</v>
      </c>
      <c r="E187" s="228" t="s">
        <v>585</v>
      </c>
      <c r="F187" s="228" t="s">
        <v>586</v>
      </c>
      <c r="G187" s="214"/>
      <c r="H187" s="214"/>
      <c r="I187" s="217"/>
      <c r="J187" s="217"/>
      <c r="K187" s="229">
        <f>BK187</f>
        <v>0</v>
      </c>
      <c r="L187" s="214"/>
      <c r="M187" s="219"/>
      <c r="N187" s="220"/>
      <c r="O187" s="221"/>
      <c r="P187" s="221"/>
      <c r="Q187" s="222">
        <f>SUM(Q188:Q189)</f>
        <v>0</v>
      </c>
      <c r="R187" s="222">
        <f>SUM(R188:R189)</f>
        <v>0</v>
      </c>
      <c r="S187" s="221"/>
      <c r="T187" s="223">
        <f>SUM(T188:T189)</f>
        <v>0</v>
      </c>
      <c r="U187" s="221"/>
      <c r="V187" s="223">
        <f>SUM(V188:V189)</f>
        <v>0.003375</v>
      </c>
      <c r="W187" s="221"/>
      <c r="X187" s="224">
        <f>SUM(X188:X189)</f>
        <v>0</v>
      </c>
      <c r="Y187" s="12"/>
      <c r="Z187" s="12"/>
      <c r="AA187" s="12"/>
      <c r="AB187" s="12"/>
      <c r="AC187" s="12"/>
      <c r="AD187" s="12"/>
      <c r="AE187" s="12"/>
      <c r="AR187" s="225" t="s">
        <v>149</v>
      </c>
      <c r="AT187" s="226" t="s">
        <v>75</v>
      </c>
      <c r="AU187" s="226" t="s">
        <v>84</v>
      </c>
      <c r="AY187" s="225" t="s">
        <v>141</v>
      </c>
      <c r="BK187" s="227">
        <f>SUM(BK188:BK189)</f>
        <v>0</v>
      </c>
    </row>
    <row r="188" s="2" customFormat="1" ht="24.15" customHeight="1">
      <c r="A188" s="36"/>
      <c r="B188" s="37"/>
      <c r="C188" s="230" t="s">
        <v>534</v>
      </c>
      <c r="D188" s="230" t="s">
        <v>144</v>
      </c>
      <c r="E188" s="231" t="s">
        <v>587</v>
      </c>
      <c r="F188" s="232" t="s">
        <v>588</v>
      </c>
      <c r="G188" s="233" t="s">
        <v>161</v>
      </c>
      <c r="H188" s="234">
        <v>4.5</v>
      </c>
      <c r="I188" s="235"/>
      <c r="J188" s="235"/>
      <c r="K188" s="236">
        <f>ROUND(P188*H188,2)</f>
        <v>0</v>
      </c>
      <c r="L188" s="237"/>
      <c r="M188" s="42"/>
      <c r="N188" s="238" t="s">
        <v>1</v>
      </c>
      <c r="O188" s="239" t="s">
        <v>40</v>
      </c>
      <c r="P188" s="240">
        <f>I188+J188</f>
        <v>0</v>
      </c>
      <c r="Q188" s="240">
        <f>ROUND(I188*H188,2)</f>
        <v>0</v>
      </c>
      <c r="R188" s="240">
        <f>ROUND(J188*H188,2)</f>
        <v>0</v>
      </c>
      <c r="S188" s="95"/>
      <c r="T188" s="241">
        <f>S188*H188</f>
        <v>0</v>
      </c>
      <c r="U188" s="241">
        <v>0.00075000000000000002</v>
      </c>
      <c r="V188" s="241">
        <f>U188*H188</f>
        <v>0.003375</v>
      </c>
      <c r="W188" s="241">
        <v>0</v>
      </c>
      <c r="X188" s="242">
        <f>W188*H188</f>
        <v>0</v>
      </c>
      <c r="Y188" s="36"/>
      <c r="Z188" s="36"/>
      <c r="AA188" s="36"/>
      <c r="AB188" s="36"/>
      <c r="AC188" s="36"/>
      <c r="AD188" s="36"/>
      <c r="AE188" s="36"/>
      <c r="AR188" s="243" t="s">
        <v>417</v>
      </c>
      <c r="AT188" s="243" t="s">
        <v>144</v>
      </c>
      <c r="AU188" s="243" t="s">
        <v>149</v>
      </c>
      <c r="AY188" s="15" t="s">
        <v>141</v>
      </c>
      <c r="BE188" s="244">
        <f>IF(O188="základná",K188,0)</f>
        <v>0</v>
      </c>
      <c r="BF188" s="244">
        <f>IF(O188="znížená",K188,0)</f>
        <v>0</v>
      </c>
      <c r="BG188" s="244">
        <f>IF(O188="zákl. prenesená",K188,0)</f>
        <v>0</v>
      </c>
      <c r="BH188" s="244">
        <f>IF(O188="zníž. prenesená",K188,0)</f>
        <v>0</v>
      </c>
      <c r="BI188" s="244">
        <f>IF(O188="nulová",K188,0)</f>
        <v>0</v>
      </c>
      <c r="BJ188" s="15" t="s">
        <v>149</v>
      </c>
      <c r="BK188" s="244">
        <f>ROUND(P188*H188,2)</f>
        <v>0</v>
      </c>
      <c r="BL188" s="15" t="s">
        <v>417</v>
      </c>
      <c r="BM188" s="243" t="s">
        <v>589</v>
      </c>
    </row>
    <row r="189" s="2" customFormat="1">
      <c r="A189" s="36"/>
      <c r="B189" s="37"/>
      <c r="C189" s="38"/>
      <c r="D189" s="245" t="s">
        <v>151</v>
      </c>
      <c r="E189" s="38"/>
      <c r="F189" s="246" t="s">
        <v>590</v>
      </c>
      <c r="G189" s="38"/>
      <c r="H189" s="38"/>
      <c r="I189" s="247"/>
      <c r="J189" s="247"/>
      <c r="K189" s="38"/>
      <c r="L189" s="38"/>
      <c r="M189" s="42"/>
      <c r="N189" s="248"/>
      <c r="O189" s="249"/>
      <c r="P189" s="95"/>
      <c r="Q189" s="95"/>
      <c r="R189" s="95"/>
      <c r="S189" s="95"/>
      <c r="T189" s="95"/>
      <c r="U189" s="95"/>
      <c r="V189" s="95"/>
      <c r="W189" s="95"/>
      <c r="X189" s="96"/>
      <c r="Y189" s="36"/>
      <c r="Z189" s="36"/>
      <c r="AA189" s="36"/>
      <c r="AB189" s="36"/>
      <c r="AC189" s="36"/>
      <c r="AD189" s="36"/>
      <c r="AE189" s="36"/>
      <c r="AT189" s="15" t="s">
        <v>151</v>
      </c>
      <c r="AU189" s="15" t="s">
        <v>149</v>
      </c>
    </row>
    <row r="190" s="12" customFormat="1" ht="25.92" customHeight="1">
      <c r="A190" s="12"/>
      <c r="B190" s="213"/>
      <c r="C190" s="214"/>
      <c r="D190" s="215" t="s">
        <v>75</v>
      </c>
      <c r="E190" s="216" t="s">
        <v>388</v>
      </c>
      <c r="F190" s="216" t="s">
        <v>389</v>
      </c>
      <c r="G190" s="214"/>
      <c r="H190" s="214"/>
      <c r="I190" s="217"/>
      <c r="J190" s="217"/>
      <c r="K190" s="218">
        <f>BK190</f>
        <v>0</v>
      </c>
      <c r="L190" s="214"/>
      <c r="M190" s="219"/>
      <c r="N190" s="220"/>
      <c r="O190" s="221"/>
      <c r="P190" s="221"/>
      <c r="Q190" s="222">
        <f>SUM(Q191:Q192)</f>
        <v>0</v>
      </c>
      <c r="R190" s="222">
        <f>SUM(R191:R192)</f>
        <v>0</v>
      </c>
      <c r="S190" s="221"/>
      <c r="T190" s="223">
        <f>SUM(T191:T192)</f>
        <v>0</v>
      </c>
      <c r="U190" s="221"/>
      <c r="V190" s="223">
        <f>SUM(V191:V192)</f>
        <v>0</v>
      </c>
      <c r="W190" s="221"/>
      <c r="X190" s="224">
        <f>SUM(X191:X192)</f>
        <v>0</v>
      </c>
      <c r="Y190" s="12"/>
      <c r="Z190" s="12"/>
      <c r="AA190" s="12"/>
      <c r="AB190" s="12"/>
      <c r="AC190" s="12"/>
      <c r="AD190" s="12"/>
      <c r="AE190" s="12"/>
      <c r="AR190" s="225" t="s">
        <v>148</v>
      </c>
      <c r="AT190" s="226" t="s">
        <v>75</v>
      </c>
      <c r="AU190" s="226" t="s">
        <v>76</v>
      </c>
      <c r="AY190" s="225" t="s">
        <v>141</v>
      </c>
      <c r="BK190" s="227">
        <f>SUM(BK191:BK192)</f>
        <v>0</v>
      </c>
    </row>
    <row r="191" s="2" customFormat="1" ht="37.8" customHeight="1">
      <c r="A191" s="36"/>
      <c r="B191" s="37"/>
      <c r="C191" s="230" t="s">
        <v>463</v>
      </c>
      <c r="D191" s="230" t="s">
        <v>144</v>
      </c>
      <c r="E191" s="231" t="s">
        <v>391</v>
      </c>
      <c r="F191" s="232" t="s">
        <v>392</v>
      </c>
      <c r="G191" s="233" t="s">
        <v>393</v>
      </c>
      <c r="H191" s="234">
        <v>1</v>
      </c>
      <c r="I191" s="235"/>
      <c r="J191" s="235"/>
      <c r="K191" s="236">
        <f>ROUND(P191*H191,2)</f>
        <v>0</v>
      </c>
      <c r="L191" s="237"/>
      <c r="M191" s="42"/>
      <c r="N191" s="238" t="s">
        <v>1</v>
      </c>
      <c r="O191" s="239" t="s">
        <v>40</v>
      </c>
      <c r="P191" s="240">
        <f>I191+J191</f>
        <v>0</v>
      </c>
      <c r="Q191" s="240">
        <f>ROUND(I191*H191,2)</f>
        <v>0</v>
      </c>
      <c r="R191" s="240">
        <f>ROUND(J191*H191,2)</f>
        <v>0</v>
      </c>
      <c r="S191" s="95"/>
      <c r="T191" s="241">
        <f>S191*H191</f>
        <v>0</v>
      </c>
      <c r="U191" s="241">
        <v>0</v>
      </c>
      <c r="V191" s="241">
        <f>U191*H191</f>
        <v>0</v>
      </c>
      <c r="W191" s="241">
        <v>0</v>
      </c>
      <c r="X191" s="242">
        <f>W191*H191</f>
        <v>0</v>
      </c>
      <c r="Y191" s="36"/>
      <c r="Z191" s="36"/>
      <c r="AA191" s="36"/>
      <c r="AB191" s="36"/>
      <c r="AC191" s="36"/>
      <c r="AD191" s="36"/>
      <c r="AE191" s="36"/>
      <c r="AR191" s="243" t="s">
        <v>394</v>
      </c>
      <c r="AT191" s="243" t="s">
        <v>144</v>
      </c>
      <c r="AU191" s="243" t="s">
        <v>84</v>
      </c>
      <c r="AY191" s="15" t="s">
        <v>141</v>
      </c>
      <c r="BE191" s="244">
        <f>IF(O191="základná",K191,0)</f>
        <v>0</v>
      </c>
      <c r="BF191" s="244">
        <f>IF(O191="znížená",K191,0)</f>
        <v>0</v>
      </c>
      <c r="BG191" s="244">
        <f>IF(O191="zákl. prenesená",K191,0)</f>
        <v>0</v>
      </c>
      <c r="BH191" s="244">
        <f>IF(O191="zníž. prenesená",K191,0)</f>
        <v>0</v>
      </c>
      <c r="BI191" s="244">
        <f>IF(O191="nulová",K191,0)</f>
        <v>0</v>
      </c>
      <c r="BJ191" s="15" t="s">
        <v>149</v>
      </c>
      <c r="BK191" s="244">
        <f>ROUND(P191*H191,2)</f>
        <v>0</v>
      </c>
      <c r="BL191" s="15" t="s">
        <v>394</v>
      </c>
      <c r="BM191" s="243" t="s">
        <v>591</v>
      </c>
    </row>
    <row r="192" s="2" customFormat="1">
      <c r="A192" s="36"/>
      <c r="B192" s="37"/>
      <c r="C192" s="38"/>
      <c r="D192" s="245" t="s">
        <v>151</v>
      </c>
      <c r="E192" s="38"/>
      <c r="F192" s="246" t="s">
        <v>396</v>
      </c>
      <c r="G192" s="38"/>
      <c r="H192" s="38"/>
      <c r="I192" s="247"/>
      <c r="J192" s="247"/>
      <c r="K192" s="38"/>
      <c r="L192" s="38"/>
      <c r="M192" s="42"/>
      <c r="N192" s="270"/>
      <c r="O192" s="271"/>
      <c r="P192" s="272"/>
      <c r="Q192" s="272"/>
      <c r="R192" s="272"/>
      <c r="S192" s="272"/>
      <c r="T192" s="272"/>
      <c r="U192" s="272"/>
      <c r="V192" s="272"/>
      <c r="W192" s="272"/>
      <c r="X192" s="273"/>
      <c r="Y192" s="36"/>
      <c r="Z192" s="36"/>
      <c r="AA192" s="36"/>
      <c r="AB192" s="36"/>
      <c r="AC192" s="36"/>
      <c r="AD192" s="36"/>
      <c r="AE192" s="36"/>
      <c r="AT192" s="15" t="s">
        <v>151</v>
      </c>
      <c r="AU192" s="15" t="s">
        <v>84</v>
      </c>
    </row>
    <row r="193" s="2" customFormat="1" ht="6.96" customHeight="1">
      <c r="A193" s="36"/>
      <c r="B193" s="70"/>
      <c r="C193" s="71"/>
      <c r="D193" s="71"/>
      <c r="E193" s="71"/>
      <c r="F193" s="71"/>
      <c r="G193" s="71"/>
      <c r="H193" s="71"/>
      <c r="I193" s="71"/>
      <c r="J193" s="71"/>
      <c r="K193" s="71"/>
      <c r="L193" s="71"/>
      <c r="M193" s="42"/>
      <c r="N193" s="36"/>
      <c r="P193" s="36"/>
      <c r="Q193" s="36"/>
      <c r="R193" s="36"/>
      <c r="S193" s="36"/>
      <c r="T193" s="36"/>
      <c r="U193" s="36"/>
      <c r="V193" s="36"/>
      <c r="W193" s="36"/>
      <c r="X193" s="36"/>
      <c r="Y193" s="36"/>
      <c r="Z193" s="36"/>
      <c r="AA193" s="36"/>
      <c r="AB193" s="36"/>
      <c r="AC193" s="36"/>
      <c r="AD193" s="36"/>
      <c r="AE193" s="36"/>
    </row>
  </sheetData>
  <sheetProtection sheet="1" autoFilter="0" formatColumns="0" formatRows="0" objects="1" scenarios="1" spinCount="100000" saltValue="TO90wHQy457H5Wo5sOVSeZsgmF2sG8NpL/6mGC3WkcFnsuLUA5mMvJq3EOcZsGuuAvuUjTmXdiw+/qDvAhhBKQ==" hashValue="uxtREbf/w16rpv0QEg9/xbeOQ5kGDpStwWLqMHe4hz1nY+E/b1xKj7bOkwYQXUqkV/7zVONODW6MXYmQ9KjsSw==" algorithmName="SHA-512" password="CC35"/>
  <autoFilter ref="C125:L192"/>
  <mergeCells count="9">
    <mergeCell ref="E7:H7"/>
    <mergeCell ref="E9:H9"/>
    <mergeCell ref="E18:H18"/>
    <mergeCell ref="E27:H27"/>
    <mergeCell ref="E85:H85"/>
    <mergeCell ref="E87:H87"/>
    <mergeCell ref="E116:H116"/>
    <mergeCell ref="E118:H118"/>
    <mergeCell ref="M2:Z2"/>
  </mergeCells>
  <pageMargins left="0.39375" right="0.39375" top="0.39375" bottom="0.39375" header="0" footer="0"/>
  <pageSetup paperSize="9" orientation="portrait" blackAndWhite="1" fitToHeight="100"/>
  <headerFooter>
    <oddFooter>&amp;CStrana &amp;P z &amp;N</oddFooter>
  </headerFooter>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hidden="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5" t="s">
        <v>100</v>
      </c>
    </row>
    <row r="3" s="1" customFormat="1" ht="6.96" customHeight="1">
      <c r="B3" s="141"/>
      <c r="C3" s="142"/>
      <c r="D3" s="142"/>
      <c r="E3" s="142"/>
      <c r="F3" s="142"/>
      <c r="G3" s="142"/>
      <c r="H3" s="142"/>
      <c r="I3" s="142"/>
      <c r="J3" s="142"/>
      <c r="K3" s="142"/>
      <c r="L3" s="142"/>
      <c r="M3" s="18"/>
      <c r="AT3" s="15" t="s">
        <v>76</v>
      </c>
    </row>
    <row r="4" s="1" customFormat="1" ht="24.96" customHeight="1">
      <c r="B4" s="18"/>
      <c r="D4" s="143" t="s">
        <v>104</v>
      </c>
      <c r="M4" s="18"/>
      <c r="N4" s="144" t="s">
        <v>10</v>
      </c>
      <c r="AT4" s="15" t="s">
        <v>4</v>
      </c>
    </row>
    <row r="5" s="1" customFormat="1" ht="6.96" customHeight="1">
      <c r="B5" s="18"/>
      <c r="M5" s="18"/>
    </row>
    <row r="6" s="1" customFormat="1" ht="12" customHeight="1">
      <c r="B6" s="18"/>
      <c r="D6" s="145" t="s">
        <v>16</v>
      </c>
      <c r="M6" s="18"/>
    </row>
    <row r="7" s="1" customFormat="1" ht="16.5" customHeight="1">
      <c r="B7" s="18"/>
      <c r="E7" s="146" t="str">
        <f>'Rekapitulácia stavby'!K6</f>
        <v>Zátoka pokoja</v>
      </c>
      <c r="F7" s="145"/>
      <c r="G7" s="145"/>
      <c r="H7" s="145"/>
      <c r="M7" s="18"/>
    </row>
    <row r="8" s="2" customFormat="1" ht="12" customHeight="1">
      <c r="A8" s="36"/>
      <c r="B8" s="42"/>
      <c r="C8" s="36"/>
      <c r="D8" s="145" t="s">
        <v>105</v>
      </c>
      <c r="E8" s="36"/>
      <c r="F8" s="36"/>
      <c r="G8" s="36"/>
      <c r="H8" s="36"/>
      <c r="I8" s="36"/>
      <c r="J8" s="36"/>
      <c r="K8" s="36"/>
      <c r="L8" s="36"/>
      <c r="M8" s="67"/>
      <c r="S8" s="36"/>
      <c r="T8" s="36"/>
      <c r="U8" s="36"/>
      <c r="V8" s="36"/>
      <c r="W8" s="36"/>
      <c r="X8" s="36"/>
      <c r="Y8" s="36"/>
      <c r="Z8" s="36"/>
      <c r="AA8" s="36"/>
      <c r="AB8" s="36"/>
      <c r="AC8" s="36"/>
      <c r="AD8" s="36"/>
      <c r="AE8" s="36"/>
    </row>
    <row r="9" s="2" customFormat="1" ht="16.5" customHeight="1">
      <c r="A9" s="36"/>
      <c r="B9" s="42"/>
      <c r="C9" s="36"/>
      <c r="D9" s="36"/>
      <c r="E9" s="147" t="s">
        <v>592</v>
      </c>
      <c r="F9" s="36"/>
      <c r="G9" s="36"/>
      <c r="H9" s="36"/>
      <c r="I9" s="36"/>
      <c r="J9" s="36"/>
      <c r="K9" s="36"/>
      <c r="L9" s="36"/>
      <c r="M9" s="67"/>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36"/>
      <c r="M10" s="67"/>
      <c r="S10" s="36"/>
      <c r="T10" s="36"/>
      <c r="U10" s="36"/>
      <c r="V10" s="36"/>
      <c r="W10" s="36"/>
      <c r="X10" s="36"/>
      <c r="Y10" s="36"/>
      <c r="Z10" s="36"/>
      <c r="AA10" s="36"/>
      <c r="AB10" s="36"/>
      <c r="AC10" s="36"/>
      <c r="AD10" s="36"/>
      <c r="AE10" s="36"/>
    </row>
    <row r="11" s="2" customFormat="1" ht="12" customHeight="1">
      <c r="A11" s="36"/>
      <c r="B11" s="42"/>
      <c r="C11" s="36"/>
      <c r="D11" s="145" t="s">
        <v>18</v>
      </c>
      <c r="E11" s="36"/>
      <c r="F11" s="148" t="s">
        <v>1</v>
      </c>
      <c r="G11" s="36"/>
      <c r="H11" s="36"/>
      <c r="I11" s="145" t="s">
        <v>19</v>
      </c>
      <c r="J11" s="148" t="s">
        <v>1</v>
      </c>
      <c r="K11" s="36"/>
      <c r="L11" s="36"/>
      <c r="M11" s="67"/>
      <c r="S11" s="36"/>
      <c r="T11" s="36"/>
      <c r="U11" s="36"/>
      <c r="V11" s="36"/>
      <c r="W11" s="36"/>
      <c r="X11" s="36"/>
      <c r="Y11" s="36"/>
      <c r="Z11" s="36"/>
      <c r="AA11" s="36"/>
      <c r="AB11" s="36"/>
      <c r="AC11" s="36"/>
      <c r="AD11" s="36"/>
      <c r="AE11" s="36"/>
    </row>
    <row r="12" s="2" customFormat="1" ht="12" customHeight="1">
      <c r="A12" s="36"/>
      <c r="B12" s="42"/>
      <c r="C12" s="36"/>
      <c r="D12" s="145" t="s">
        <v>20</v>
      </c>
      <c r="E12" s="36"/>
      <c r="F12" s="148" t="s">
        <v>21</v>
      </c>
      <c r="G12" s="36"/>
      <c r="H12" s="36"/>
      <c r="I12" s="145" t="s">
        <v>22</v>
      </c>
      <c r="J12" s="149" t="str">
        <f>'Rekapitulácia stavby'!AN8</f>
        <v>9. 9. 2021</v>
      </c>
      <c r="K12" s="36"/>
      <c r="L12" s="36"/>
      <c r="M12" s="67"/>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36"/>
      <c r="M13" s="67"/>
      <c r="S13" s="36"/>
      <c r="T13" s="36"/>
      <c r="U13" s="36"/>
      <c r="V13" s="36"/>
      <c r="W13" s="36"/>
      <c r="X13" s="36"/>
      <c r="Y13" s="36"/>
      <c r="Z13" s="36"/>
      <c r="AA13" s="36"/>
      <c r="AB13" s="36"/>
      <c r="AC13" s="36"/>
      <c r="AD13" s="36"/>
      <c r="AE13" s="36"/>
    </row>
    <row r="14" s="2" customFormat="1" ht="12" customHeight="1">
      <c r="A14" s="36"/>
      <c r="B14" s="42"/>
      <c r="C14" s="36"/>
      <c r="D14" s="145" t="s">
        <v>24</v>
      </c>
      <c r="E14" s="36"/>
      <c r="F14" s="36"/>
      <c r="G14" s="36"/>
      <c r="H14" s="36"/>
      <c r="I14" s="145" t="s">
        <v>25</v>
      </c>
      <c r="J14" s="148" t="s">
        <v>1</v>
      </c>
      <c r="K14" s="36"/>
      <c r="L14" s="36"/>
      <c r="M14" s="67"/>
      <c r="S14" s="36"/>
      <c r="T14" s="36"/>
      <c r="U14" s="36"/>
      <c r="V14" s="36"/>
      <c r="W14" s="36"/>
      <c r="X14" s="36"/>
      <c r="Y14" s="36"/>
      <c r="Z14" s="36"/>
      <c r="AA14" s="36"/>
      <c r="AB14" s="36"/>
      <c r="AC14" s="36"/>
      <c r="AD14" s="36"/>
      <c r="AE14" s="36"/>
    </row>
    <row r="15" s="2" customFormat="1" ht="18" customHeight="1">
      <c r="A15" s="36"/>
      <c r="B15" s="42"/>
      <c r="C15" s="36"/>
      <c r="D15" s="36"/>
      <c r="E15" s="148" t="s">
        <v>26</v>
      </c>
      <c r="F15" s="36"/>
      <c r="G15" s="36"/>
      <c r="H15" s="36"/>
      <c r="I15" s="145" t="s">
        <v>27</v>
      </c>
      <c r="J15" s="148" t="s">
        <v>1</v>
      </c>
      <c r="K15" s="36"/>
      <c r="L15" s="36"/>
      <c r="M15" s="67"/>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36"/>
      <c r="M16" s="67"/>
      <c r="S16" s="36"/>
      <c r="T16" s="36"/>
      <c r="U16" s="36"/>
      <c r="V16" s="36"/>
      <c r="W16" s="36"/>
      <c r="X16" s="36"/>
      <c r="Y16" s="36"/>
      <c r="Z16" s="36"/>
      <c r="AA16" s="36"/>
      <c r="AB16" s="36"/>
      <c r="AC16" s="36"/>
      <c r="AD16" s="36"/>
      <c r="AE16" s="36"/>
    </row>
    <row r="17" s="2" customFormat="1" ht="12" customHeight="1">
      <c r="A17" s="36"/>
      <c r="B17" s="42"/>
      <c r="C17" s="36"/>
      <c r="D17" s="145" t="s">
        <v>28</v>
      </c>
      <c r="E17" s="36"/>
      <c r="F17" s="36"/>
      <c r="G17" s="36"/>
      <c r="H17" s="36"/>
      <c r="I17" s="145" t="s">
        <v>25</v>
      </c>
      <c r="J17" s="31" t="str">
        <f>'Rekapitulácia stavby'!AN13</f>
        <v>Vyplň údaj</v>
      </c>
      <c r="K17" s="36"/>
      <c r="L17" s="36"/>
      <c r="M17" s="67"/>
      <c r="S17" s="36"/>
      <c r="T17" s="36"/>
      <c r="U17" s="36"/>
      <c r="V17" s="36"/>
      <c r="W17" s="36"/>
      <c r="X17" s="36"/>
      <c r="Y17" s="36"/>
      <c r="Z17" s="36"/>
      <c r="AA17" s="36"/>
      <c r="AB17" s="36"/>
      <c r="AC17" s="36"/>
      <c r="AD17" s="36"/>
      <c r="AE17" s="36"/>
    </row>
    <row r="18" s="2" customFormat="1" ht="18" customHeight="1">
      <c r="A18" s="36"/>
      <c r="B18" s="42"/>
      <c r="C18" s="36"/>
      <c r="D18" s="36"/>
      <c r="E18" s="31" t="str">
        <f>'Rekapitulácia stavby'!E14</f>
        <v>Vyplň údaj</v>
      </c>
      <c r="F18" s="148"/>
      <c r="G18" s="148"/>
      <c r="H18" s="148"/>
      <c r="I18" s="145" t="s">
        <v>27</v>
      </c>
      <c r="J18" s="31" t="str">
        <f>'Rekapitulácia stavby'!AN14</f>
        <v>Vyplň údaj</v>
      </c>
      <c r="K18" s="36"/>
      <c r="L18" s="36"/>
      <c r="M18" s="67"/>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36"/>
      <c r="M19" s="67"/>
      <c r="S19" s="36"/>
      <c r="T19" s="36"/>
      <c r="U19" s="36"/>
      <c r="V19" s="36"/>
      <c r="W19" s="36"/>
      <c r="X19" s="36"/>
      <c r="Y19" s="36"/>
      <c r="Z19" s="36"/>
      <c r="AA19" s="36"/>
      <c r="AB19" s="36"/>
      <c r="AC19" s="36"/>
      <c r="AD19" s="36"/>
      <c r="AE19" s="36"/>
    </row>
    <row r="20" s="2" customFormat="1" ht="12" customHeight="1">
      <c r="A20" s="36"/>
      <c r="B20" s="42"/>
      <c r="C20" s="36"/>
      <c r="D20" s="145" t="s">
        <v>30</v>
      </c>
      <c r="E20" s="36"/>
      <c r="F20" s="36"/>
      <c r="G20" s="36"/>
      <c r="H20" s="36"/>
      <c r="I20" s="145" t="s">
        <v>25</v>
      </c>
      <c r="J20" s="148" t="s">
        <v>1</v>
      </c>
      <c r="K20" s="36"/>
      <c r="L20" s="36"/>
      <c r="M20" s="67"/>
      <c r="S20" s="36"/>
      <c r="T20" s="36"/>
      <c r="U20" s="36"/>
      <c r="V20" s="36"/>
      <c r="W20" s="36"/>
      <c r="X20" s="36"/>
      <c r="Y20" s="36"/>
      <c r="Z20" s="36"/>
      <c r="AA20" s="36"/>
      <c r="AB20" s="36"/>
      <c r="AC20" s="36"/>
      <c r="AD20" s="36"/>
      <c r="AE20" s="36"/>
    </row>
    <row r="21" s="2" customFormat="1" ht="18" customHeight="1">
      <c r="A21" s="36"/>
      <c r="B21" s="42"/>
      <c r="C21" s="36"/>
      <c r="D21" s="36"/>
      <c r="E21" s="148" t="s">
        <v>31</v>
      </c>
      <c r="F21" s="36"/>
      <c r="G21" s="36"/>
      <c r="H21" s="36"/>
      <c r="I21" s="145" t="s">
        <v>27</v>
      </c>
      <c r="J21" s="148" t="s">
        <v>1</v>
      </c>
      <c r="K21" s="36"/>
      <c r="L21" s="36"/>
      <c r="M21" s="67"/>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36"/>
      <c r="M22" s="67"/>
      <c r="S22" s="36"/>
      <c r="T22" s="36"/>
      <c r="U22" s="36"/>
      <c r="V22" s="36"/>
      <c r="W22" s="36"/>
      <c r="X22" s="36"/>
      <c r="Y22" s="36"/>
      <c r="Z22" s="36"/>
      <c r="AA22" s="36"/>
      <c r="AB22" s="36"/>
      <c r="AC22" s="36"/>
      <c r="AD22" s="36"/>
      <c r="AE22" s="36"/>
    </row>
    <row r="23" s="2" customFormat="1" ht="12" customHeight="1">
      <c r="A23" s="36"/>
      <c r="B23" s="42"/>
      <c r="C23" s="36"/>
      <c r="D23" s="145" t="s">
        <v>32</v>
      </c>
      <c r="E23" s="36"/>
      <c r="F23" s="36"/>
      <c r="G23" s="36"/>
      <c r="H23" s="36"/>
      <c r="I23" s="145" t="s">
        <v>25</v>
      </c>
      <c r="J23" s="148" t="s">
        <v>1</v>
      </c>
      <c r="K23" s="36"/>
      <c r="L23" s="36"/>
      <c r="M23" s="67"/>
      <c r="S23" s="36"/>
      <c r="T23" s="36"/>
      <c r="U23" s="36"/>
      <c r="V23" s="36"/>
      <c r="W23" s="36"/>
      <c r="X23" s="36"/>
      <c r="Y23" s="36"/>
      <c r="Z23" s="36"/>
      <c r="AA23" s="36"/>
      <c r="AB23" s="36"/>
      <c r="AC23" s="36"/>
      <c r="AD23" s="36"/>
      <c r="AE23" s="36"/>
    </row>
    <row r="24" s="2" customFormat="1" ht="18" customHeight="1">
      <c r="A24" s="36"/>
      <c r="B24" s="42"/>
      <c r="C24" s="36"/>
      <c r="D24" s="36"/>
      <c r="E24" s="148" t="s">
        <v>31</v>
      </c>
      <c r="F24" s="36"/>
      <c r="G24" s="36"/>
      <c r="H24" s="36"/>
      <c r="I24" s="145" t="s">
        <v>27</v>
      </c>
      <c r="J24" s="148" t="s">
        <v>1</v>
      </c>
      <c r="K24" s="36"/>
      <c r="L24" s="36"/>
      <c r="M24" s="67"/>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36"/>
      <c r="M25" s="67"/>
      <c r="S25" s="36"/>
      <c r="T25" s="36"/>
      <c r="U25" s="36"/>
      <c r="V25" s="36"/>
      <c r="W25" s="36"/>
      <c r="X25" s="36"/>
      <c r="Y25" s="36"/>
      <c r="Z25" s="36"/>
      <c r="AA25" s="36"/>
      <c r="AB25" s="36"/>
      <c r="AC25" s="36"/>
      <c r="AD25" s="36"/>
      <c r="AE25" s="36"/>
    </row>
    <row r="26" s="2" customFormat="1" ht="12" customHeight="1">
      <c r="A26" s="36"/>
      <c r="B26" s="42"/>
      <c r="C26" s="36"/>
      <c r="D26" s="145" t="s">
        <v>33</v>
      </c>
      <c r="E26" s="36"/>
      <c r="F26" s="36"/>
      <c r="G26" s="36"/>
      <c r="H26" s="36"/>
      <c r="I26" s="36"/>
      <c r="J26" s="36"/>
      <c r="K26" s="36"/>
      <c r="L26" s="36"/>
      <c r="M26" s="67"/>
      <c r="S26" s="36"/>
      <c r="T26" s="36"/>
      <c r="U26" s="36"/>
      <c r="V26" s="36"/>
      <c r="W26" s="36"/>
      <c r="X26" s="36"/>
      <c r="Y26" s="36"/>
      <c r="Z26" s="36"/>
      <c r="AA26" s="36"/>
      <c r="AB26" s="36"/>
      <c r="AC26" s="36"/>
      <c r="AD26" s="36"/>
      <c r="AE26" s="36"/>
    </row>
    <row r="27" s="8" customFormat="1" ht="16.5" customHeight="1">
      <c r="A27" s="150"/>
      <c r="B27" s="151"/>
      <c r="C27" s="150"/>
      <c r="D27" s="150"/>
      <c r="E27" s="152" t="s">
        <v>1</v>
      </c>
      <c r="F27" s="152"/>
      <c r="G27" s="152"/>
      <c r="H27" s="152"/>
      <c r="I27" s="150"/>
      <c r="J27" s="150"/>
      <c r="K27" s="150"/>
      <c r="L27" s="150"/>
      <c r="M27" s="153"/>
      <c r="S27" s="150"/>
      <c r="T27" s="150"/>
      <c r="U27" s="150"/>
      <c r="V27" s="150"/>
      <c r="W27" s="150"/>
      <c r="X27" s="150"/>
      <c r="Y27" s="150"/>
      <c r="Z27" s="150"/>
      <c r="AA27" s="150"/>
      <c r="AB27" s="150"/>
      <c r="AC27" s="150"/>
      <c r="AD27" s="150"/>
      <c r="AE27" s="150"/>
    </row>
    <row r="28" s="2" customFormat="1" ht="6.96" customHeight="1">
      <c r="A28" s="36"/>
      <c r="B28" s="42"/>
      <c r="C28" s="36"/>
      <c r="D28" s="36"/>
      <c r="E28" s="36"/>
      <c r="F28" s="36"/>
      <c r="G28" s="36"/>
      <c r="H28" s="36"/>
      <c r="I28" s="36"/>
      <c r="J28" s="36"/>
      <c r="K28" s="36"/>
      <c r="L28" s="36"/>
      <c r="M28" s="67"/>
      <c r="S28" s="36"/>
      <c r="T28" s="36"/>
      <c r="U28" s="36"/>
      <c r="V28" s="36"/>
      <c r="W28" s="36"/>
      <c r="X28" s="36"/>
      <c r="Y28" s="36"/>
      <c r="Z28" s="36"/>
      <c r="AA28" s="36"/>
      <c r="AB28" s="36"/>
      <c r="AC28" s="36"/>
      <c r="AD28" s="36"/>
      <c r="AE28" s="36"/>
    </row>
    <row r="29" s="2" customFormat="1" ht="6.96" customHeight="1">
      <c r="A29" s="36"/>
      <c r="B29" s="42"/>
      <c r="C29" s="36"/>
      <c r="D29" s="154"/>
      <c r="E29" s="154"/>
      <c r="F29" s="154"/>
      <c r="G29" s="154"/>
      <c r="H29" s="154"/>
      <c r="I29" s="154"/>
      <c r="J29" s="154"/>
      <c r="K29" s="154"/>
      <c r="L29" s="154"/>
      <c r="M29" s="67"/>
      <c r="S29" s="36"/>
      <c r="T29" s="36"/>
      <c r="U29" s="36"/>
      <c r="V29" s="36"/>
      <c r="W29" s="36"/>
      <c r="X29" s="36"/>
      <c r="Y29" s="36"/>
      <c r="Z29" s="36"/>
      <c r="AA29" s="36"/>
      <c r="AB29" s="36"/>
      <c r="AC29" s="36"/>
      <c r="AD29" s="36"/>
      <c r="AE29" s="36"/>
    </row>
    <row r="30" s="2" customFormat="1">
      <c r="A30" s="36"/>
      <c r="B30" s="42"/>
      <c r="C30" s="36"/>
      <c r="D30" s="36"/>
      <c r="E30" s="145" t="s">
        <v>107</v>
      </c>
      <c r="F30" s="36"/>
      <c r="G30" s="36"/>
      <c r="H30" s="36"/>
      <c r="I30" s="36"/>
      <c r="J30" s="36"/>
      <c r="K30" s="155">
        <f>I96</f>
        <v>0</v>
      </c>
      <c r="L30" s="36"/>
      <c r="M30" s="67"/>
      <c r="S30" s="36"/>
      <c r="T30" s="36"/>
      <c r="U30" s="36"/>
      <c r="V30" s="36"/>
      <c r="W30" s="36"/>
      <c r="X30" s="36"/>
      <c r="Y30" s="36"/>
      <c r="Z30" s="36"/>
      <c r="AA30" s="36"/>
      <c r="AB30" s="36"/>
      <c r="AC30" s="36"/>
      <c r="AD30" s="36"/>
      <c r="AE30" s="36"/>
    </row>
    <row r="31" s="2" customFormat="1">
      <c r="A31" s="36"/>
      <c r="B31" s="42"/>
      <c r="C31" s="36"/>
      <c r="D31" s="36"/>
      <c r="E31" s="145" t="s">
        <v>108</v>
      </c>
      <c r="F31" s="36"/>
      <c r="G31" s="36"/>
      <c r="H31" s="36"/>
      <c r="I31" s="36"/>
      <c r="J31" s="36"/>
      <c r="K31" s="155">
        <f>J96</f>
        <v>0</v>
      </c>
      <c r="L31" s="36"/>
      <c r="M31" s="67"/>
      <c r="S31" s="36"/>
      <c r="T31" s="36"/>
      <c r="U31" s="36"/>
      <c r="V31" s="36"/>
      <c r="W31" s="36"/>
      <c r="X31" s="36"/>
      <c r="Y31" s="36"/>
      <c r="Z31" s="36"/>
      <c r="AA31" s="36"/>
      <c r="AB31" s="36"/>
      <c r="AC31" s="36"/>
      <c r="AD31" s="36"/>
      <c r="AE31" s="36"/>
    </row>
    <row r="32" s="2" customFormat="1" ht="25.44" customHeight="1">
      <c r="A32" s="36"/>
      <c r="B32" s="42"/>
      <c r="C32" s="36"/>
      <c r="D32" s="156" t="s">
        <v>34</v>
      </c>
      <c r="E32" s="36"/>
      <c r="F32" s="36"/>
      <c r="G32" s="36"/>
      <c r="H32" s="36"/>
      <c r="I32" s="36"/>
      <c r="J32" s="36"/>
      <c r="K32" s="157">
        <f>ROUND(K122, 2)</f>
        <v>0</v>
      </c>
      <c r="L32" s="36"/>
      <c r="M32" s="67"/>
      <c r="S32" s="36"/>
      <c r="T32" s="36"/>
      <c r="U32" s="36"/>
      <c r="V32" s="36"/>
      <c r="W32" s="36"/>
      <c r="X32" s="36"/>
      <c r="Y32" s="36"/>
      <c r="Z32" s="36"/>
      <c r="AA32" s="36"/>
      <c r="AB32" s="36"/>
      <c r="AC32" s="36"/>
      <c r="AD32" s="36"/>
      <c r="AE32" s="36"/>
    </row>
    <row r="33" s="2" customFormat="1" ht="6.96" customHeight="1">
      <c r="A33" s="36"/>
      <c r="B33" s="42"/>
      <c r="C33" s="36"/>
      <c r="D33" s="154"/>
      <c r="E33" s="154"/>
      <c r="F33" s="154"/>
      <c r="G33" s="154"/>
      <c r="H33" s="154"/>
      <c r="I33" s="154"/>
      <c r="J33" s="154"/>
      <c r="K33" s="154"/>
      <c r="L33" s="154"/>
      <c r="M33" s="67"/>
      <c r="S33" s="36"/>
      <c r="T33" s="36"/>
      <c r="U33" s="36"/>
      <c r="V33" s="36"/>
      <c r="W33" s="36"/>
      <c r="X33" s="36"/>
      <c r="Y33" s="36"/>
      <c r="Z33" s="36"/>
      <c r="AA33" s="36"/>
      <c r="AB33" s="36"/>
      <c r="AC33" s="36"/>
      <c r="AD33" s="36"/>
      <c r="AE33" s="36"/>
    </row>
    <row r="34" s="2" customFormat="1" ht="14.4" customHeight="1">
      <c r="A34" s="36"/>
      <c r="B34" s="42"/>
      <c r="C34" s="36"/>
      <c r="D34" s="36"/>
      <c r="E34" s="36"/>
      <c r="F34" s="158" t="s">
        <v>36</v>
      </c>
      <c r="G34" s="36"/>
      <c r="H34" s="36"/>
      <c r="I34" s="158" t="s">
        <v>35</v>
      </c>
      <c r="J34" s="36"/>
      <c r="K34" s="158" t="s">
        <v>37</v>
      </c>
      <c r="L34" s="36"/>
      <c r="M34" s="67"/>
      <c r="S34" s="36"/>
      <c r="T34" s="36"/>
      <c r="U34" s="36"/>
      <c r="V34" s="36"/>
      <c r="W34" s="36"/>
      <c r="X34" s="36"/>
      <c r="Y34" s="36"/>
      <c r="Z34" s="36"/>
      <c r="AA34" s="36"/>
      <c r="AB34" s="36"/>
      <c r="AC34" s="36"/>
      <c r="AD34" s="36"/>
      <c r="AE34" s="36"/>
    </row>
    <row r="35" s="2" customFormat="1" ht="14.4" customHeight="1">
      <c r="A35" s="36"/>
      <c r="B35" s="42"/>
      <c r="C35" s="36"/>
      <c r="D35" s="159" t="s">
        <v>38</v>
      </c>
      <c r="E35" s="160" t="s">
        <v>39</v>
      </c>
      <c r="F35" s="161">
        <f>ROUND((SUM(BE122:BE167)),  2)</f>
        <v>0</v>
      </c>
      <c r="G35" s="162"/>
      <c r="H35" s="162"/>
      <c r="I35" s="163">
        <v>0.20000000000000001</v>
      </c>
      <c r="J35" s="162"/>
      <c r="K35" s="161">
        <f>ROUND(((SUM(BE122:BE167))*I35),  2)</f>
        <v>0</v>
      </c>
      <c r="L35" s="36"/>
      <c r="M35" s="67"/>
      <c r="S35" s="36"/>
      <c r="T35" s="36"/>
      <c r="U35" s="36"/>
      <c r="V35" s="36"/>
      <c r="W35" s="36"/>
      <c r="X35" s="36"/>
      <c r="Y35" s="36"/>
      <c r="Z35" s="36"/>
      <c r="AA35" s="36"/>
      <c r="AB35" s="36"/>
      <c r="AC35" s="36"/>
      <c r="AD35" s="36"/>
      <c r="AE35" s="36"/>
    </row>
    <row r="36" s="2" customFormat="1" ht="14.4" customHeight="1">
      <c r="A36" s="36"/>
      <c r="B36" s="42"/>
      <c r="C36" s="36"/>
      <c r="D36" s="36"/>
      <c r="E36" s="160" t="s">
        <v>40</v>
      </c>
      <c r="F36" s="161">
        <f>ROUND((SUM(BF122:BF167)),  2)</f>
        <v>0</v>
      </c>
      <c r="G36" s="162"/>
      <c r="H36" s="162"/>
      <c r="I36" s="163">
        <v>0.20000000000000001</v>
      </c>
      <c r="J36" s="162"/>
      <c r="K36" s="161">
        <f>ROUND(((SUM(BF122:BF167))*I36),  2)</f>
        <v>0</v>
      </c>
      <c r="L36" s="36"/>
      <c r="M36" s="67"/>
      <c r="S36" s="36"/>
      <c r="T36" s="36"/>
      <c r="U36" s="36"/>
      <c r="V36" s="36"/>
      <c r="W36" s="36"/>
      <c r="X36" s="36"/>
      <c r="Y36" s="36"/>
      <c r="Z36" s="36"/>
      <c r="AA36" s="36"/>
      <c r="AB36" s="36"/>
      <c r="AC36" s="36"/>
      <c r="AD36" s="36"/>
      <c r="AE36" s="36"/>
    </row>
    <row r="37" hidden="1" s="2" customFormat="1" ht="14.4" customHeight="1">
      <c r="A37" s="36"/>
      <c r="B37" s="42"/>
      <c r="C37" s="36"/>
      <c r="D37" s="36"/>
      <c r="E37" s="145" t="s">
        <v>41</v>
      </c>
      <c r="F37" s="155">
        <f>ROUND((SUM(BG122:BG167)),  2)</f>
        <v>0</v>
      </c>
      <c r="G37" s="36"/>
      <c r="H37" s="36"/>
      <c r="I37" s="164">
        <v>0.20000000000000001</v>
      </c>
      <c r="J37" s="36"/>
      <c r="K37" s="155">
        <f>0</f>
        <v>0</v>
      </c>
      <c r="L37" s="36"/>
      <c r="M37" s="67"/>
      <c r="S37" s="36"/>
      <c r="T37" s="36"/>
      <c r="U37" s="36"/>
      <c r="V37" s="36"/>
      <c r="W37" s="36"/>
      <c r="X37" s="36"/>
      <c r="Y37" s="36"/>
      <c r="Z37" s="36"/>
      <c r="AA37" s="36"/>
      <c r="AB37" s="36"/>
      <c r="AC37" s="36"/>
      <c r="AD37" s="36"/>
      <c r="AE37" s="36"/>
    </row>
    <row r="38" hidden="1" s="2" customFormat="1" ht="14.4" customHeight="1">
      <c r="A38" s="36"/>
      <c r="B38" s="42"/>
      <c r="C38" s="36"/>
      <c r="D38" s="36"/>
      <c r="E38" s="145" t="s">
        <v>42</v>
      </c>
      <c r="F38" s="155">
        <f>ROUND((SUM(BH122:BH167)),  2)</f>
        <v>0</v>
      </c>
      <c r="G38" s="36"/>
      <c r="H38" s="36"/>
      <c r="I38" s="164">
        <v>0.20000000000000001</v>
      </c>
      <c r="J38" s="36"/>
      <c r="K38" s="155">
        <f>0</f>
        <v>0</v>
      </c>
      <c r="L38" s="36"/>
      <c r="M38" s="67"/>
      <c r="S38" s="36"/>
      <c r="T38" s="36"/>
      <c r="U38" s="36"/>
      <c r="V38" s="36"/>
      <c r="W38" s="36"/>
      <c r="X38" s="36"/>
      <c r="Y38" s="36"/>
      <c r="Z38" s="36"/>
      <c r="AA38" s="36"/>
      <c r="AB38" s="36"/>
      <c r="AC38" s="36"/>
      <c r="AD38" s="36"/>
      <c r="AE38" s="36"/>
    </row>
    <row r="39" hidden="1" s="2" customFormat="1" ht="14.4" customHeight="1">
      <c r="A39" s="36"/>
      <c r="B39" s="42"/>
      <c r="C39" s="36"/>
      <c r="D39" s="36"/>
      <c r="E39" s="160" t="s">
        <v>43</v>
      </c>
      <c r="F39" s="161">
        <f>ROUND((SUM(BI122:BI167)),  2)</f>
        <v>0</v>
      </c>
      <c r="G39" s="162"/>
      <c r="H39" s="162"/>
      <c r="I39" s="163">
        <v>0</v>
      </c>
      <c r="J39" s="162"/>
      <c r="K39" s="161">
        <f>0</f>
        <v>0</v>
      </c>
      <c r="L39" s="36"/>
      <c r="M39" s="67"/>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36"/>
      <c r="M40" s="67"/>
      <c r="S40" s="36"/>
      <c r="T40" s="36"/>
      <c r="U40" s="36"/>
      <c r="V40" s="36"/>
      <c r="W40" s="36"/>
      <c r="X40" s="36"/>
      <c r="Y40" s="36"/>
      <c r="Z40" s="36"/>
      <c r="AA40" s="36"/>
      <c r="AB40" s="36"/>
      <c r="AC40" s="36"/>
      <c r="AD40" s="36"/>
      <c r="AE40" s="36"/>
    </row>
    <row r="41" s="2" customFormat="1" ht="25.44" customHeight="1">
      <c r="A41" s="36"/>
      <c r="B41" s="42"/>
      <c r="C41" s="165"/>
      <c r="D41" s="166" t="s">
        <v>44</v>
      </c>
      <c r="E41" s="167"/>
      <c r="F41" s="167"/>
      <c r="G41" s="168" t="s">
        <v>45</v>
      </c>
      <c r="H41" s="169" t="s">
        <v>46</v>
      </c>
      <c r="I41" s="167"/>
      <c r="J41" s="167"/>
      <c r="K41" s="170">
        <f>SUM(K32:K39)</f>
        <v>0</v>
      </c>
      <c r="L41" s="171"/>
      <c r="M41" s="67"/>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36"/>
      <c r="M42" s="67"/>
      <c r="S42" s="36"/>
      <c r="T42" s="36"/>
      <c r="U42" s="36"/>
      <c r="V42" s="36"/>
      <c r="W42" s="36"/>
      <c r="X42" s="36"/>
      <c r="Y42" s="36"/>
      <c r="Z42" s="36"/>
      <c r="AA42" s="36"/>
      <c r="AB42" s="36"/>
      <c r="AC42" s="36"/>
      <c r="AD42" s="36"/>
      <c r="AE42" s="36"/>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67"/>
      <c r="D50" s="172" t="s">
        <v>47</v>
      </c>
      <c r="E50" s="173"/>
      <c r="F50" s="173"/>
      <c r="G50" s="172" t="s">
        <v>48</v>
      </c>
      <c r="H50" s="173"/>
      <c r="I50" s="173"/>
      <c r="J50" s="173"/>
      <c r="K50" s="173"/>
      <c r="L50" s="173"/>
      <c r="M50" s="67"/>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6"/>
      <c r="B61" s="42"/>
      <c r="C61" s="36"/>
      <c r="D61" s="174" t="s">
        <v>49</v>
      </c>
      <c r="E61" s="175"/>
      <c r="F61" s="176" t="s">
        <v>50</v>
      </c>
      <c r="G61" s="174" t="s">
        <v>49</v>
      </c>
      <c r="H61" s="175"/>
      <c r="I61" s="175"/>
      <c r="J61" s="177" t="s">
        <v>50</v>
      </c>
      <c r="K61" s="175"/>
      <c r="L61" s="175"/>
      <c r="M61" s="67"/>
      <c r="S61" s="36"/>
      <c r="T61" s="36"/>
      <c r="U61" s="36"/>
      <c r="V61" s="36"/>
      <c r="W61" s="36"/>
      <c r="X61" s="36"/>
      <c r="Y61" s="36"/>
      <c r="Z61" s="36"/>
      <c r="AA61" s="36"/>
      <c r="AB61" s="36"/>
      <c r="AC61" s="36"/>
      <c r="AD61" s="36"/>
      <c r="AE61" s="36"/>
    </row>
    <row r="62">
      <c r="B62" s="18"/>
      <c r="M62" s="18"/>
    </row>
    <row r="63">
      <c r="B63" s="18"/>
      <c r="M63" s="18"/>
    </row>
    <row r="64">
      <c r="B64" s="18"/>
      <c r="M64" s="18"/>
    </row>
    <row r="65" s="2" customFormat="1">
      <c r="A65" s="36"/>
      <c r="B65" s="42"/>
      <c r="C65" s="36"/>
      <c r="D65" s="172" t="s">
        <v>51</v>
      </c>
      <c r="E65" s="178"/>
      <c r="F65" s="178"/>
      <c r="G65" s="172" t="s">
        <v>52</v>
      </c>
      <c r="H65" s="178"/>
      <c r="I65" s="178"/>
      <c r="J65" s="178"/>
      <c r="K65" s="178"/>
      <c r="L65" s="178"/>
      <c r="M65" s="67"/>
      <c r="S65" s="36"/>
      <c r="T65" s="36"/>
      <c r="U65" s="36"/>
      <c r="V65" s="36"/>
      <c r="W65" s="36"/>
      <c r="X65" s="36"/>
      <c r="Y65" s="36"/>
      <c r="Z65" s="36"/>
      <c r="AA65" s="36"/>
      <c r="AB65" s="36"/>
      <c r="AC65" s="36"/>
      <c r="AD65" s="36"/>
      <c r="AE65" s="36"/>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6"/>
      <c r="B76" s="42"/>
      <c r="C76" s="36"/>
      <c r="D76" s="174" t="s">
        <v>49</v>
      </c>
      <c r="E76" s="175"/>
      <c r="F76" s="176" t="s">
        <v>50</v>
      </c>
      <c r="G76" s="174" t="s">
        <v>49</v>
      </c>
      <c r="H76" s="175"/>
      <c r="I76" s="175"/>
      <c r="J76" s="177" t="s">
        <v>50</v>
      </c>
      <c r="K76" s="175"/>
      <c r="L76" s="175"/>
      <c r="M76" s="67"/>
      <c r="S76" s="36"/>
      <c r="T76" s="36"/>
      <c r="U76" s="36"/>
      <c r="V76" s="36"/>
      <c r="W76" s="36"/>
      <c r="X76" s="36"/>
      <c r="Y76" s="36"/>
      <c r="Z76" s="36"/>
      <c r="AA76" s="36"/>
      <c r="AB76" s="36"/>
      <c r="AC76" s="36"/>
      <c r="AD76" s="36"/>
      <c r="AE76" s="36"/>
    </row>
    <row r="77" s="2" customFormat="1" ht="14.4" customHeight="1">
      <c r="A77" s="36"/>
      <c r="B77" s="179"/>
      <c r="C77" s="180"/>
      <c r="D77" s="180"/>
      <c r="E77" s="180"/>
      <c r="F77" s="180"/>
      <c r="G77" s="180"/>
      <c r="H77" s="180"/>
      <c r="I77" s="180"/>
      <c r="J77" s="180"/>
      <c r="K77" s="180"/>
      <c r="L77" s="180"/>
      <c r="M77" s="67"/>
      <c r="S77" s="36"/>
      <c r="T77" s="36"/>
      <c r="U77" s="36"/>
      <c r="V77" s="36"/>
      <c r="W77" s="36"/>
      <c r="X77" s="36"/>
      <c r="Y77" s="36"/>
      <c r="Z77" s="36"/>
      <c r="AA77" s="36"/>
      <c r="AB77" s="36"/>
      <c r="AC77" s="36"/>
      <c r="AD77" s="36"/>
      <c r="AE77" s="36"/>
    </row>
    <row r="81" s="2" customFormat="1" ht="6.96" customHeight="1">
      <c r="A81" s="36"/>
      <c r="B81" s="181"/>
      <c r="C81" s="182"/>
      <c r="D81" s="182"/>
      <c r="E81" s="182"/>
      <c r="F81" s="182"/>
      <c r="G81" s="182"/>
      <c r="H81" s="182"/>
      <c r="I81" s="182"/>
      <c r="J81" s="182"/>
      <c r="K81" s="182"/>
      <c r="L81" s="182"/>
      <c r="M81" s="67"/>
      <c r="S81" s="36"/>
      <c r="T81" s="36"/>
      <c r="U81" s="36"/>
      <c r="V81" s="36"/>
      <c r="W81" s="36"/>
      <c r="X81" s="36"/>
      <c r="Y81" s="36"/>
      <c r="Z81" s="36"/>
      <c r="AA81" s="36"/>
      <c r="AB81" s="36"/>
      <c r="AC81" s="36"/>
      <c r="AD81" s="36"/>
      <c r="AE81" s="36"/>
    </row>
    <row r="82" s="2" customFormat="1" ht="24.96" customHeight="1">
      <c r="A82" s="36"/>
      <c r="B82" s="37"/>
      <c r="C82" s="21" t="s">
        <v>109</v>
      </c>
      <c r="D82" s="38"/>
      <c r="E82" s="38"/>
      <c r="F82" s="38"/>
      <c r="G82" s="38"/>
      <c r="H82" s="38"/>
      <c r="I82" s="38"/>
      <c r="J82" s="38"/>
      <c r="K82" s="38"/>
      <c r="L82" s="38"/>
      <c r="M82" s="67"/>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38"/>
      <c r="M83" s="67"/>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38"/>
      <c r="M84" s="67"/>
      <c r="S84" s="36"/>
      <c r="T84" s="36"/>
      <c r="U84" s="36"/>
      <c r="V84" s="36"/>
      <c r="W84" s="36"/>
      <c r="X84" s="36"/>
      <c r="Y84" s="36"/>
      <c r="Z84" s="36"/>
      <c r="AA84" s="36"/>
      <c r="AB84" s="36"/>
      <c r="AC84" s="36"/>
      <c r="AD84" s="36"/>
      <c r="AE84" s="36"/>
    </row>
    <row r="85" s="2" customFormat="1" ht="16.5" customHeight="1">
      <c r="A85" s="36"/>
      <c r="B85" s="37"/>
      <c r="C85" s="38"/>
      <c r="D85" s="38"/>
      <c r="E85" s="183" t="str">
        <f>E7</f>
        <v>Zátoka pokoja</v>
      </c>
      <c r="F85" s="30"/>
      <c r="G85" s="30"/>
      <c r="H85" s="30"/>
      <c r="I85" s="38"/>
      <c r="J85" s="38"/>
      <c r="K85" s="38"/>
      <c r="L85" s="38"/>
      <c r="M85" s="67"/>
      <c r="S85" s="36"/>
      <c r="T85" s="36"/>
      <c r="U85" s="36"/>
      <c r="V85" s="36"/>
      <c r="W85" s="36"/>
      <c r="X85" s="36"/>
      <c r="Y85" s="36"/>
      <c r="Z85" s="36"/>
      <c r="AA85" s="36"/>
      <c r="AB85" s="36"/>
      <c r="AC85" s="36"/>
      <c r="AD85" s="36"/>
      <c r="AE85" s="36"/>
    </row>
    <row r="86" s="2" customFormat="1" ht="12" customHeight="1">
      <c r="A86" s="36"/>
      <c r="B86" s="37"/>
      <c r="C86" s="30" t="s">
        <v>105</v>
      </c>
      <c r="D86" s="38"/>
      <c r="E86" s="38"/>
      <c r="F86" s="38"/>
      <c r="G86" s="38"/>
      <c r="H86" s="38"/>
      <c r="I86" s="38"/>
      <c r="J86" s="38"/>
      <c r="K86" s="38"/>
      <c r="L86" s="38"/>
      <c r="M86" s="67"/>
      <c r="S86" s="36"/>
      <c r="T86" s="36"/>
      <c r="U86" s="36"/>
      <c r="V86" s="36"/>
      <c r="W86" s="36"/>
      <c r="X86" s="36"/>
      <c r="Y86" s="36"/>
      <c r="Z86" s="36"/>
      <c r="AA86" s="36"/>
      <c r="AB86" s="36"/>
      <c r="AC86" s="36"/>
      <c r="AD86" s="36"/>
      <c r="AE86" s="36"/>
    </row>
    <row r="87" s="2" customFormat="1" ht="16.5" customHeight="1">
      <c r="A87" s="36"/>
      <c r="B87" s="37"/>
      <c r="C87" s="38"/>
      <c r="D87" s="38"/>
      <c r="E87" s="80" t="str">
        <f>E9</f>
        <v>010921_06 - Štrková cesta</v>
      </c>
      <c r="F87" s="38"/>
      <c r="G87" s="38"/>
      <c r="H87" s="38"/>
      <c r="I87" s="38"/>
      <c r="J87" s="38"/>
      <c r="K87" s="38"/>
      <c r="L87" s="38"/>
      <c r="M87" s="67"/>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38"/>
      <c r="M88" s="67"/>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Trenčín</v>
      </c>
      <c r="G89" s="38"/>
      <c r="H89" s="38"/>
      <c r="I89" s="30" t="s">
        <v>22</v>
      </c>
      <c r="J89" s="83" t="str">
        <f>IF(J12="","",J12)</f>
        <v>9. 9. 2021</v>
      </c>
      <c r="K89" s="38"/>
      <c r="L89" s="38"/>
      <c r="M89" s="67"/>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38"/>
      <c r="M90" s="67"/>
      <c r="S90" s="36"/>
      <c r="T90" s="36"/>
      <c r="U90" s="36"/>
      <c r="V90" s="36"/>
      <c r="W90" s="36"/>
      <c r="X90" s="36"/>
      <c r="Y90" s="36"/>
      <c r="Z90" s="36"/>
      <c r="AA90" s="36"/>
      <c r="AB90" s="36"/>
      <c r="AC90" s="36"/>
      <c r="AD90" s="36"/>
      <c r="AE90" s="36"/>
    </row>
    <row r="91" s="2" customFormat="1" ht="25.65" customHeight="1">
      <c r="A91" s="36"/>
      <c r="B91" s="37"/>
      <c r="C91" s="30" t="s">
        <v>24</v>
      </c>
      <c r="D91" s="38"/>
      <c r="E91" s="38"/>
      <c r="F91" s="25" t="str">
        <f>E15</f>
        <v>Mesto Trenčín</v>
      </c>
      <c r="G91" s="38"/>
      <c r="H91" s="38"/>
      <c r="I91" s="30" t="s">
        <v>30</v>
      </c>
      <c r="J91" s="34" t="str">
        <f>E21</f>
        <v>Ing.arch. Michal Vojtek</v>
      </c>
      <c r="K91" s="38"/>
      <c r="L91" s="38"/>
      <c r="M91" s="67"/>
      <c r="S91" s="36"/>
      <c r="T91" s="36"/>
      <c r="U91" s="36"/>
      <c r="V91" s="36"/>
      <c r="W91" s="36"/>
      <c r="X91" s="36"/>
      <c r="Y91" s="36"/>
      <c r="Z91" s="36"/>
      <c r="AA91" s="36"/>
      <c r="AB91" s="36"/>
      <c r="AC91" s="36"/>
      <c r="AD91" s="36"/>
      <c r="AE91" s="36"/>
    </row>
    <row r="92" s="2" customFormat="1" ht="25.65" customHeight="1">
      <c r="A92" s="36"/>
      <c r="B92" s="37"/>
      <c r="C92" s="30" t="s">
        <v>28</v>
      </c>
      <c r="D92" s="38"/>
      <c r="E92" s="38"/>
      <c r="F92" s="25" t="str">
        <f>IF(E18="","",E18)</f>
        <v>Vyplň údaj</v>
      </c>
      <c r="G92" s="38"/>
      <c r="H92" s="38"/>
      <c r="I92" s="30" t="s">
        <v>32</v>
      </c>
      <c r="J92" s="34" t="str">
        <f>E24</f>
        <v>Ing.arch. Michal Vojtek</v>
      </c>
      <c r="K92" s="38"/>
      <c r="L92" s="38"/>
      <c r="M92" s="67"/>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38"/>
      <c r="M93" s="67"/>
      <c r="S93" s="36"/>
      <c r="T93" s="36"/>
      <c r="U93" s="36"/>
      <c r="V93" s="36"/>
      <c r="W93" s="36"/>
      <c r="X93" s="36"/>
      <c r="Y93" s="36"/>
      <c r="Z93" s="36"/>
      <c r="AA93" s="36"/>
      <c r="AB93" s="36"/>
      <c r="AC93" s="36"/>
      <c r="AD93" s="36"/>
      <c r="AE93" s="36"/>
    </row>
    <row r="94" s="2" customFormat="1" ht="29.28" customHeight="1">
      <c r="A94" s="36"/>
      <c r="B94" s="37"/>
      <c r="C94" s="184" t="s">
        <v>110</v>
      </c>
      <c r="D94" s="185"/>
      <c r="E94" s="185"/>
      <c r="F94" s="185"/>
      <c r="G94" s="185"/>
      <c r="H94" s="185"/>
      <c r="I94" s="186" t="s">
        <v>111</v>
      </c>
      <c r="J94" s="186" t="s">
        <v>112</v>
      </c>
      <c r="K94" s="186" t="s">
        <v>113</v>
      </c>
      <c r="L94" s="185"/>
      <c r="M94" s="67"/>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38"/>
      <c r="M95" s="67"/>
      <c r="S95" s="36"/>
      <c r="T95" s="36"/>
      <c r="U95" s="36"/>
      <c r="V95" s="36"/>
      <c r="W95" s="36"/>
      <c r="X95" s="36"/>
      <c r="Y95" s="36"/>
      <c r="Z95" s="36"/>
      <c r="AA95" s="36"/>
      <c r="AB95" s="36"/>
      <c r="AC95" s="36"/>
      <c r="AD95" s="36"/>
      <c r="AE95" s="36"/>
    </row>
    <row r="96" s="2" customFormat="1" ht="22.8" customHeight="1">
      <c r="A96" s="36"/>
      <c r="B96" s="37"/>
      <c r="C96" s="187" t="s">
        <v>114</v>
      </c>
      <c r="D96" s="38"/>
      <c r="E96" s="38"/>
      <c r="F96" s="38"/>
      <c r="G96" s="38"/>
      <c r="H96" s="38"/>
      <c r="I96" s="114">
        <f>Q122</f>
        <v>0</v>
      </c>
      <c r="J96" s="114">
        <f>R122</f>
        <v>0</v>
      </c>
      <c r="K96" s="114">
        <f>K122</f>
        <v>0</v>
      </c>
      <c r="L96" s="38"/>
      <c r="M96" s="67"/>
      <c r="S96" s="36"/>
      <c r="T96" s="36"/>
      <c r="U96" s="36"/>
      <c r="V96" s="36"/>
      <c r="W96" s="36"/>
      <c r="X96" s="36"/>
      <c r="Y96" s="36"/>
      <c r="Z96" s="36"/>
      <c r="AA96" s="36"/>
      <c r="AB96" s="36"/>
      <c r="AC96" s="36"/>
      <c r="AD96" s="36"/>
      <c r="AE96" s="36"/>
      <c r="AU96" s="15" t="s">
        <v>115</v>
      </c>
    </row>
    <row r="97" s="9" customFormat="1" ht="24.96" customHeight="1">
      <c r="A97" s="9"/>
      <c r="B97" s="188"/>
      <c r="C97" s="189"/>
      <c r="D97" s="190" t="s">
        <v>116</v>
      </c>
      <c r="E97" s="191"/>
      <c r="F97" s="191"/>
      <c r="G97" s="191"/>
      <c r="H97" s="191"/>
      <c r="I97" s="192">
        <f>Q123</f>
        <v>0</v>
      </c>
      <c r="J97" s="192">
        <f>R123</f>
        <v>0</v>
      </c>
      <c r="K97" s="192">
        <f>K123</f>
        <v>0</v>
      </c>
      <c r="L97" s="189"/>
      <c r="M97" s="193"/>
      <c r="S97" s="9"/>
      <c r="T97" s="9"/>
      <c r="U97" s="9"/>
      <c r="V97" s="9"/>
      <c r="W97" s="9"/>
      <c r="X97" s="9"/>
      <c r="Y97" s="9"/>
      <c r="Z97" s="9"/>
      <c r="AA97" s="9"/>
      <c r="AB97" s="9"/>
      <c r="AC97" s="9"/>
      <c r="AD97" s="9"/>
      <c r="AE97" s="9"/>
    </row>
    <row r="98" s="10" customFormat="1" ht="19.92" customHeight="1">
      <c r="A98" s="10"/>
      <c r="B98" s="194"/>
      <c r="C98" s="195"/>
      <c r="D98" s="196" t="s">
        <v>117</v>
      </c>
      <c r="E98" s="197"/>
      <c r="F98" s="197"/>
      <c r="G98" s="197"/>
      <c r="H98" s="197"/>
      <c r="I98" s="198">
        <f>Q124</f>
        <v>0</v>
      </c>
      <c r="J98" s="198">
        <f>R124</f>
        <v>0</v>
      </c>
      <c r="K98" s="198">
        <f>K124</f>
        <v>0</v>
      </c>
      <c r="L98" s="195"/>
      <c r="M98" s="199"/>
      <c r="S98" s="10"/>
      <c r="T98" s="10"/>
      <c r="U98" s="10"/>
      <c r="V98" s="10"/>
      <c r="W98" s="10"/>
      <c r="X98" s="10"/>
      <c r="Y98" s="10"/>
      <c r="Z98" s="10"/>
      <c r="AA98" s="10"/>
      <c r="AB98" s="10"/>
      <c r="AC98" s="10"/>
      <c r="AD98" s="10"/>
      <c r="AE98" s="10"/>
    </row>
    <row r="99" s="10" customFormat="1" ht="19.92" customHeight="1">
      <c r="A99" s="10"/>
      <c r="B99" s="194"/>
      <c r="C99" s="195"/>
      <c r="D99" s="196" t="s">
        <v>118</v>
      </c>
      <c r="E99" s="197"/>
      <c r="F99" s="197"/>
      <c r="G99" s="197"/>
      <c r="H99" s="197"/>
      <c r="I99" s="198">
        <f>Q140</f>
        <v>0</v>
      </c>
      <c r="J99" s="198">
        <f>R140</f>
        <v>0</v>
      </c>
      <c r="K99" s="198">
        <f>K140</f>
        <v>0</v>
      </c>
      <c r="L99" s="195"/>
      <c r="M99" s="199"/>
      <c r="S99" s="10"/>
      <c r="T99" s="10"/>
      <c r="U99" s="10"/>
      <c r="V99" s="10"/>
      <c r="W99" s="10"/>
      <c r="X99" s="10"/>
      <c r="Y99" s="10"/>
      <c r="Z99" s="10"/>
      <c r="AA99" s="10"/>
      <c r="AB99" s="10"/>
      <c r="AC99" s="10"/>
      <c r="AD99" s="10"/>
      <c r="AE99" s="10"/>
    </row>
    <row r="100" s="10" customFormat="1" ht="19.92" customHeight="1">
      <c r="A100" s="10"/>
      <c r="B100" s="194"/>
      <c r="C100" s="195"/>
      <c r="D100" s="196" t="s">
        <v>119</v>
      </c>
      <c r="E100" s="197"/>
      <c r="F100" s="197"/>
      <c r="G100" s="197"/>
      <c r="H100" s="197"/>
      <c r="I100" s="198">
        <f>Q150</f>
        <v>0</v>
      </c>
      <c r="J100" s="198">
        <f>R150</f>
        <v>0</v>
      </c>
      <c r="K100" s="198">
        <f>K150</f>
        <v>0</v>
      </c>
      <c r="L100" s="195"/>
      <c r="M100" s="199"/>
      <c r="S100" s="10"/>
      <c r="T100" s="10"/>
      <c r="U100" s="10"/>
      <c r="V100" s="10"/>
      <c r="W100" s="10"/>
      <c r="X100" s="10"/>
      <c r="Y100" s="10"/>
      <c r="Z100" s="10"/>
      <c r="AA100" s="10"/>
      <c r="AB100" s="10"/>
      <c r="AC100" s="10"/>
      <c r="AD100" s="10"/>
      <c r="AE100" s="10"/>
    </row>
    <row r="101" s="10" customFormat="1" ht="19.92" customHeight="1">
      <c r="A101" s="10"/>
      <c r="B101" s="194"/>
      <c r="C101" s="195"/>
      <c r="D101" s="196" t="s">
        <v>120</v>
      </c>
      <c r="E101" s="197"/>
      <c r="F101" s="197"/>
      <c r="G101" s="197"/>
      <c r="H101" s="197"/>
      <c r="I101" s="198">
        <f>Q159</f>
        <v>0</v>
      </c>
      <c r="J101" s="198">
        <f>R159</f>
        <v>0</v>
      </c>
      <c r="K101" s="198">
        <f>K159</f>
        <v>0</v>
      </c>
      <c r="L101" s="195"/>
      <c r="M101" s="199"/>
      <c r="S101" s="10"/>
      <c r="T101" s="10"/>
      <c r="U101" s="10"/>
      <c r="V101" s="10"/>
      <c r="W101" s="10"/>
      <c r="X101" s="10"/>
      <c r="Y101" s="10"/>
      <c r="Z101" s="10"/>
      <c r="AA101" s="10"/>
      <c r="AB101" s="10"/>
      <c r="AC101" s="10"/>
      <c r="AD101" s="10"/>
      <c r="AE101" s="10"/>
    </row>
    <row r="102" s="10" customFormat="1" ht="19.92" customHeight="1">
      <c r="A102" s="10"/>
      <c r="B102" s="194"/>
      <c r="C102" s="195"/>
      <c r="D102" s="196" t="s">
        <v>121</v>
      </c>
      <c r="E102" s="197"/>
      <c r="F102" s="197"/>
      <c r="G102" s="197"/>
      <c r="H102" s="197"/>
      <c r="I102" s="198">
        <f>Q165</f>
        <v>0</v>
      </c>
      <c r="J102" s="198">
        <f>R165</f>
        <v>0</v>
      </c>
      <c r="K102" s="198">
        <f>K165</f>
        <v>0</v>
      </c>
      <c r="L102" s="195"/>
      <c r="M102" s="199"/>
      <c r="S102" s="10"/>
      <c r="T102" s="10"/>
      <c r="U102" s="10"/>
      <c r="V102" s="10"/>
      <c r="W102" s="10"/>
      <c r="X102" s="10"/>
      <c r="Y102" s="10"/>
      <c r="Z102" s="10"/>
      <c r="AA102" s="10"/>
      <c r="AB102" s="10"/>
      <c r="AC102" s="10"/>
      <c r="AD102" s="10"/>
      <c r="AE102" s="10"/>
    </row>
    <row r="103" s="2" customFormat="1" ht="21.84" customHeight="1">
      <c r="A103" s="36"/>
      <c r="B103" s="37"/>
      <c r="C103" s="38"/>
      <c r="D103" s="38"/>
      <c r="E103" s="38"/>
      <c r="F103" s="38"/>
      <c r="G103" s="38"/>
      <c r="H103" s="38"/>
      <c r="I103" s="38"/>
      <c r="J103" s="38"/>
      <c r="K103" s="38"/>
      <c r="L103" s="38"/>
      <c r="M103" s="67"/>
      <c r="S103" s="36"/>
      <c r="T103" s="36"/>
      <c r="U103" s="36"/>
      <c r="V103" s="36"/>
      <c r="W103" s="36"/>
      <c r="X103" s="36"/>
      <c r="Y103" s="36"/>
      <c r="Z103" s="36"/>
      <c r="AA103" s="36"/>
      <c r="AB103" s="36"/>
      <c r="AC103" s="36"/>
      <c r="AD103" s="36"/>
      <c r="AE103" s="36"/>
    </row>
    <row r="104" s="2" customFormat="1" ht="6.96" customHeight="1">
      <c r="A104" s="36"/>
      <c r="B104" s="70"/>
      <c r="C104" s="71"/>
      <c r="D104" s="71"/>
      <c r="E104" s="71"/>
      <c r="F104" s="71"/>
      <c r="G104" s="71"/>
      <c r="H104" s="71"/>
      <c r="I104" s="71"/>
      <c r="J104" s="71"/>
      <c r="K104" s="71"/>
      <c r="L104" s="71"/>
      <c r="M104" s="67"/>
      <c r="S104" s="36"/>
      <c r="T104" s="36"/>
      <c r="U104" s="36"/>
      <c r="V104" s="36"/>
      <c r="W104" s="36"/>
      <c r="X104" s="36"/>
      <c r="Y104" s="36"/>
      <c r="Z104" s="36"/>
      <c r="AA104" s="36"/>
      <c r="AB104" s="36"/>
      <c r="AC104" s="36"/>
      <c r="AD104" s="36"/>
      <c r="AE104" s="36"/>
    </row>
    <row r="108" s="2" customFormat="1" ht="6.96" customHeight="1">
      <c r="A108" s="36"/>
      <c r="B108" s="72"/>
      <c r="C108" s="73"/>
      <c r="D108" s="73"/>
      <c r="E108" s="73"/>
      <c r="F108" s="73"/>
      <c r="G108" s="73"/>
      <c r="H108" s="73"/>
      <c r="I108" s="73"/>
      <c r="J108" s="73"/>
      <c r="K108" s="73"/>
      <c r="L108" s="73"/>
      <c r="M108" s="67"/>
      <c r="S108" s="36"/>
      <c r="T108" s="36"/>
      <c r="U108" s="36"/>
      <c r="V108" s="36"/>
      <c r="W108" s="36"/>
      <c r="X108" s="36"/>
      <c r="Y108" s="36"/>
      <c r="Z108" s="36"/>
      <c r="AA108" s="36"/>
      <c r="AB108" s="36"/>
      <c r="AC108" s="36"/>
      <c r="AD108" s="36"/>
      <c r="AE108" s="36"/>
    </row>
    <row r="109" s="2" customFormat="1" ht="24.96" customHeight="1">
      <c r="A109" s="36"/>
      <c r="B109" s="37"/>
      <c r="C109" s="21" t="s">
        <v>123</v>
      </c>
      <c r="D109" s="38"/>
      <c r="E109" s="38"/>
      <c r="F109" s="38"/>
      <c r="G109" s="38"/>
      <c r="H109" s="38"/>
      <c r="I109" s="38"/>
      <c r="J109" s="38"/>
      <c r="K109" s="38"/>
      <c r="L109" s="38"/>
      <c r="M109" s="67"/>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38"/>
      <c r="M110" s="67"/>
      <c r="S110" s="36"/>
      <c r="T110" s="36"/>
      <c r="U110" s="36"/>
      <c r="V110" s="36"/>
      <c r="W110" s="36"/>
      <c r="X110" s="36"/>
      <c r="Y110" s="36"/>
      <c r="Z110" s="36"/>
      <c r="AA110" s="36"/>
      <c r="AB110" s="36"/>
      <c r="AC110" s="36"/>
      <c r="AD110" s="36"/>
      <c r="AE110" s="36"/>
    </row>
    <row r="111" s="2" customFormat="1" ht="12" customHeight="1">
      <c r="A111" s="36"/>
      <c r="B111" s="37"/>
      <c r="C111" s="30" t="s">
        <v>16</v>
      </c>
      <c r="D111" s="38"/>
      <c r="E111" s="38"/>
      <c r="F111" s="38"/>
      <c r="G111" s="38"/>
      <c r="H111" s="38"/>
      <c r="I111" s="38"/>
      <c r="J111" s="38"/>
      <c r="K111" s="38"/>
      <c r="L111" s="38"/>
      <c r="M111" s="67"/>
      <c r="S111" s="36"/>
      <c r="T111" s="36"/>
      <c r="U111" s="36"/>
      <c r="V111" s="36"/>
      <c r="W111" s="36"/>
      <c r="X111" s="36"/>
      <c r="Y111" s="36"/>
      <c r="Z111" s="36"/>
      <c r="AA111" s="36"/>
      <c r="AB111" s="36"/>
      <c r="AC111" s="36"/>
      <c r="AD111" s="36"/>
      <c r="AE111" s="36"/>
    </row>
    <row r="112" s="2" customFormat="1" ht="16.5" customHeight="1">
      <c r="A112" s="36"/>
      <c r="B112" s="37"/>
      <c r="C112" s="38"/>
      <c r="D112" s="38"/>
      <c r="E112" s="183" t="str">
        <f>E7</f>
        <v>Zátoka pokoja</v>
      </c>
      <c r="F112" s="30"/>
      <c r="G112" s="30"/>
      <c r="H112" s="30"/>
      <c r="I112" s="38"/>
      <c r="J112" s="38"/>
      <c r="K112" s="38"/>
      <c r="L112" s="38"/>
      <c r="M112" s="67"/>
      <c r="S112" s="36"/>
      <c r="T112" s="36"/>
      <c r="U112" s="36"/>
      <c r="V112" s="36"/>
      <c r="W112" s="36"/>
      <c r="X112" s="36"/>
      <c r="Y112" s="36"/>
      <c r="Z112" s="36"/>
      <c r="AA112" s="36"/>
      <c r="AB112" s="36"/>
      <c r="AC112" s="36"/>
      <c r="AD112" s="36"/>
      <c r="AE112" s="36"/>
    </row>
    <row r="113" s="2" customFormat="1" ht="12" customHeight="1">
      <c r="A113" s="36"/>
      <c r="B113" s="37"/>
      <c r="C113" s="30" t="s">
        <v>105</v>
      </c>
      <c r="D113" s="38"/>
      <c r="E113" s="38"/>
      <c r="F113" s="38"/>
      <c r="G113" s="38"/>
      <c r="H113" s="38"/>
      <c r="I113" s="38"/>
      <c r="J113" s="38"/>
      <c r="K113" s="38"/>
      <c r="L113" s="38"/>
      <c r="M113" s="67"/>
      <c r="S113" s="36"/>
      <c r="T113" s="36"/>
      <c r="U113" s="36"/>
      <c r="V113" s="36"/>
      <c r="W113" s="36"/>
      <c r="X113" s="36"/>
      <c r="Y113" s="36"/>
      <c r="Z113" s="36"/>
      <c r="AA113" s="36"/>
      <c r="AB113" s="36"/>
      <c r="AC113" s="36"/>
      <c r="AD113" s="36"/>
      <c r="AE113" s="36"/>
    </row>
    <row r="114" s="2" customFormat="1" ht="16.5" customHeight="1">
      <c r="A114" s="36"/>
      <c r="B114" s="37"/>
      <c r="C114" s="38"/>
      <c r="D114" s="38"/>
      <c r="E114" s="80" t="str">
        <f>E9</f>
        <v>010921_06 - Štrková cesta</v>
      </c>
      <c r="F114" s="38"/>
      <c r="G114" s="38"/>
      <c r="H114" s="38"/>
      <c r="I114" s="38"/>
      <c r="J114" s="38"/>
      <c r="K114" s="38"/>
      <c r="L114" s="38"/>
      <c r="M114" s="67"/>
      <c r="S114" s="36"/>
      <c r="T114" s="36"/>
      <c r="U114" s="36"/>
      <c r="V114" s="36"/>
      <c r="W114" s="36"/>
      <c r="X114" s="36"/>
      <c r="Y114" s="36"/>
      <c r="Z114" s="36"/>
      <c r="AA114" s="36"/>
      <c r="AB114" s="36"/>
      <c r="AC114" s="36"/>
      <c r="AD114" s="36"/>
      <c r="AE114" s="36"/>
    </row>
    <row r="115" s="2" customFormat="1" ht="6.96" customHeight="1">
      <c r="A115" s="36"/>
      <c r="B115" s="37"/>
      <c r="C115" s="38"/>
      <c r="D115" s="38"/>
      <c r="E115" s="38"/>
      <c r="F115" s="38"/>
      <c r="G115" s="38"/>
      <c r="H115" s="38"/>
      <c r="I115" s="38"/>
      <c r="J115" s="38"/>
      <c r="K115" s="38"/>
      <c r="L115" s="38"/>
      <c r="M115" s="67"/>
      <c r="S115" s="36"/>
      <c r="T115" s="36"/>
      <c r="U115" s="36"/>
      <c r="V115" s="36"/>
      <c r="W115" s="36"/>
      <c r="X115" s="36"/>
      <c r="Y115" s="36"/>
      <c r="Z115" s="36"/>
      <c r="AA115" s="36"/>
      <c r="AB115" s="36"/>
      <c r="AC115" s="36"/>
      <c r="AD115" s="36"/>
      <c r="AE115" s="36"/>
    </row>
    <row r="116" s="2" customFormat="1" ht="12" customHeight="1">
      <c r="A116" s="36"/>
      <c r="B116" s="37"/>
      <c r="C116" s="30" t="s">
        <v>20</v>
      </c>
      <c r="D116" s="38"/>
      <c r="E116" s="38"/>
      <c r="F116" s="25" t="str">
        <f>F12</f>
        <v>Trenčín</v>
      </c>
      <c r="G116" s="38"/>
      <c r="H116" s="38"/>
      <c r="I116" s="30" t="s">
        <v>22</v>
      </c>
      <c r="J116" s="83" t="str">
        <f>IF(J12="","",J12)</f>
        <v>9. 9. 2021</v>
      </c>
      <c r="K116" s="38"/>
      <c r="L116" s="38"/>
      <c r="M116" s="67"/>
      <c r="S116" s="36"/>
      <c r="T116" s="36"/>
      <c r="U116" s="36"/>
      <c r="V116" s="36"/>
      <c r="W116" s="36"/>
      <c r="X116" s="36"/>
      <c r="Y116" s="36"/>
      <c r="Z116" s="36"/>
      <c r="AA116" s="36"/>
      <c r="AB116" s="36"/>
      <c r="AC116" s="36"/>
      <c r="AD116" s="36"/>
      <c r="AE116" s="36"/>
    </row>
    <row r="117" s="2" customFormat="1" ht="6.96" customHeight="1">
      <c r="A117" s="36"/>
      <c r="B117" s="37"/>
      <c r="C117" s="38"/>
      <c r="D117" s="38"/>
      <c r="E117" s="38"/>
      <c r="F117" s="38"/>
      <c r="G117" s="38"/>
      <c r="H117" s="38"/>
      <c r="I117" s="38"/>
      <c r="J117" s="38"/>
      <c r="K117" s="38"/>
      <c r="L117" s="38"/>
      <c r="M117" s="67"/>
      <c r="S117" s="36"/>
      <c r="T117" s="36"/>
      <c r="U117" s="36"/>
      <c r="V117" s="36"/>
      <c r="W117" s="36"/>
      <c r="X117" s="36"/>
      <c r="Y117" s="36"/>
      <c r="Z117" s="36"/>
      <c r="AA117" s="36"/>
      <c r="AB117" s="36"/>
      <c r="AC117" s="36"/>
      <c r="AD117" s="36"/>
      <c r="AE117" s="36"/>
    </row>
    <row r="118" s="2" customFormat="1" ht="25.65" customHeight="1">
      <c r="A118" s="36"/>
      <c r="B118" s="37"/>
      <c r="C118" s="30" t="s">
        <v>24</v>
      </c>
      <c r="D118" s="38"/>
      <c r="E118" s="38"/>
      <c r="F118" s="25" t="str">
        <f>E15</f>
        <v>Mesto Trenčín</v>
      </c>
      <c r="G118" s="38"/>
      <c r="H118" s="38"/>
      <c r="I118" s="30" t="s">
        <v>30</v>
      </c>
      <c r="J118" s="34" t="str">
        <f>E21</f>
        <v>Ing.arch. Michal Vojtek</v>
      </c>
      <c r="K118" s="38"/>
      <c r="L118" s="38"/>
      <c r="M118" s="67"/>
      <c r="S118" s="36"/>
      <c r="T118" s="36"/>
      <c r="U118" s="36"/>
      <c r="V118" s="36"/>
      <c r="W118" s="36"/>
      <c r="X118" s="36"/>
      <c r="Y118" s="36"/>
      <c r="Z118" s="36"/>
      <c r="AA118" s="36"/>
      <c r="AB118" s="36"/>
      <c r="AC118" s="36"/>
      <c r="AD118" s="36"/>
      <c r="AE118" s="36"/>
    </row>
    <row r="119" s="2" customFormat="1" ht="25.65" customHeight="1">
      <c r="A119" s="36"/>
      <c r="B119" s="37"/>
      <c r="C119" s="30" t="s">
        <v>28</v>
      </c>
      <c r="D119" s="38"/>
      <c r="E119" s="38"/>
      <c r="F119" s="25" t="str">
        <f>IF(E18="","",E18)</f>
        <v>Vyplň údaj</v>
      </c>
      <c r="G119" s="38"/>
      <c r="H119" s="38"/>
      <c r="I119" s="30" t="s">
        <v>32</v>
      </c>
      <c r="J119" s="34" t="str">
        <f>E24</f>
        <v>Ing.arch. Michal Vojtek</v>
      </c>
      <c r="K119" s="38"/>
      <c r="L119" s="38"/>
      <c r="M119" s="67"/>
      <c r="S119" s="36"/>
      <c r="T119" s="36"/>
      <c r="U119" s="36"/>
      <c r="V119" s="36"/>
      <c r="W119" s="36"/>
      <c r="X119" s="36"/>
      <c r="Y119" s="36"/>
      <c r="Z119" s="36"/>
      <c r="AA119" s="36"/>
      <c r="AB119" s="36"/>
      <c r="AC119" s="36"/>
      <c r="AD119" s="36"/>
      <c r="AE119" s="36"/>
    </row>
    <row r="120" s="2" customFormat="1" ht="10.32" customHeight="1">
      <c r="A120" s="36"/>
      <c r="B120" s="37"/>
      <c r="C120" s="38"/>
      <c r="D120" s="38"/>
      <c r="E120" s="38"/>
      <c r="F120" s="38"/>
      <c r="G120" s="38"/>
      <c r="H120" s="38"/>
      <c r="I120" s="38"/>
      <c r="J120" s="38"/>
      <c r="K120" s="38"/>
      <c r="L120" s="38"/>
      <c r="M120" s="67"/>
      <c r="S120" s="36"/>
      <c r="T120" s="36"/>
      <c r="U120" s="36"/>
      <c r="V120" s="36"/>
      <c r="W120" s="36"/>
      <c r="X120" s="36"/>
      <c r="Y120" s="36"/>
      <c r="Z120" s="36"/>
      <c r="AA120" s="36"/>
      <c r="AB120" s="36"/>
      <c r="AC120" s="36"/>
      <c r="AD120" s="36"/>
      <c r="AE120" s="36"/>
    </row>
    <row r="121" s="11" customFormat="1" ht="29.28" customHeight="1">
      <c r="A121" s="200"/>
      <c r="B121" s="201"/>
      <c r="C121" s="202" t="s">
        <v>124</v>
      </c>
      <c r="D121" s="203" t="s">
        <v>59</v>
      </c>
      <c r="E121" s="203" t="s">
        <v>55</v>
      </c>
      <c r="F121" s="203" t="s">
        <v>56</v>
      </c>
      <c r="G121" s="203" t="s">
        <v>125</v>
      </c>
      <c r="H121" s="203" t="s">
        <v>126</v>
      </c>
      <c r="I121" s="203" t="s">
        <v>127</v>
      </c>
      <c r="J121" s="203" t="s">
        <v>128</v>
      </c>
      <c r="K121" s="204" t="s">
        <v>113</v>
      </c>
      <c r="L121" s="205" t="s">
        <v>129</v>
      </c>
      <c r="M121" s="206"/>
      <c r="N121" s="104" t="s">
        <v>1</v>
      </c>
      <c r="O121" s="105" t="s">
        <v>38</v>
      </c>
      <c r="P121" s="105" t="s">
        <v>130</v>
      </c>
      <c r="Q121" s="105" t="s">
        <v>131</v>
      </c>
      <c r="R121" s="105" t="s">
        <v>132</v>
      </c>
      <c r="S121" s="105" t="s">
        <v>133</v>
      </c>
      <c r="T121" s="105" t="s">
        <v>134</v>
      </c>
      <c r="U121" s="105" t="s">
        <v>135</v>
      </c>
      <c r="V121" s="105" t="s">
        <v>136</v>
      </c>
      <c r="W121" s="105" t="s">
        <v>137</v>
      </c>
      <c r="X121" s="106" t="s">
        <v>138</v>
      </c>
      <c r="Y121" s="200"/>
      <c r="Z121" s="200"/>
      <c r="AA121" s="200"/>
      <c r="AB121" s="200"/>
      <c r="AC121" s="200"/>
      <c r="AD121" s="200"/>
      <c r="AE121" s="200"/>
    </row>
    <row r="122" s="2" customFormat="1" ht="22.8" customHeight="1">
      <c r="A122" s="36"/>
      <c r="B122" s="37"/>
      <c r="C122" s="111" t="s">
        <v>114</v>
      </c>
      <c r="D122" s="38"/>
      <c r="E122" s="38"/>
      <c r="F122" s="38"/>
      <c r="G122" s="38"/>
      <c r="H122" s="38"/>
      <c r="I122" s="38"/>
      <c r="J122" s="38"/>
      <c r="K122" s="207">
        <f>BK122</f>
        <v>0</v>
      </c>
      <c r="L122" s="38"/>
      <c r="M122" s="42"/>
      <c r="N122" s="107"/>
      <c r="O122" s="208"/>
      <c r="P122" s="108"/>
      <c r="Q122" s="209">
        <f>Q123</f>
        <v>0</v>
      </c>
      <c r="R122" s="209">
        <f>R123</f>
        <v>0</v>
      </c>
      <c r="S122" s="108"/>
      <c r="T122" s="210">
        <f>T123</f>
        <v>0</v>
      </c>
      <c r="U122" s="108"/>
      <c r="V122" s="210">
        <f>V123</f>
        <v>183.69055880000002</v>
      </c>
      <c r="W122" s="108"/>
      <c r="X122" s="211">
        <f>X123</f>
        <v>0</v>
      </c>
      <c r="Y122" s="36"/>
      <c r="Z122" s="36"/>
      <c r="AA122" s="36"/>
      <c r="AB122" s="36"/>
      <c r="AC122" s="36"/>
      <c r="AD122" s="36"/>
      <c r="AE122" s="36"/>
      <c r="AT122" s="15" t="s">
        <v>75</v>
      </c>
      <c r="AU122" s="15" t="s">
        <v>115</v>
      </c>
      <c r="BK122" s="212">
        <f>BK123</f>
        <v>0</v>
      </c>
    </row>
    <row r="123" s="12" customFormat="1" ht="25.92" customHeight="1">
      <c r="A123" s="12"/>
      <c r="B123" s="213"/>
      <c r="C123" s="214"/>
      <c r="D123" s="215" t="s">
        <v>75</v>
      </c>
      <c r="E123" s="216" t="s">
        <v>139</v>
      </c>
      <c r="F123" s="216" t="s">
        <v>140</v>
      </c>
      <c r="G123" s="214"/>
      <c r="H123" s="214"/>
      <c r="I123" s="217"/>
      <c r="J123" s="217"/>
      <c r="K123" s="218">
        <f>BK123</f>
        <v>0</v>
      </c>
      <c r="L123" s="214"/>
      <c r="M123" s="219"/>
      <c r="N123" s="220"/>
      <c r="O123" s="221"/>
      <c r="P123" s="221"/>
      <c r="Q123" s="222">
        <f>Q124+Q140+Q150+Q159+Q165</f>
        <v>0</v>
      </c>
      <c r="R123" s="222">
        <f>R124+R140+R150+R159+R165</f>
        <v>0</v>
      </c>
      <c r="S123" s="221"/>
      <c r="T123" s="223">
        <f>T124+T140+T150+T159+T165</f>
        <v>0</v>
      </c>
      <c r="U123" s="221"/>
      <c r="V123" s="223">
        <f>V124+V140+V150+V159+V165</f>
        <v>183.69055880000002</v>
      </c>
      <c r="W123" s="221"/>
      <c r="X123" s="224">
        <f>X124+X140+X150+X159+X165</f>
        <v>0</v>
      </c>
      <c r="Y123" s="12"/>
      <c r="Z123" s="12"/>
      <c r="AA123" s="12"/>
      <c r="AB123" s="12"/>
      <c r="AC123" s="12"/>
      <c r="AD123" s="12"/>
      <c r="AE123" s="12"/>
      <c r="AR123" s="225" t="s">
        <v>84</v>
      </c>
      <c r="AT123" s="226" t="s">
        <v>75</v>
      </c>
      <c r="AU123" s="226" t="s">
        <v>76</v>
      </c>
      <c r="AY123" s="225" t="s">
        <v>141</v>
      </c>
      <c r="BK123" s="227">
        <f>BK124+BK140+BK150+BK159+BK165</f>
        <v>0</v>
      </c>
    </row>
    <row r="124" s="12" customFormat="1" ht="22.8" customHeight="1">
      <c r="A124" s="12"/>
      <c r="B124" s="213"/>
      <c r="C124" s="214"/>
      <c r="D124" s="215" t="s">
        <v>75</v>
      </c>
      <c r="E124" s="228" t="s">
        <v>84</v>
      </c>
      <c r="F124" s="228" t="s">
        <v>142</v>
      </c>
      <c r="G124" s="214"/>
      <c r="H124" s="214"/>
      <c r="I124" s="217"/>
      <c r="J124" s="217"/>
      <c r="K124" s="229">
        <f>BK124</f>
        <v>0</v>
      </c>
      <c r="L124" s="214"/>
      <c r="M124" s="219"/>
      <c r="N124" s="220"/>
      <c r="O124" s="221"/>
      <c r="P124" s="221"/>
      <c r="Q124" s="222">
        <f>SUM(Q125:Q139)</f>
        <v>0</v>
      </c>
      <c r="R124" s="222">
        <f>SUM(R125:R139)</f>
        <v>0</v>
      </c>
      <c r="S124" s="221"/>
      <c r="T124" s="223">
        <f>SUM(T125:T139)</f>
        <v>0</v>
      </c>
      <c r="U124" s="221"/>
      <c r="V124" s="223">
        <f>SUM(V125:V139)</f>
        <v>0</v>
      </c>
      <c r="W124" s="221"/>
      <c r="X124" s="224">
        <f>SUM(X125:X139)</f>
        <v>0</v>
      </c>
      <c r="Y124" s="12"/>
      <c r="Z124" s="12"/>
      <c r="AA124" s="12"/>
      <c r="AB124" s="12"/>
      <c r="AC124" s="12"/>
      <c r="AD124" s="12"/>
      <c r="AE124" s="12"/>
      <c r="AR124" s="225" t="s">
        <v>84</v>
      </c>
      <c r="AT124" s="226" t="s">
        <v>75</v>
      </c>
      <c r="AU124" s="226" t="s">
        <v>84</v>
      </c>
      <c r="AY124" s="225" t="s">
        <v>141</v>
      </c>
      <c r="BK124" s="227">
        <f>SUM(BK125:BK139)</f>
        <v>0</v>
      </c>
    </row>
    <row r="125" s="2" customFormat="1" ht="16.5" customHeight="1">
      <c r="A125" s="36"/>
      <c r="B125" s="37"/>
      <c r="C125" s="230" t="s">
        <v>291</v>
      </c>
      <c r="D125" s="230" t="s">
        <v>144</v>
      </c>
      <c r="E125" s="231" t="s">
        <v>454</v>
      </c>
      <c r="F125" s="232" t="s">
        <v>455</v>
      </c>
      <c r="G125" s="233" t="s">
        <v>161</v>
      </c>
      <c r="H125" s="234">
        <v>178</v>
      </c>
      <c r="I125" s="235"/>
      <c r="J125" s="235"/>
      <c r="K125" s="236">
        <f>ROUND(P125*H125,2)</f>
        <v>0</v>
      </c>
      <c r="L125" s="237"/>
      <c r="M125" s="42"/>
      <c r="N125" s="238" t="s">
        <v>1</v>
      </c>
      <c r="O125" s="239" t="s">
        <v>40</v>
      </c>
      <c r="P125" s="240">
        <f>I125+J125</f>
        <v>0</v>
      </c>
      <c r="Q125" s="240">
        <f>ROUND(I125*H125,2)</f>
        <v>0</v>
      </c>
      <c r="R125" s="240">
        <f>ROUND(J125*H125,2)</f>
        <v>0</v>
      </c>
      <c r="S125" s="95"/>
      <c r="T125" s="241">
        <f>S125*H125</f>
        <v>0</v>
      </c>
      <c r="U125" s="241">
        <v>0</v>
      </c>
      <c r="V125" s="241">
        <f>U125*H125</f>
        <v>0</v>
      </c>
      <c r="W125" s="241">
        <v>0</v>
      </c>
      <c r="X125" s="242">
        <f>W125*H125</f>
        <v>0</v>
      </c>
      <c r="Y125" s="36"/>
      <c r="Z125" s="36"/>
      <c r="AA125" s="36"/>
      <c r="AB125" s="36"/>
      <c r="AC125" s="36"/>
      <c r="AD125" s="36"/>
      <c r="AE125" s="36"/>
      <c r="AR125" s="243" t="s">
        <v>148</v>
      </c>
      <c r="AT125" s="243" t="s">
        <v>144</v>
      </c>
      <c r="AU125" s="243" t="s">
        <v>149</v>
      </c>
      <c r="AY125" s="15" t="s">
        <v>141</v>
      </c>
      <c r="BE125" s="244">
        <f>IF(O125="základná",K125,0)</f>
        <v>0</v>
      </c>
      <c r="BF125" s="244">
        <f>IF(O125="znížená",K125,0)</f>
        <v>0</v>
      </c>
      <c r="BG125" s="244">
        <f>IF(O125="zákl. prenesená",K125,0)</f>
        <v>0</v>
      </c>
      <c r="BH125" s="244">
        <f>IF(O125="zníž. prenesená",K125,0)</f>
        <v>0</v>
      </c>
      <c r="BI125" s="244">
        <f>IF(O125="nulová",K125,0)</f>
        <v>0</v>
      </c>
      <c r="BJ125" s="15" t="s">
        <v>149</v>
      </c>
      <c r="BK125" s="244">
        <f>ROUND(P125*H125,2)</f>
        <v>0</v>
      </c>
      <c r="BL125" s="15" t="s">
        <v>148</v>
      </c>
      <c r="BM125" s="243" t="s">
        <v>593</v>
      </c>
    </row>
    <row r="126" s="2" customFormat="1">
      <c r="A126" s="36"/>
      <c r="B126" s="37"/>
      <c r="C126" s="38"/>
      <c r="D126" s="245" t="s">
        <v>151</v>
      </c>
      <c r="E126" s="38"/>
      <c r="F126" s="246" t="s">
        <v>457</v>
      </c>
      <c r="G126" s="38"/>
      <c r="H126" s="38"/>
      <c r="I126" s="247"/>
      <c r="J126" s="247"/>
      <c r="K126" s="38"/>
      <c r="L126" s="38"/>
      <c r="M126" s="42"/>
      <c r="N126" s="248"/>
      <c r="O126" s="249"/>
      <c r="P126" s="95"/>
      <c r="Q126" s="95"/>
      <c r="R126" s="95"/>
      <c r="S126" s="95"/>
      <c r="T126" s="95"/>
      <c r="U126" s="95"/>
      <c r="V126" s="95"/>
      <c r="W126" s="95"/>
      <c r="X126" s="96"/>
      <c r="Y126" s="36"/>
      <c r="Z126" s="36"/>
      <c r="AA126" s="36"/>
      <c r="AB126" s="36"/>
      <c r="AC126" s="36"/>
      <c r="AD126" s="36"/>
      <c r="AE126" s="36"/>
      <c r="AT126" s="15" t="s">
        <v>151</v>
      </c>
      <c r="AU126" s="15" t="s">
        <v>149</v>
      </c>
    </row>
    <row r="127" s="2" customFormat="1" ht="24.15" customHeight="1">
      <c r="A127" s="36"/>
      <c r="B127" s="37"/>
      <c r="C127" s="230" t="s">
        <v>170</v>
      </c>
      <c r="D127" s="230" t="s">
        <v>144</v>
      </c>
      <c r="E127" s="231" t="s">
        <v>171</v>
      </c>
      <c r="F127" s="232" t="s">
        <v>172</v>
      </c>
      <c r="G127" s="233" t="s">
        <v>173</v>
      </c>
      <c r="H127" s="234">
        <v>57.600000000000001</v>
      </c>
      <c r="I127" s="235"/>
      <c r="J127" s="235"/>
      <c r="K127" s="236">
        <f>ROUND(P127*H127,2)</f>
        <v>0</v>
      </c>
      <c r="L127" s="237"/>
      <c r="M127" s="42"/>
      <c r="N127" s="238" t="s">
        <v>1</v>
      </c>
      <c r="O127" s="239" t="s">
        <v>40</v>
      </c>
      <c r="P127" s="240">
        <f>I127+J127</f>
        <v>0</v>
      </c>
      <c r="Q127" s="240">
        <f>ROUND(I127*H127,2)</f>
        <v>0</v>
      </c>
      <c r="R127" s="240">
        <f>ROUND(J127*H127,2)</f>
        <v>0</v>
      </c>
      <c r="S127" s="95"/>
      <c r="T127" s="241">
        <f>S127*H127</f>
        <v>0</v>
      </c>
      <c r="U127" s="241">
        <v>0</v>
      </c>
      <c r="V127" s="241">
        <f>U127*H127</f>
        <v>0</v>
      </c>
      <c r="W127" s="241">
        <v>0</v>
      </c>
      <c r="X127" s="242">
        <f>W127*H127</f>
        <v>0</v>
      </c>
      <c r="Y127" s="36"/>
      <c r="Z127" s="36"/>
      <c r="AA127" s="36"/>
      <c r="AB127" s="36"/>
      <c r="AC127" s="36"/>
      <c r="AD127" s="36"/>
      <c r="AE127" s="36"/>
      <c r="AR127" s="243" t="s">
        <v>148</v>
      </c>
      <c r="AT127" s="243" t="s">
        <v>144</v>
      </c>
      <c r="AU127" s="243" t="s">
        <v>149</v>
      </c>
      <c r="AY127" s="15" t="s">
        <v>141</v>
      </c>
      <c r="BE127" s="244">
        <f>IF(O127="základná",K127,0)</f>
        <v>0</v>
      </c>
      <c r="BF127" s="244">
        <f>IF(O127="znížená",K127,0)</f>
        <v>0</v>
      </c>
      <c r="BG127" s="244">
        <f>IF(O127="zákl. prenesená",K127,0)</f>
        <v>0</v>
      </c>
      <c r="BH127" s="244">
        <f>IF(O127="zníž. prenesená",K127,0)</f>
        <v>0</v>
      </c>
      <c r="BI127" s="244">
        <f>IF(O127="nulová",K127,0)</f>
        <v>0</v>
      </c>
      <c r="BJ127" s="15" t="s">
        <v>149</v>
      </c>
      <c r="BK127" s="244">
        <f>ROUND(P127*H127,2)</f>
        <v>0</v>
      </c>
      <c r="BL127" s="15" t="s">
        <v>148</v>
      </c>
      <c r="BM127" s="243" t="s">
        <v>174</v>
      </c>
    </row>
    <row r="128" s="2" customFormat="1">
      <c r="A128" s="36"/>
      <c r="B128" s="37"/>
      <c r="C128" s="38"/>
      <c r="D128" s="245" t="s">
        <v>151</v>
      </c>
      <c r="E128" s="38"/>
      <c r="F128" s="246" t="s">
        <v>175</v>
      </c>
      <c r="G128" s="38"/>
      <c r="H128" s="38"/>
      <c r="I128" s="247"/>
      <c r="J128" s="247"/>
      <c r="K128" s="38"/>
      <c r="L128" s="38"/>
      <c r="M128" s="42"/>
      <c r="N128" s="248"/>
      <c r="O128" s="249"/>
      <c r="P128" s="95"/>
      <c r="Q128" s="95"/>
      <c r="R128" s="95"/>
      <c r="S128" s="95"/>
      <c r="T128" s="95"/>
      <c r="U128" s="95"/>
      <c r="V128" s="95"/>
      <c r="W128" s="95"/>
      <c r="X128" s="96"/>
      <c r="Y128" s="36"/>
      <c r="Z128" s="36"/>
      <c r="AA128" s="36"/>
      <c r="AB128" s="36"/>
      <c r="AC128" s="36"/>
      <c r="AD128" s="36"/>
      <c r="AE128" s="36"/>
      <c r="AT128" s="15" t="s">
        <v>151</v>
      </c>
      <c r="AU128" s="15" t="s">
        <v>149</v>
      </c>
    </row>
    <row r="129" s="2" customFormat="1" ht="24.15" customHeight="1">
      <c r="A129" s="36"/>
      <c r="B129" s="37"/>
      <c r="C129" s="230" t="s">
        <v>176</v>
      </c>
      <c r="D129" s="230" t="s">
        <v>144</v>
      </c>
      <c r="E129" s="231" t="s">
        <v>177</v>
      </c>
      <c r="F129" s="232" t="s">
        <v>178</v>
      </c>
      <c r="G129" s="233" t="s">
        <v>173</v>
      </c>
      <c r="H129" s="234">
        <v>44.5</v>
      </c>
      <c r="I129" s="235"/>
      <c r="J129" s="235"/>
      <c r="K129" s="236">
        <f>ROUND(P129*H129,2)</f>
        <v>0</v>
      </c>
      <c r="L129" s="237"/>
      <c r="M129" s="42"/>
      <c r="N129" s="238" t="s">
        <v>1</v>
      </c>
      <c r="O129" s="239" t="s">
        <v>40</v>
      </c>
      <c r="P129" s="240">
        <f>I129+J129</f>
        <v>0</v>
      </c>
      <c r="Q129" s="240">
        <f>ROUND(I129*H129,2)</f>
        <v>0</v>
      </c>
      <c r="R129" s="240">
        <f>ROUND(J129*H129,2)</f>
        <v>0</v>
      </c>
      <c r="S129" s="95"/>
      <c r="T129" s="241">
        <f>S129*H129</f>
        <v>0</v>
      </c>
      <c r="U129" s="241">
        <v>0</v>
      </c>
      <c r="V129" s="241">
        <f>U129*H129</f>
        <v>0</v>
      </c>
      <c r="W129" s="241">
        <v>0</v>
      </c>
      <c r="X129" s="242">
        <f>W129*H129</f>
        <v>0</v>
      </c>
      <c r="Y129" s="36"/>
      <c r="Z129" s="36"/>
      <c r="AA129" s="36"/>
      <c r="AB129" s="36"/>
      <c r="AC129" s="36"/>
      <c r="AD129" s="36"/>
      <c r="AE129" s="36"/>
      <c r="AR129" s="243" t="s">
        <v>148</v>
      </c>
      <c r="AT129" s="243" t="s">
        <v>144</v>
      </c>
      <c r="AU129" s="243" t="s">
        <v>149</v>
      </c>
      <c r="AY129" s="15" t="s">
        <v>141</v>
      </c>
      <c r="BE129" s="244">
        <f>IF(O129="základná",K129,0)</f>
        <v>0</v>
      </c>
      <c r="BF129" s="244">
        <f>IF(O129="znížená",K129,0)</f>
        <v>0</v>
      </c>
      <c r="BG129" s="244">
        <f>IF(O129="zákl. prenesená",K129,0)</f>
        <v>0</v>
      </c>
      <c r="BH129" s="244">
        <f>IF(O129="zníž. prenesená",K129,0)</f>
        <v>0</v>
      </c>
      <c r="BI129" s="244">
        <f>IF(O129="nulová",K129,0)</f>
        <v>0</v>
      </c>
      <c r="BJ129" s="15" t="s">
        <v>149</v>
      </c>
      <c r="BK129" s="244">
        <f>ROUND(P129*H129,2)</f>
        <v>0</v>
      </c>
      <c r="BL129" s="15" t="s">
        <v>148</v>
      </c>
      <c r="BM129" s="243" t="s">
        <v>179</v>
      </c>
    </row>
    <row r="130" s="2" customFormat="1">
      <c r="A130" s="36"/>
      <c r="B130" s="37"/>
      <c r="C130" s="38"/>
      <c r="D130" s="245" t="s">
        <v>151</v>
      </c>
      <c r="E130" s="38"/>
      <c r="F130" s="246" t="s">
        <v>180</v>
      </c>
      <c r="G130" s="38"/>
      <c r="H130" s="38"/>
      <c r="I130" s="247"/>
      <c r="J130" s="247"/>
      <c r="K130" s="38"/>
      <c r="L130" s="38"/>
      <c r="M130" s="42"/>
      <c r="N130" s="248"/>
      <c r="O130" s="249"/>
      <c r="P130" s="95"/>
      <c r="Q130" s="95"/>
      <c r="R130" s="95"/>
      <c r="S130" s="95"/>
      <c r="T130" s="95"/>
      <c r="U130" s="95"/>
      <c r="V130" s="95"/>
      <c r="W130" s="95"/>
      <c r="X130" s="96"/>
      <c r="Y130" s="36"/>
      <c r="Z130" s="36"/>
      <c r="AA130" s="36"/>
      <c r="AB130" s="36"/>
      <c r="AC130" s="36"/>
      <c r="AD130" s="36"/>
      <c r="AE130" s="36"/>
      <c r="AT130" s="15" t="s">
        <v>151</v>
      </c>
      <c r="AU130" s="15" t="s">
        <v>149</v>
      </c>
    </row>
    <row r="131" s="2" customFormat="1" ht="21.75" customHeight="1">
      <c r="A131" s="36"/>
      <c r="B131" s="37"/>
      <c r="C131" s="230" t="s">
        <v>181</v>
      </c>
      <c r="D131" s="230" t="s">
        <v>144</v>
      </c>
      <c r="E131" s="231" t="s">
        <v>182</v>
      </c>
      <c r="F131" s="232" t="s">
        <v>183</v>
      </c>
      <c r="G131" s="233" t="s">
        <v>173</v>
      </c>
      <c r="H131" s="234">
        <v>13.1</v>
      </c>
      <c r="I131" s="235"/>
      <c r="J131" s="235"/>
      <c r="K131" s="236">
        <f>ROUND(P131*H131,2)</f>
        <v>0</v>
      </c>
      <c r="L131" s="237"/>
      <c r="M131" s="42"/>
      <c r="N131" s="238" t="s">
        <v>1</v>
      </c>
      <c r="O131" s="239" t="s">
        <v>40</v>
      </c>
      <c r="P131" s="240">
        <f>I131+J131</f>
        <v>0</v>
      </c>
      <c r="Q131" s="240">
        <f>ROUND(I131*H131,2)</f>
        <v>0</v>
      </c>
      <c r="R131" s="240">
        <f>ROUND(J131*H131,2)</f>
        <v>0</v>
      </c>
      <c r="S131" s="95"/>
      <c r="T131" s="241">
        <f>S131*H131</f>
        <v>0</v>
      </c>
      <c r="U131" s="241">
        <v>0</v>
      </c>
      <c r="V131" s="241">
        <f>U131*H131</f>
        <v>0</v>
      </c>
      <c r="W131" s="241">
        <v>0</v>
      </c>
      <c r="X131" s="242">
        <f>W131*H131</f>
        <v>0</v>
      </c>
      <c r="Y131" s="36"/>
      <c r="Z131" s="36"/>
      <c r="AA131" s="36"/>
      <c r="AB131" s="36"/>
      <c r="AC131" s="36"/>
      <c r="AD131" s="36"/>
      <c r="AE131" s="36"/>
      <c r="AR131" s="243" t="s">
        <v>148</v>
      </c>
      <c r="AT131" s="243" t="s">
        <v>144</v>
      </c>
      <c r="AU131" s="243" t="s">
        <v>149</v>
      </c>
      <c r="AY131" s="15" t="s">
        <v>141</v>
      </c>
      <c r="BE131" s="244">
        <f>IF(O131="základná",K131,0)</f>
        <v>0</v>
      </c>
      <c r="BF131" s="244">
        <f>IF(O131="znížená",K131,0)</f>
        <v>0</v>
      </c>
      <c r="BG131" s="244">
        <f>IF(O131="zákl. prenesená",K131,0)</f>
        <v>0</v>
      </c>
      <c r="BH131" s="244">
        <f>IF(O131="zníž. prenesená",K131,0)</f>
        <v>0</v>
      </c>
      <c r="BI131" s="244">
        <f>IF(O131="nulová",K131,0)</f>
        <v>0</v>
      </c>
      <c r="BJ131" s="15" t="s">
        <v>149</v>
      </c>
      <c r="BK131" s="244">
        <f>ROUND(P131*H131,2)</f>
        <v>0</v>
      </c>
      <c r="BL131" s="15" t="s">
        <v>148</v>
      </c>
      <c r="BM131" s="243" t="s">
        <v>184</v>
      </c>
    </row>
    <row r="132" s="2" customFormat="1">
      <c r="A132" s="36"/>
      <c r="B132" s="37"/>
      <c r="C132" s="38"/>
      <c r="D132" s="245" t="s">
        <v>151</v>
      </c>
      <c r="E132" s="38"/>
      <c r="F132" s="246" t="s">
        <v>185</v>
      </c>
      <c r="G132" s="38"/>
      <c r="H132" s="38"/>
      <c r="I132" s="247"/>
      <c r="J132" s="247"/>
      <c r="K132" s="38"/>
      <c r="L132" s="38"/>
      <c r="M132" s="42"/>
      <c r="N132" s="248"/>
      <c r="O132" s="249"/>
      <c r="P132" s="95"/>
      <c r="Q132" s="95"/>
      <c r="R132" s="95"/>
      <c r="S132" s="95"/>
      <c r="T132" s="95"/>
      <c r="U132" s="95"/>
      <c r="V132" s="95"/>
      <c r="W132" s="95"/>
      <c r="X132" s="96"/>
      <c r="Y132" s="36"/>
      <c r="Z132" s="36"/>
      <c r="AA132" s="36"/>
      <c r="AB132" s="36"/>
      <c r="AC132" s="36"/>
      <c r="AD132" s="36"/>
      <c r="AE132" s="36"/>
      <c r="AT132" s="15" t="s">
        <v>151</v>
      </c>
      <c r="AU132" s="15" t="s">
        <v>149</v>
      </c>
    </row>
    <row r="133" s="2" customFormat="1" ht="37.8" customHeight="1">
      <c r="A133" s="36"/>
      <c r="B133" s="37"/>
      <c r="C133" s="230" t="s">
        <v>186</v>
      </c>
      <c r="D133" s="230" t="s">
        <v>144</v>
      </c>
      <c r="E133" s="231" t="s">
        <v>187</v>
      </c>
      <c r="F133" s="232" t="s">
        <v>188</v>
      </c>
      <c r="G133" s="233" t="s">
        <v>173</v>
      </c>
      <c r="H133" s="234">
        <v>57.600000000000001</v>
      </c>
      <c r="I133" s="235"/>
      <c r="J133" s="235"/>
      <c r="K133" s="236">
        <f>ROUND(P133*H133,2)</f>
        <v>0</v>
      </c>
      <c r="L133" s="237"/>
      <c r="M133" s="42"/>
      <c r="N133" s="238" t="s">
        <v>1</v>
      </c>
      <c r="O133" s="239" t="s">
        <v>40</v>
      </c>
      <c r="P133" s="240">
        <f>I133+J133</f>
        <v>0</v>
      </c>
      <c r="Q133" s="240">
        <f>ROUND(I133*H133,2)</f>
        <v>0</v>
      </c>
      <c r="R133" s="240">
        <f>ROUND(J133*H133,2)</f>
        <v>0</v>
      </c>
      <c r="S133" s="95"/>
      <c r="T133" s="241">
        <f>S133*H133</f>
        <v>0</v>
      </c>
      <c r="U133" s="241">
        <v>0</v>
      </c>
      <c r="V133" s="241">
        <f>U133*H133</f>
        <v>0</v>
      </c>
      <c r="W133" s="241">
        <v>0</v>
      </c>
      <c r="X133" s="242">
        <f>W133*H133</f>
        <v>0</v>
      </c>
      <c r="Y133" s="36"/>
      <c r="Z133" s="36"/>
      <c r="AA133" s="36"/>
      <c r="AB133" s="36"/>
      <c r="AC133" s="36"/>
      <c r="AD133" s="36"/>
      <c r="AE133" s="36"/>
      <c r="AR133" s="243" t="s">
        <v>148</v>
      </c>
      <c r="AT133" s="243" t="s">
        <v>144</v>
      </c>
      <c r="AU133" s="243" t="s">
        <v>149</v>
      </c>
      <c r="AY133" s="15" t="s">
        <v>141</v>
      </c>
      <c r="BE133" s="244">
        <f>IF(O133="základná",K133,0)</f>
        <v>0</v>
      </c>
      <c r="BF133" s="244">
        <f>IF(O133="znížená",K133,0)</f>
        <v>0</v>
      </c>
      <c r="BG133" s="244">
        <f>IF(O133="zákl. prenesená",K133,0)</f>
        <v>0</v>
      </c>
      <c r="BH133" s="244">
        <f>IF(O133="zníž. prenesená",K133,0)</f>
        <v>0</v>
      </c>
      <c r="BI133" s="244">
        <f>IF(O133="nulová",K133,0)</f>
        <v>0</v>
      </c>
      <c r="BJ133" s="15" t="s">
        <v>149</v>
      </c>
      <c r="BK133" s="244">
        <f>ROUND(P133*H133,2)</f>
        <v>0</v>
      </c>
      <c r="BL133" s="15" t="s">
        <v>148</v>
      </c>
      <c r="BM133" s="243" t="s">
        <v>189</v>
      </c>
    </row>
    <row r="134" s="2" customFormat="1">
      <c r="A134" s="36"/>
      <c r="B134" s="37"/>
      <c r="C134" s="38"/>
      <c r="D134" s="245" t="s">
        <v>151</v>
      </c>
      <c r="E134" s="38"/>
      <c r="F134" s="246" t="s">
        <v>190</v>
      </c>
      <c r="G134" s="38"/>
      <c r="H134" s="38"/>
      <c r="I134" s="247"/>
      <c r="J134" s="247"/>
      <c r="K134" s="38"/>
      <c r="L134" s="38"/>
      <c r="M134" s="42"/>
      <c r="N134" s="248"/>
      <c r="O134" s="249"/>
      <c r="P134" s="95"/>
      <c r="Q134" s="95"/>
      <c r="R134" s="95"/>
      <c r="S134" s="95"/>
      <c r="T134" s="95"/>
      <c r="U134" s="95"/>
      <c r="V134" s="95"/>
      <c r="W134" s="95"/>
      <c r="X134" s="96"/>
      <c r="Y134" s="36"/>
      <c r="Z134" s="36"/>
      <c r="AA134" s="36"/>
      <c r="AB134" s="36"/>
      <c r="AC134" s="36"/>
      <c r="AD134" s="36"/>
      <c r="AE134" s="36"/>
      <c r="AT134" s="15" t="s">
        <v>151</v>
      </c>
      <c r="AU134" s="15" t="s">
        <v>149</v>
      </c>
    </row>
    <row r="135" s="2" customFormat="1" ht="44.25" customHeight="1">
      <c r="A135" s="36"/>
      <c r="B135" s="37"/>
      <c r="C135" s="230" t="s">
        <v>191</v>
      </c>
      <c r="D135" s="230" t="s">
        <v>144</v>
      </c>
      <c r="E135" s="231" t="s">
        <v>192</v>
      </c>
      <c r="F135" s="232" t="s">
        <v>193</v>
      </c>
      <c r="G135" s="233" t="s">
        <v>173</v>
      </c>
      <c r="H135" s="234">
        <v>403.19999999999999</v>
      </c>
      <c r="I135" s="235"/>
      <c r="J135" s="235"/>
      <c r="K135" s="236">
        <f>ROUND(P135*H135,2)</f>
        <v>0</v>
      </c>
      <c r="L135" s="237"/>
      <c r="M135" s="42"/>
      <c r="N135" s="238" t="s">
        <v>1</v>
      </c>
      <c r="O135" s="239" t="s">
        <v>40</v>
      </c>
      <c r="P135" s="240">
        <f>I135+J135</f>
        <v>0</v>
      </c>
      <c r="Q135" s="240">
        <f>ROUND(I135*H135,2)</f>
        <v>0</v>
      </c>
      <c r="R135" s="240">
        <f>ROUND(J135*H135,2)</f>
        <v>0</v>
      </c>
      <c r="S135" s="95"/>
      <c r="T135" s="241">
        <f>S135*H135</f>
        <v>0</v>
      </c>
      <c r="U135" s="241">
        <v>0</v>
      </c>
      <c r="V135" s="241">
        <f>U135*H135</f>
        <v>0</v>
      </c>
      <c r="W135" s="241">
        <v>0</v>
      </c>
      <c r="X135" s="242">
        <f>W135*H135</f>
        <v>0</v>
      </c>
      <c r="Y135" s="36"/>
      <c r="Z135" s="36"/>
      <c r="AA135" s="36"/>
      <c r="AB135" s="36"/>
      <c r="AC135" s="36"/>
      <c r="AD135" s="36"/>
      <c r="AE135" s="36"/>
      <c r="AR135" s="243" t="s">
        <v>148</v>
      </c>
      <c r="AT135" s="243" t="s">
        <v>144</v>
      </c>
      <c r="AU135" s="243" t="s">
        <v>149</v>
      </c>
      <c r="AY135" s="15" t="s">
        <v>141</v>
      </c>
      <c r="BE135" s="244">
        <f>IF(O135="základná",K135,0)</f>
        <v>0</v>
      </c>
      <c r="BF135" s="244">
        <f>IF(O135="znížená",K135,0)</f>
        <v>0</v>
      </c>
      <c r="BG135" s="244">
        <f>IF(O135="zákl. prenesená",K135,0)</f>
        <v>0</v>
      </c>
      <c r="BH135" s="244">
        <f>IF(O135="zníž. prenesená",K135,0)</f>
        <v>0</v>
      </c>
      <c r="BI135" s="244">
        <f>IF(O135="nulová",K135,0)</f>
        <v>0</v>
      </c>
      <c r="BJ135" s="15" t="s">
        <v>149</v>
      </c>
      <c r="BK135" s="244">
        <f>ROUND(P135*H135,2)</f>
        <v>0</v>
      </c>
      <c r="BL135" s="15" t="s">
        <v>148</v>
      </c>
      <c r="BM135" s="243" t="s">
        <v>194</v>
      </c>
    </row>
    <row r="136" s="2" customFormat="1">
      <c r="A136" s="36"/>
      <c r="B136" s="37"/>
      <c r="C136" s="38"/>
      <c r="D136" s="245" t="s">
        <v>151</v>
      </c>
      <c r="E136" s="38"/>
      <c r="F136" s="246" t="s">
        <v>195</v>
      </c>
      <c r="G136" s="38"/>
      <c r="H136" s="38"/>
      <c r="I136" s="247"/>
      <c r="J136" s="247"/>
      <c r="K136" s="38"/>
      <c r="L136" s="38"/>
      <c r="M136" s="42"/>
      <c r="N136" s="248"/>
      <c r="O136" s="249"/>
      <c r="P136" s="95"/>
      <c r="Q136" s="95"/>
      <c r="R136" s="95"/>
      <c r="S136" s="95"/>
      <c r="T136" s="95"/>
      <c r="U136" s="95"/>
      <c r="V136" s="95"/>
      <c r="W136" s="95"/>
      <c r="X136" s="96"/>
      <c r="Y136" s="36"/>
      <c r="Z136" s="36"/>
      <c r="AA136" s="36"/>
      <c r="AB136" s="36"/>
      <c r="AC136" s="36"/>
      <c r="AD136" s="36"/>
      <c r="AE136" s="36"/>
      <c r="AT136" s="15" t="s">
        <v>151</v>
      </c>
      <c r="AU136" s="15" t="s">
        <v>149</v>
      </c>
    </row>
    <row r="137" s="13" customFormat="1">
      <c r="A137" s="13"/>
      <c r="B137" s="250"/>
      <c r="C137" s="251"/>
      <c r="D137" s="245" t="s">
        <v>196</v>
      </c>
      <c r="E137" s="251"/>
      <c r="F137" s="252" t="s">
        <v>594</v>
      </c>
      <c r="G137" s="251"/>
      <c r="H137" s="253">
        <v>403.19999999999999</v>
      </c>
      <c r="I137" s="254"/>
      <c r="J137" s="254"/>
      <c r="K137" s="251"/>
      <c r="L137" s="251"/>
      <c r="M137" s="255"/>
      <c r="N137" s="256"/>
      <c r="O137" s="257"/>
      <c r="P137" s="257"/>
      <c r="Q137" s="257"/>
      <c r="R137" s="257"/>
      <c r="S137" s="257"/>
      <c r="T137" s="257"/>
      <c r="U137" s="257"/>
      <c r="V137" s="257"/>
      <c r="W137" s="257"/>
      <c r="X137" s="258"/>
      <c r="Y137" s="13"/>
      <c r="Z137" s="13"/>
      <c r="AA137" s="13"/>
      <c r="AB137" s="13"/>
      <c r="AC137" s="13"/>
      <c r="AD137" s="13"/>
      <c r="AE137" s="13"/>
      <c r="AT137" s="259" t="s">
        <v>196</v>
      </c>
      <c r="AU137" s="259" t="s">
        <v>149</v>
      </c>
      <c r="AV137" s="13" t="s">
        <v>149</v>
      </c>
      <c r="AW137" s="13" t="s">
        <v>4</v>
      </c>
      <c r="AX137" s="13" t="s">
        <v>84</v>
      </c>
      <c r="AY137" s="259" t="s">
        <v>141</v>
      </c>
    </row>
    <row r="138" s="2" customFormat="1" ht="21.75" customHeight="1">
      <c r="A138" s="36"/>
      <c r="B138" s="37"/>
      <c r="C138" s="230" t="s">
        <v>202</v>
      </c>
      <c r="D138" s="230" t="s">
        <v>144</v>
      </c>
      <c r="E138" s="231" t="s">
        <v>203</v>
      </c>
      <c r="F138" s="232" t="s">
        <v>204</v>
      </c>
      <c r="G138" s="233" t="s">
        <v>173</v>
      </c>
      <c r="H138" s="234">
        <v>57.600000000000001</v>
      </c>
      <c r="I138" s="235"/>
      <c r="J138" s="235"/>
      <c r="K138" s="236">
        <f>ROUND(P138*H138,2)</f>
        <v>0</v>
      </c>
      <c r="L138" s="237"/>
      <c r="M138" s="42"/>
      <c r="N138" s="238" t="s">
        <v>1</v>
      </c>
      <c r="O138" s="239" t="s">
        <v>40</v>
      </c>
      <c r="P138" s="240">
        <f>I138+J138</f>
        <v>0</v>
      </c>
      <c r="Q138" s="240">
        <f>ROUND(I138*H138,2)</f>
        <v>0</v>
      </c>
      <c r="R138" s="240">
        <f>ROUND(J138*H138,2)</f>
        <v>0</v>
      </c>
      <c r="S138" s="95"/>
      <c r="T138" s="241">
        <f>S138*H138</f>
        <v>0</v>
      </c>
      <c r="U138" s="241">
        <v>0</v>
      </c>
      <c r="V138" s="241">
        <f>U138*H138</f>
        <v>0</v>
      </c>
      <c r="W138" s="241">
        <v>0</v>
      </c>
      <c r="X138" s="242">
        <f>W138*H138</f>
        <v>0</v>
      </c>
      <c r="Y138" s="36"/>
      <c r="Z138" s="36"/>
      <c r="AA138" s="36"/>
      <c r="AB138" s="36"/>
      <c r="AC138" s="36"/>
      <c r="AD138" s="36"/>
      <c r="AE138" s="36"/>
      <c r="AR138" s="243" t="s">
        <v>148</v>
      </c>
      <c r="AT138" s="243" t="s">
        <v>144</v>
      </c>
      <c r="AU138" s="243" t="s">
        <v>149</v>
      </c>
      <c r="AY138" s="15" t="s">
        <v>141</v>
      </c>
      <c r="BE138" s="244">
        <f>IF(O138="základná",K138,0)</f>
        <v>0</v>
      </c>
      <c r="BF138" s="244">
        <f>IF(O138="znížená",K138,0)</f>
        <v>0</v>
      </c>
      <c r="BG138" s="244">
        <f>IF(O138="zákl. prenesená",K138,0)</f>
        <v>0</v>
      </c>
      <c r="BH138" s="244">
        <f>IF(O138="zníž. prenesená",K138,0)</f>
        <v>0</v>
      </c>
      <c r="BI138" s="244">
        <f>IF(O138="nulová",K138,0)</f>
        <v>0</v>
      </c>
      <c r="BJ138" s="15" t="s">
        <v>149</v>
      </c>
      <c r="BK138" s="244">
        <f>ROUND(P138*H138,2)</f>
        <v>0</v>
      </c>
      <c r="BL138" s="15" t="s">
        <v>148</v>
      </c>
      <c r="BM138" s="243" t="s">
        <v>205</v>
      </c>
    </row>
    <row r="139" s="2" customFormat="1">
      <c r="A139" s="36"/>
      <c r="B139" s="37"/>
      <c r="C139" s="38"/>
      <c r="D139" s="245" t="s">
        <v>151</v>
      </c>
      <c r="E139" s="38"/>
      <c r="F139" s="246" t="s">
        <v>204</v>
      </c>
      <c r="G139" s="38"/>
      <c r="H139" s="38"/>
      <c r="I139" s="247"/>
      <c r="J139" s="247"/>
      <c r="K139" s="38"/>
      <c r="L139" s="38"/>
      <c r="M139" s="42"/>
      <c r="N139" s="248"/>
      <c r="O139" s="249"/>
      <c r="P139" s="95"/>
      <c r="Q139" s="95"/>
      <c r="R139" s="95"/>
      <c r="S139" s="95"/>
      <c r="T139" s="95"/>
      <c r="U139" s="95"/>
      <c r="V139" s="95"/>
      <c r="W139" s="95"/>
      <c r="X139" s="96"/>
      <c r="Y139" s="36"/>
      <c r="Z139" s="36"/>
      <c r="AA139" s="36"/>
      <c r="AB139" s="36"/>
      <c r="AC139" s="36"/>
      <c r="AD139" s="36"/>
      <c r="AE139" s="36"/>
      <c r="AT139" s="15" t="s">
        <v>151</v>
      </c>
      <c r="AU139" s="15" t="s">
        <v>149</v>
      </c>
    </row>
    <row r="140" s="12" customFormat="1" ht="22.8" customHeight="1">
      <c r="A140" s="12"/>
      <c r="B140" s="213"/>
      <c r="C140" s="214"/>
      <c r="D140" s="215" t="s">
        <v>75</v>
      </c>
      <c r="E140" s="228" t="s">
        <v>149</v>
      </c>
      <c r="F140" s="228" t="s">
        <v>234</v>
      </c>
      <c r="G140" s="214"/>
      <c r="H140" s="214"/>
      <c r="I140" s="217"/>
      <c r="J140" s="217"/>
      <c r="K140" s="229">
        <f>BK140</f>
        <v>0</v>
      </c>
      <c r="L140" s="214"/>
      <c r="M140" s="219"/>
      <c r="N140" s="220"/>
      <c r="O140" s="221"/>
      <c r="P140" s="221"/>
      <c r="Q140" s="222">
        <f>SUM(Q141:Q149)</f>
        <v>0</v>
      </c>
      <c r="R140" s="222">
        <f>SUM(R141:R149)</f>
        <v>0</v>
      </c>
      <c r="S140" s="221"/>
      <c r="T140" s="223">
        <f>SUM(T141:T149)</f>
        <v>0</v>
      </c>
      <c r="U140" s="221"/>
      <c r="V140" s="223">
        <f>SUM(V141:V149)</f>
        <v>25.245638800000002</v>
      </c>
      <c r="W140" s="221"/>
      <c r="X140" s="224">
        <f>SUM(X141:X149)</f>
        <v>0</v>
      </c>
      <c r="Y140" s="12"/>
      <c r="Z140" s="12"/>
      <c r="AA140" s="12"/>
      <c r="AB140" s="12"/>
      <c r="AC140" s="12"/>
      <c r="AD140" s="12"/>
      <c r="AE140" s="12"/>
      <c r="AR140" s="225" t="s">
        <v>84</v>
      </c>
      <c r="AT140" s="226" t="s">
        <v>75</v>
      </c>
      <c r="AU140" s="226" t="s">
        <v>84</v>
      </c>
      <c r="AY140" s="225" t="s">
        <v>141</v>
      </c>
      <c r="BK140" s="227">
        <f>SUM(BK141:BK149)</f>
        <v>0</v>
      </c>
    </row>
    <row r="141" s="2" customFormat="1" ht="33" customHeight="1">
      <c r="A141" s="36"/>
      <c r="B141" s="37"/>
      <c r="C141" s="230" t="s">
        <v>390</v>
      </c>
      <c r="D141" s="230" t="s">
        <v>144</v>
      </c>
      <c r="E141" s="231" t="s">
        <v>236</v>
      </c>
      <c r="F141" s="232" t="s">
        <v>237</v>
      </c>
      <c r="G141" s="233" t="s">
        <v>173</v>
      </c>
      <c r="H141" s="234">
        <v>13.1</v>
      </c>
      <c r="I141" s="235"/>
      <c r="J141" s="235"/>
      <c r="K141" s="236">
        <f>ROUND(P141*H141,2)</f>
        <v>0</v>
      </c>
      <c r="L141" s="237"/>
      <c r="M141" s="42"/>
      <c r="N141" s="238" t="s">
        <v>1</v>
      </c>
      <c r="O141" s="239" t="s">
        <v>40</v>
      </c>
      <c r="P141" s="240">
        <f>I141+J141</f>
        <v>0</v>
      </c>
      <c r="Q141" s="240">
        <f>ROUND(I141*H141,2)</f>
        <v>0</v>
      </c>
      <c r="R141" s="240">
        <f>ROUND(J141*H141,2)</f>
        <v>0</v>
      </c>
      <c r="S141" s="95"/>
      <c r="T141" s="241">
        <f>S141*H141</f>
        <v>0</v>
      </c>
      <c r="U141" s="241">
        <v>1.9205000000000001</v>
      </c>
      <c r="V141" s="241">
        <f>U141*H141</f>
        <v>25.158550000000002</v>
      </c>
      <c r="W141" s="241">
        <v>0</v>
      </c>
      <c r="X141" s="242">
        <f>W141*H141</f>
        <v>0</v>
      </c>
      <c r="Y141" s="36"/>
      <c r="Z141" s="36"/>
      <c r="AA141" s="36"/>
      <c r="AB141" s="36"/>
      <c r="AC141" s="36"/>
      <c r="AD141" s="36"/>
      <c r="AE141" s="36"/>
      <c r="AR141" s="243" t="s">
        <v>148</v>
      </c>
      <c r="AT141" s="243" t="s">
        <v>144</v>
      </c>
      <c r="AU141" s="243" t="s">
        <v>149</v>
      </c>
      <c r="AY141" s="15" t="s">
        <v>141</v>
      </c>
      <c r="BE141" s="244">
        <f>IF(O141="základná",K141,0)</f>
        <v>0</v>
      </c>
      <c r="BF141" s="244">
        <f>IF(O141="znížená",K141,0)</f>
        <v>0</v>
      </c>
      <c r="BG141" s="244">
        <f>IF(O141="zákl. prenesená",K141,0)</f>
        <v>0</v>
      </c>
      <c r="BH141" s="244">
        <f>IF(O141="zníž. prenesená",K141,0)</f>
        <v>0</v>
      </c>
      <c r="BI141" s="244">
        <f>IF(O141="nulová",K141,0)</f>
        <v>0</v>
      </c>
      <c r="BJ141" s="15" t="s">
        <v>149</v>
      </c>
      <c r="BK141" s="244">
        <f>ROUND(P141*H141,2)</f>
        <v>0</v>
      </c>
      <c r="BL141" s="15" t="s">
        <v>148</v>
      </c>
      <c r="BM141" s="243" t="s">
        <v>411</v>
      </c>
    </row>
    <row r="142" s="2" customFormat="1">
      <c r="A142" s="36"/>
      <c r="B142" s="37"/>
      <c r="C142" s="38"/>
      <c r="D142" s="245" t="s">
        <v>151</v>
      </c>
      <c r="E142" s="38"/>
      <c r="F142" s="246" t="s">
        <v>239</v>
      </c>
      <c r="G142" s="38"/>
      <c r="H142" s="38"/>
      <c r="I142" s="247"/>
      <c r="J142" s="247"/>
      <c r="K142" s="38"/>
      <c r="L142" s="38"/>
      <c r="M142" s="42"/>
      <c r="N142" s="248"/>
      <c r="O142" s="249"/>
      <c r="P142" s="95"/>
      <c r="Q142" s="95"/>
      <c r="R142" s="95"/>
      <c r="S142" s="95"/>
      <c r="T142" s="95"/>
      <c r="U142" s="95"/>
      <c r="V142" s="95"/>
      <c r="W142" s="95"/>
      <c r="X142" s="96"/>
      <c r="Y142" s="36"/>
      <c r="Z142" s="36"/>
      <c r="AA142" s="36"/>
      <c r="AB142" s="36"/>
      <c r="AC142" s="36"/>
      <c r="AD142" s="36"/>
      <c r="AE142" s="36"/>
      <c r="AT142" s="15" t="s">
        <v>151</v>
      </c>
      <c r="AU142" s="15" t="s">
        <v>149</v>
      </c>
    </row>
    <row r="143" s="2" customFormat="1" ht="33" customHeight="1">
      <c r="A143" s="36"/>
      <c r="B143" s="37"/>
      <c r="C143" s="230" t="s">
        <v>240</v>
      </c>
      <c r="D143" s="230" t="s">
        <v>144</v>
      </c>
      <c r="E143" s="231" t="s">
        <v>241</v>
      </c>
      <c r="F143" s="232" t="s">
        <v>242</v>
      </c>
      <c r="G143" s="233" t="s">
        <v>161</v>
      </c>
      <c r="H143" s="234">
        <v>157.19999999999999</v>
      </c>
      <c r="I143" s="235"/>
      <c r="J143" s="235"/>
      <c r="K143" s="236">
        <f>ROUND(P143*H143,2)</f>
        <v>0</v>
      </c>
      <c r="L143" s="237"/>
      <c r="M143" s="42"/>
      <c r="N143" s="238" t="s">
        <v>1</v>
      </c>
      <c r="O143" s="239" t="s">
        <v>40</v>
      </c>
      <c r="P143" s="240">
        <f>I143+J143</f>
        <v>0</v>
      </c>
      <c r="Q143" s="240">
        <f>ROUND(I143*H143,2)</f>
        <v>0</v>
      </c>
      <c r="R143" s="240">
        <f>ROUND(J143*H143,2)</f>
        <v>0</v>
      </c>
      <c r="S143" s="95"/>
      <c r="T143" s="241">
        <f>S143*H143</f>
        <v>0</v>
      </c>
      <c r="U143" s="241">
        <v>0.00035</v>
      </c>
      <c r="V143" s="241">
        <f>U143*H143</f>
        <v>0.055019999999999993</v>
      </c>
      <c r="W143" s="241">
        <v>0</v>
      </c>
      <c r="X143" s="242">
        <f>W143*H143</f>
        <v>0</v>
      </c>
      <c r="Y143" s="36"/>
      <c r="Z143" s="36"/>
      <c r="AA143" s="36"/>
      <c r="AB143" s="36"/>
      <c r="AC143" s="36"/>
      <c r="AD143" s="36"/>
      <c r="AE143" s="36"/>
      <c r="AR143" s="243" t="s">
        <v>148</v>
      </c>
      <c r="AT143" s="243" t="s">
        <v>144</v>
      </c>
      <c r="AU143" s="243" t="s">
        <v>149</v>
      </c>
      <c r="AY143" s="15" t="s">
        <v>141</v>
      </c>
      <c r="BE143" s="244">
        <f>IF(O143="základná",K143,0)</f>
        <v>0</v>
      </c>
      <c r="BF143" s="244">
        <f>IF(O143="znížená",K143,0)</f>
        <v>0</v>
      </c>
      <c r="BG143" s="244">
        <f>IF(O143="zákl. prenesená",K143,0)</f>
        <v>0</v>
      </c>
      <c r="BH143" s="244">
        <f>IF(O143="zníž. prenesená",K143,0)</f>
        <v>0</v>
      </c>
      <c r="BI143" s="244">
        <f>IF(O143="nulová",K143,0)</f>
        <v>0</v>
      </c>
      <c r="BJ143" s="15" t="s">
        <v>149</v>
      </c>
      <c r="BK143" s="244">
        <f>ROUND(P143*H143,2)</f>
        <v>0</v>
      </c>
      <c r="BL143" s="15" t="s">
        <v>148</v>
      </c>
      <c r="BM143" s="243" t="s">
        <v>243</v>
      </c>
    </row>
    <row r="144" s="2" customFormat="1">
      <c r="A144" s="36"/>
      <c r="B144" s="37"/>
      <c r="C144" s="38"/>
      <c r="D144" s="245" t="s">
        <v>151</v>
      </c>
      <c r="E144" s="38"/>
      <c r="F144" s="246" t="s">
        <v>244</v>
      </c>
      <c r="G144" s="38"/>
      <c r="H144" s="38"/>
      <c r="I144" s="247"/>
      <c r="J144" s="247"/>
      <c r="K144" s="38"/>
      <c r="L144" s="38"/>
      <c r="M144" s="42"/>
      <c r="N144" s="248"/>
      <c r="O144" s="249"/>
      <c r="P144" s="95"/>
      <c r="Q144" s="95"/>
      <c r="R144" s="95"/>
      <c r="S144" s="95"/>
      <c r="T144" s="95"/>
      <c r="U144" s="95"/>
      <c r="V144" s="95"/>
      <c r="W144" s="95"/>
      <c r="X144" s="96"/>
      <c r="Y144" s="36"/>
      <c r="Z144" s="36"/>
      <c r="AA144" s="36"/>
      <c r="AB144" s="36"/>
      <c r="AC144" s="36"/>
      <c r="AD144" s="36"/>
      <c r="AE144" s="36"/>
      <c r="AT144" s="15" t="s">
        <v>151</v>
      </c>
      <c r="AU144" s="15" t="s">
        <v>149</v>
      </c>
    </row>
    <row r="145" s="2" customFormat="1" ht="16.5" customHeight="1">
      <c r="A145" s="36"/>
      <c r="B145" s="37"/>
      <c r="C145" s="260" t="s">
        <v>245</v>
      </c>
      <c r="D145" s="260" t="s">
        <v>228</v>
      </c>
      <c r="E145" s="261" t="s">
        <v>246</v>
      </c>
      <c r="F145" s="262" t="s">
        <v>247</v>
      </c>
      <c r="G145" s="263" t="s">
        <v>161</v>
      </c>
      <c r="H145" s="264">
        <v>160.34399999999999</v>
      </c>
      <c r="I145" s="265"/>
      <c r="J145" s="266"/>
      <c r="K145" s="267">
        <f>ROUND(P145*H145,2)</f>
        <v>0</v>
      </c>
      <c r="L145" s="266"/>
      <c r="M145" s="268"/>
      <c r="N145" s="269" t="s">
        <v>1</v>
      </c>
      <c r="O145" s="239" t="s">
        <v>40</v>
      </c>
      <c r="P145" s="240">
        <f>I145+J145</f>
        <v>0</v>
      </c>
      <c r="Q145" s="240">
        <f>ROUND(I145*H145,2)</f>
        <v>0</v>
      </c>
      <c r="R145" s="240">
        <f>ROUND(J145*H145,2)</f>
        <v>0</v>
      </c>
      <c r="S145" s="95"/>
      <c r="T145" s="241">
        <f>S145*H145</f>
        <v>0</v>
      </c>
      <c r="U145" s="241">
        <v>0.00020000000000000001</v>
      </c>
      <c r="V145" s="241">
        <f>U145*H145</f>
        <v>0.032068800000000001</v>
      </c>
      <c r="W145" s="241">
        <v>0</v>
      </c>
      <c r="X145" s="242">
        <f>W145*H145</f>
        <v>0</v>
      </c>
      <c r="Y145" s="36"/>
      <c r="Z145" s="36"/>
      <c r="AA145" s="36"/>
      <c r="AB145" s="36"/>
      <c r="AC145" s="36"/>
      <c r="AD145" s="36"/>
      <c r="AE145" s="36"/>
      <c r="AR145" s="243" t="s">
        <v>164</v>
      </c>
      <c r="AT145" s="243" t="s">
        <v>228</v>
      </c>
      <c r="AU145" s="243" t="s">
        <v>149</v>
      </c>
      <c r="AY145" s="15" t="s">
        <v>141</v>
      </c>
      <c r="BE145" s="244">
        <f>IF(O145="základná",K145,0)</f>
        <v>0</v>
      </c>
      <c r="BF145" s="244">
        <f>IF(O145="znížená",K145,0)</f>
        <v>0</v>
      </c>
      <c r="BG145" s="244">
        <f>IF(O145="zákl. prenesená",K145,0)</f>
        <v>0</v>
      </c>
      <c r="BH145" s="244">
        <f>IF(O145="zníž. prenesená",K145,0)</f>
        <v>0</v>
      </c>
      <c r="BI145" s="244">
        <f>IF(O145="nulová",K145,0)</f>
        <v>0</v>
      </c>
      <c r="BJ145" s="15" t="s">
        <v>149</v>
      </c>
      <c r="BK145" s="244">
        <f>ROUND(P145*H145,2)</f>
        <v>0</v>
      </c>
      <c r="BL145" s="15" t="s">
        <v>148</v>
      </c>
      <c r="BM145" s="243" t="s">
        <v>248</v>
      </c>
    </row>
    <row r="146" s="2" customFormat="1">
      <c r="A146" s="36"/>
      <c r="B146" s="37"/>
      <c r="C146" s="38"/>
      <c r="D146" s="245" t="s">
        <v>151</v>
      </c>
      <c r="E146" s="38"/>
      <c r="F146" s="246" t="s">
        <v>247</v>
      </c>
      <c r="G146" s="38"/>
      <c r="H146" s="38"/>
      <c r="I146" s="247"/>
      <c r="J146" s="247"/>
      <c r="K146" s="38"/>
      <c r="L146" s="38"/>
      <c r="M146" s="42"/>
      <c r="N146" s="248"/>
      <c r="O146" s="249"/>
      <c r="P146" s="95"/>
      <c r="Q146" s="95"/>
      <c r="R146" s="95"/>
      <c r="S146" s="95"/>
      <c r="T146" s="95"/>
      <c r="U146" s="95"/>
      <c r="V146" s="95"/>
      <c r="W146" s="95"/>
      <c r="X146" s="96"/>
      <c r="Y146" s="36"/>
      <c r="Z146" s="36"/>
      <c r="AA146" s="36"/>
      <c r="AB146" s="36"/>
      <c r="AC146" s="36"/>
      <c r="AD146" s="36"/>
      <c r="AE146" s="36"/>
      <c r="AT146" s="15" t="s">
        <v>151</v>
      </c>
      <c r="AU146" s="15" t="s">
        <v>149</v>
      </c>
    </row>
    <row r="147" s="13" customFormat="1">
      <c r="A147" s="13"/>
      <c r="B147" s="250"/>
      <c r="C147" s="251"/>
      <c r="D147" s="245" t="s">
        <v>196</v>
      </c>
      <c r="E147" s="251"/>
      <c r="F147" s="252" t="s">
        <v>595</v>
      </c>
      <c r="G147" s="251"/>
      <c r="H147" s="253">
        <v>160.34399999999999</v>
      </c>
      <c r="I147" s="254"/>
      <c r="J147" s="254"/>
      <c r="K147" s="251"/>
      <c r="L147" s="251"/>
      <c r="M147" s="255"/>
      <c r="N147" s="256"/>
      <c r="O147" s="257"/>
      <c r="P147" s="257"/>
      <c r="Q147" s="257"/>
      <c r="R147" s="257"/>
      <c r="S147" s="257"/>
      <c r="T147" s="257"/>
      <c r="U147" s="257"/>
      <c r="V147" s="257"/>
      <c r="W147" s="257"/>
      <c r="X147" s="258"/>
      <c r="Y147" s="13"/>
      <c r="Z147" s="13"/>
      <c r="AA147" s="13"/>
      <c r="AB147" s="13"/>
      <c r="AC147" s="13"/>
      <c r="AD147" s="13"/>
      <c r="AE147" s="13"/>
      <c r="AT147" s="259" t="s">
        <v>196</v>
      </c>
      <c r="AU147" s="259" t="s">
        <v>149</v>
      </c>
      <c r="AV147" s="13" t="s">
        <v>149</v>
      </c>
      <c r="AW147" s="13" t="s">
        <v>4</v>
      </c>
      <c r="AX147" s="13" t="s">
        <v>84</v>
      </c>
      <c r="AY147" s="259" t="s">
        <v>141</v>
      </c>
    </row>
    <row r="148" s="2" customFormat="1" ht="33" customHeight="1">
      <c r="A148" s="36"/>
      <c r="B148" s="37"/>
      <c r="C148" s="230" t="s">
        <v>250</v>
      </c>
      <c r="D148" s="230" t="s">
        <v>144</v>
      </c>
      <c r="E148" s="231" t="s">
        <v>251</v>
      </c>
      <c r="F148" s="232" t="s">
        <v>252</v>
      </c>
      <c r="G148" s="233" t="s">
        <v>161</v>
      </c>
      <c r="H148" s="234">
        <v>178</v>
      </c>
      <c r="I148" s="235"/>
      <c r="J148" s="235"/>
      <c r="K148" s="236">
        <f>ROUND(P148*H148,2)</f>
        <v>0</v>
      </c>
      <c r="L148" s="237"/>
      <c r="M148" s="42"/>
      <c r="N148" s="238" t="s">
        <v>1</v>
      </c>
      <c r="O148" s="239" t="s">
        <v>40</v>
      </c>
      <c r="P148" s="240">
        <f>I148+J148</f>
        <v>0</v>
      </c>
      <c r="Q148" s="240">
        <f>ROUND(I148*H148,2)</f>
        <v>0</v>
      </c>
      <c r="R148" s="240">
        <f>ROUND(J148*H148,2)</f>
        <v>0</v>
      </c>
      <c r="S148" s="95"/>
      <c r="T148" s="241">
        <f>S148*H148</f>
        <v>0</v>
      </c>
      <c r="U148" s="241">
        <v>0</v>
      </c>
      <c r="V148" s="241">
        <f>U148*H148</f>
        <v>0</v>
      </c>
      <c r="W148" s="241">
        <v>0</v>
      </c>
      <c r="X148" s="242">
        <f>W148*H148</f>
        <v>0</v>
      </c>
      <c r="Y148" s="36"/>
      <c r="Z148" s="36"/>
      <c r="AA148" s="36"/>
      <c r="AB148" s="36"/>
      <c r="AC148" s="36"/>
      <c r="AD148" s="36"/>
      <c r="AE148" s="36"/>
      <c r="AR148" s="243" t="s">
        <v>148</v>
      </c>
      <c r="AT148" s="243" t="s">
        <v>144</v>
      </c>
      <c r="AU148" s="243" t="s">
        <v>149</v>
      </c>
      <c r="AY148" s="15" t="s">
        <v>141</v>
      </c>
      <c r="BE148" s="244">
        <f>IF(O148="základná",K148,0)</f>
        <v>0</v>
      </c>
      <c r="BF148" s="244">
        <f>IF(O148="znížená",K148,0)</f>
        <v>0</v>
      </c>
      <c r="BG148" s="244">
        <f>IF(O148="zákl. prenesená",K148,0)</f>
        <v>0</v>
      </c>
      <c r="BH148" s="244">
        <f>IF(O148="zníž. prenesená",K148,0)</f>
        <v>0</v>
      </c>
      <c r="BI148" s="244">
        <f>IF(O148="nulová",K148,0)</f>
        <v>0</v>
      </c>
      <c r="BJ148" s="15" t="s">
        <v>149</v>
      </c>
      <c r="BK148" s="244">
        <f>ROUND(P148*H148,2)</f>
        <v>0</v>
      </c>
      <c r="BL148" s="15" t="s">
        <v>148</v>
      </c>
      <c r="BM148" s="243" t="s">
        <v>253</v>
      </c>
    </row>
    <row r="149" s="2" customFormat="1">
      <c r="A149" s="36"/>
      <c r="B149" s="37"/>
      <c r="C149" s="38"/>
      <c r="D149" s="245" t="s">
        <v>151</v>
      </c>
      <c r="E149" s="38"/>
      <c r="F149" s="246" t="s">
        <v>254</v>
      </c>
      <c r="G149" s="38"/>
      <c r="H149" s="38"/>
      <c r="I149" s="247"/>
      <c r="J149" s="247"/>
      <c r="K149" s="38"/>
      <c r="L149" s="38"/>
      <c r="M149" s="42"/>
      <c r="N149" s="248"/>
      <c r="O149" s="249"/>
      <c r="P149" s="95"/>
      <c r="Q149" s="95"/>
      <c r="R149" s="95"/>
      <c r="S149" s="95"/>
      <c r="T149" s="95"/>
      <c r="U149" s="95"/>
      <c r="V149" s="95"/>
      <c r="W149" s="95"/>
      <c r="X149" s="96"/>
      <c r="Y149" s="36"/>
      <c r="Z149" s="36"/>
      <c r="AA149" s="36"/>
      <c r="AB149" s="36"/>
      <c r="AC149" s="36"/>
      <c r="AD149" s="36"/>
      <c r="AE149" s="36"/>
      <c r="AT149" s="15" t="s">
        <v>151</v>
      </c>
      <c r="AU149" s="15" t="s">
        <v>149</v>
      </c>
    </row>
    <row r="150" s="12" customFormat="1" ht="22.8" customHeight="1">
      <c r="A150" s="12"/>
      <c r="B150" s="213"/>
      <c r="C150" s="214"/>
      <c r="D150" s="215" t="s">
        <v>75</v>
      </c>
      <c r="E150" s="228" t="s">
        <v>275</v>
      </c>
      <c r="F150" s="228" t="s">
        <v>276</v>
      </c>
      <c r="G150" s="214"/>
      <c r="H150" s="214"/>
      <c r="I150" s="217"/>
      <c r="J150" s="217"/>
      <c r="K150" s="229">
        <f>BK150</f>
        <v>0</v>
      </c>
      <c r="L150" s="214"/>
      <c r="M150" s="219"/>
      <c r="N150" s="220"/>
      <c r="O150" s="221"/>
      <c r="P150" s="221"/>
      <c r="Q150" s="222">
        <f>SUM(Q151:Q158)</f>
        <v>0</v>
      </c>
      <c r="R150" s="222">
        <f>SUM(R151:R158)</f>
        <v>0</v>
      </c>
      <c r="S150" s="221"/>
      <c r="T150" s="223">
        <f>SUM(T151:T158)</f>
        <v>0</v>
      </c>
      <c r="U150" s="221"/>
      <c r="V150" s="223">
        <f>SUM(V151:V158)</f>
        <v>117.25052000000002</v>
      </c>
      <c r="W150" s="221"/>
      <c r="X150" s="224">
        <f>SUM(X151:X158)</f>
        <v>0</v>
      </c>
      <c r="Y150" s="12"/>
      <c r="Z150" s="12"/>
      <c r="AA150" s="12"/>
      <c r="AB150" s="12"/>
      <c r="AC150" s="12"/>
      <c r="AD150" s="12"/>
      <c r="AE150" s="12"/>
      <c r="AR150" s="225" t="s">
        <v>84</v>
      </c>
      <c r="AT150" s="226" t="s">
        <v>75</v>
      </c>
      <c r="AU150" s="226" t="s">
        <v>84</v>
      </c>
      <c r="AY150" s="225" t="s">
        <v>141</v>
      </c>
      <c r="BK150" s="227">
        <f>SUM(BK151:BK158)</f>
        <v>0</v>
      </c>
    </row>
    <row r="151" s="2" customFormat="1" ht="44.25" customHeight="1">
      <c r="A151" s="36"/>
      <c r="B151" s="37"/>
      <c r="C151" s="230" t="s">
        <v>498</v>
      </c>
      <c r="D151" s="230" t="s">
        <v>144</v>
      </c>
      <c r="E151" s="231" t="s">
        <v>596</v>
      </c>
      <c r="F151" s="232" t="s">
        <v>597</v>
      </c>
      <c r="G151" s="233" t="s">
        <v>161</v>
      </c>
      <c r="H151" s="234">
        <v>157</v>
      </c>
      <c r="I151" s="235"/>
      <c r="J151" s="235"/>
      <c r="K151" s="236">
        <f>ROUND(P151*H151,2)</f>
        <v>0</v>
      </c>
      <c r="L151" s="237"/>
      <c r="M151" s="42"/>
      <c r="N151" s="238" t="s">
        <v>1</v>
      </c>
      <c r="O151" s="239" t="s">
        <v>40</v>
      </c>
      <c r="P151" s="240">
        <f>I151+J151</f>
        <v>0</v>
      </c>
      <c r="Q151" s="240">
        <f>ROUND(I151*H151,2)</f>
        <v>0</v>
      </c>
      <c r="R151" s="240">
        <f>ROUND(J151*H151,2)</f>
        <v>0</v>
      </c>
      <c r="S151" s="95"/>
      <c r="T151" s="241">
        <f>S151*H151</f>
        <v>0</v>
      </c>
      <c r="U151" s="241">
        <v>0.112</v>
      </c>
      <c r="V151" s="241">
        <f>U151*H151</f>
        <v>17.584</v>
      </c>
      <c r="W151" s="241">
        <v>0</v>
      </c>
      <c r="X151" s="242">
        <f>W151*H151</f>
        <v>0</v>
      </c>
      <c r="Y151" s="36"/>
      <c r="Z151" s="36"/>
      <c r="AA151" s="36"/>
      <c r="AB151" s="36"/>
      <c r="AC151" s="36"/>
      <c r="AD151" s="36"/>
      <c r="AE151" s="36"/>
      <c r="AR151" s="243" t="s">
        <v>148</v>
      </c>
      <c r="AT151" s="243" t="s">
        <v>144</v>
      </c>
      <c r="AU151" s="243" t="s">
        <v>149</v>
      </c>
      <c r="AY151" s="15" t="s">
        <v>141</v>
      </c>
      <c r="BE151" s="244">
        <f>IF(O151="základná",K151,0)</f>
        <v>0</v>
      </c>
      <c r="BF151" s="244">
        <f>IF(O151="znížená",K151,0)</f>
        <v>0</v>
      </c>
      <c r="BG151" s="244">
        <f>IF(O151="zákl. prenesená",K151,0)</f>
        <v>0</v>
      </c>
      <c r="BH151" s="244">
        <f>IF(O151="zníž. prenesená",K151,0)</f>
        <v>0</v>
      </c>
      <c r="BI151" s="244">
        <f>IF(O151="nulová",K151,0)</f>
        <v>0</v>
      </c>
      <c r="BJ151" s="15" t="s">
        <v>149</v>
      </c>
      <c r="BK151" s="244">
        <f>ROUND(P151*H151,2)</f>
        <v>0</v>
      </c>
      <c r="BL151" s="15" t="s">
        <v>148</v>
      </c>
      <c r="BM151" s="243" t="s">
        <v>598</v>
      </c>
    </row>
    <row r="152" s="2" customFormat="1">
      <c r="A152" s="36"/>
      <c r="B152" s="37"/>
      <c r="C152" s="38"/>
      <c r="D152" s="245" t="s">
        <v>151</v>
      </c>
      <c r="E152" s="38"/>
      <c r="F152" s="246" t="s">
        <v>599</v>
      </c>
      <c r="G152" s="38"/>
      <c r="H152" s="38"/>
      <c r="I152" s="247"/>
      <c r="J152" s="247"/>
      <c r="K152" s="38"/>
      <c r="L152" s="38"/>
      <c r="M152" s="42"/>
      <c r="N152" s="248"/>
      <c r="O152" s="249"/>
      <c r="P152" s="95"/>
      <c r="Q152" s="95"/>
      <c r="R152" s="95"/>
      <c r="S152" s="95"/>
      <c r="T152" s="95"/>
      <c r="U152" s="95"/>
      <c r="V152" s="95"/>
      <c r="W152" s="95"/>
      <c r="X152" s="96"/>
      <c r="Y152" s="36"/>
      <c r="Z152" s="36"/>
      <c r="AA152" s="36"/>
      <c r="AB152" s="36"/>
      <c r="AC152" s="36"/>
      <c r="AD152" s="36"/>
      <c r="AE152" s="36"/>
      <c r="AT152" s="15" t="s">
        <v>151</v>
      </c>
      <c r="AU152" s="15" t="s">
        <v>149</v>
      </c>
    </row>
    <row r="153" s="2" customFormat="1" ht="37.8" customHeight="1">
      <c r="A153" s="36"/>
      <c r="B153" s="37"/>
      <c r="C153" s="230" t="s">
        <v>465</v>
      </c>
      <c r="D153" s="230" t="s">
        <v>144</v>
      </c>
      <c r="E153" s="231" t="s">
        <v>600</v>
      </c>
      <c r="F153" s="232" t="s">
        <v>601</v>
      </c>
      <c r="G153" s="233" t="s">
        <v>161</v>
      </c>
      <c r="H153" s="234">
        <v>157</v>
      </c>
      <c r="I153" s="235"/>
      <c r="J153" s="235"/>
      <c r="K153" s="236">
        <f>ROUND(P153*H153,2)</f>
        <v>0</v>
      </c>
      <c r="L153" s="237"/>
      <c r="M153" s="42"/>
      <c r="N153" s="238" t="s">
        <v>1</v>
      </c>
      <c r="O153" s="239" t="s">
        <v>40</v>
      </c>
      <c r="P153" s="240">
        <f>I153+J153</f>
        <v>0</v>
      </c>
      <c r="Q153" s="240">
        <f>ROUND(I153*H153,2)</f>
        <v>0</v>
      </c>
      <c r="R153" s="240">
        <f>ROUND(J153*H153,2)</f>
        <v>0</v>
      </c>
      <c r="S153" s="95"/>
      <c r="T153" s="241">
        <f>S153*H153</f>
        <v>0</v>
      </c>
      <c r="U153" s="241">
        <v>0.112</v>
      </c>
      <c r="V153" s="241">
        <f>U153*H153</f>
        <v>17.584</v>
      </c>
      <c r="W153" s="241">
        <v>0</v>
      </c>
      <c r="X153" s="242">
        <f>W153*H153</f>
        <v>0</v>
      </c>
      <c r="Y153" s="36"/>
      <c r="Z153" s="36"/>
      <c r="AA153" s="36"/>
      <c r="AB153" s="36"/>
      <c r="AC153" s="36"/>
      <c r="AD153" s="36"/>
      <c r="AE153" s="36"/>
      <c r="AR153" s="243" t="s">
        <v>148</v>
      </c>
      <c r="AT153" s="243" t="s">
        <v>144</v>
      </c>
      <c r="AU153" s="243" t="s">
        <v>149</v>
      </c>
      <c r="AY153" s="15" t="s">
        <v>141</v>
      </c>
      <c r="BE153" s="244">
        <f>IF(O153="základná",K153,0)</f>
        <v>0</v>
      </c>
      <c r="BF153" s="244">
        <f>IF(O153="znížená",K153,0)</f>
        <v>0</v>
      </c>
      <c r="BG153" s="244">
        <f>IF(O153="zákl. prenesená",K153,0)</f>
        <v>0</v>
      </c>
      <c r="BH153" s="244">
        <f>IF(O153="zníž. prenesená",K153,0)</f>
        <v>0</v>
      </c>
      <c r="BI153" s="244">
        <f>IF(O153="nulová",K153,0)</f>
        <v>0</v>
      </c>
      <c r="BJ153" s="15" t="s">
        <v>149</v>
      </c>
      <c r="BK153" s="244">
        <f>ROUND(P153*H153,2)</f>
        <v>0</v>
      </c>
      <c r="BL153" s="15" t="s">
        <v>148</v>
      </c>
      <c r="BM153" s="243" t="s">
        <v>602</v>
      </c>
    </row>
    <row r="154" s="2" customFormat="1">
      <c r="A154" s="36"/>
      <c r="B154" s="37"/>
      <c r="C154" s="38"/>
      <c r="D154" s="245" t="s">
        <v>151</v>
      </c>
      <c r="E154" s="38"/>
      <c r="F154" s="246" t="s">
        <v>603</v>
      </c>
      <c r="G154" s="38"/>
      <c r="H154" s="38"/>
      <c r="I154" s="247"/>
      <c r="J154" s="247"/>
      <c r="K154" s="38"/>
      <c r="L154" s="38"/>
      <c r="M154" s="42"/>
      <c r="N154" s="248"/>
      <c r="O154" s="249"/>
      <c r="P154" s="95"/>
      <c r="Q154" s="95"/>
      <c r="R154" s="95"/>
      <c r="S154" s="95"/>
      <c r="T154" s="95"/>
      <c r="U154" s="95"/>
      <c r="V154" s="95"/>
      <c r="W154" s="95"/>
      <c r="X154" s="96"/>
      <c r="Y154" s="36"/>
      <c r="Z154" s="36"/>
      <c r="AA154" s="36"/>
      <c r="AB154" s="36"/>
      <c r="AC154" s="36"/>
      <c r="AD154" s="36"/>
      <c r="AE154" s="36"/>
      <c r="AT154" s="15" t="s">
        <v>151</v>
      </c>
      <c r="AU154" s="15" t="s">
        <v>149</v>
      </c>
    </row>
    <row r="155" s="2" customFormat="1" ht="33" customHeight="1">
      <c r="A155" s="36"/>
      <c r="B155" s="37"/>
      <c r="C155" s="230" t="s">
        <v>604</v>
      </c>
      <c r="D155" s="230" t="s">
        <v>144</v>
      </c>
      <c r="E155" s="231" t="s">
        <v>490</v>
      </c>
      <c r="F155" s="232" t="s">
        <v>491</v>
      </c>
      <c r="G155" s="233" t="s">
        <v>161</v>
      </c>
      <c r="H155" s="234">
        <v>178</v>
      </c>
      <c r="I155" s="235"/>
      <c r="J155" s="235"/>
      <c r="K155" s="236">
        <f>ROUND(P155*H155,2)</f>
        <v>0</v>
      </c>
      <c r="L155" s="237"/>
      <c r="M155" s="42"/>
      <c r="N155" s="238" t="s">
        <v>1</v>
      </c>
      <c r="O155" s="239" t="s">
        <v>40</v>
      </c>
      <c r="P155" s="240">
        <f>I155+J155</f>
        <v>0</v>
      </c>
      <c r="Q155" s="240">
        <f>ROUND(I155*H155,2)</f>
        <v>0</v>
      </c>
      <c r="R155" s="240">
        <f>ROUND(J155*H155,2)</f>
        <v>0</v>
      </c>
      <c r="S155" s="95"/>
      <c r="T155" s="241">
        <f>S155*H155</f>
        <v>0</v>
      </c>
      <c r="U155" s="241">
        <v>0.20394000000000001</v>
      </c>
      <c r="V155" s="241">
        <f>U155*H155</f>
        <v>36.301320000000004</v>
      </c>
      <c r="W155" s="241">
        <v>0</v>
      </c>
      <c r="X155" s="242">
        <f>W155*H155</f>
        <v>0</v>
      </c>
      <c r="Y155" s="36"/>
      <c r="Z155" s="36"/>
      <c r="AA155" s="36"/>
      <c r="AB155" s="36"/>
      <c r="AC155" s="36"/>
      <c r="AD155" s="36"/>
      <c r="AE155" s="36"/>
      <c r="AR155" s="243" t="s">
        <v>148</v>
      </c>
      <c r="AT155" s="243" t="s">
        <v>144</v>
      </c>
      <c r="AU155" s="243" t="s">
        <v>149</v>
      </c>
      <c r="AY155" s="15" t="s">
        <v>141</v>
      </c>
      <c r="BE155" s="244">
        <f>IF(O155="základná",K155,0)</f>
        <v>0</v>
      </c>
      <c r="BF155" s="244">
        <f>IF(O155="znížená",K155,0)</f>
        <v>0</v>
      </c>
      <c r="BG155" s="244">
        <f>IF(O155="zákl. prenesená",K155,0)</f>
        <v>0</v>
      </c>
      <c r="BH155" s="244">
        <f>IF(O155="zníž. prenesená",K155,0)</f>
        <v>0</v>
      </c>
      <c r="BI155" s="244">
        <f>IF(O155="nulová",K155,0)</f>
        <v>0</v>
      </c>
      <c r="BJ155" s="15" t="s">
        <v>149</v>
      </c>
      <c r="BK155" s="244">
        <f>ROUND(P155*H155,2)</f>
        <v>0</v>
      </c>
      <c r="BL155" s="15" t="s">
        <v>148</v>
      </c>
      <c r="BM155" s="243" t="s">
        <v>605</v>
      </c>
    </row>
    <row r="156" s="2" customFormat="1">
      <c r="A156" s="36"/>
      <c r="B156" s="37"/>
      <c r="C156" s="38"/>
      <c r="D156" s="245" t="s">
        <v>151</v>
      </c>
      <c r="E156" s="38"/>
      <c r="F156" s="246" t="s">
        <v>493</v>
      </c>
      <c r="G156" s="38"/>
      <c r="H156" s="38"/>
      <c r="I156" s="247"/>
      <c r="J156" s="247"/>
      <c r="K156" s="38"/>
      <c r="L156" s="38"/>
      <c r="M156" s="42"/>
      <c r="N156" s="248"/>
      <c r="O156" s="249"/>
      <c r="P156" s="95"/>
      <c r="Q156" s="95"/>
      <c r="R156" s="95"/>
      <c r="S156" s="95"/>
      <c r="T156" s="95"/>
      <c r="U156" s="95"/>
      <c r="V156" s="95"/>
      <c r="W156" s="95"/>
      <c r="X156" s="96"/>
      <c r="Y156" s="36"/>
      <c r="Z156" s="36"/>
      <c r="AA156" s="36"/>
      <c r="AB156" s="36"/>
      <c r="AC156" s="36"/>
      <c r="AD156" s="36"/>
      <c r="AE156" s="36"/>
      <c r="AT156" s="15" t="s">
        <v>151</v>
      </c>
      <c r="AU156" s="15" t="s">
        <v>149</v>
      </c>
    </row>
    <row r="157" s="2" customFormat="1" ht="33" customHeight="1">
      <c r="A157" s="36"/>
      <c r="B157" s="37"/>
      <c r="C157" s="230" t="s">
        <v>606</v>
      </c>
      <c r="D157" s="230" t="s">
        <v>144</v>
      </c>
      <c r="E157" s="231" t="s">
        <v>607</v>
      </c>
      <c r="F157" s="232" t="s">
        <v>608</v>
      </c>
      <c r="G157" s="233" t="s">
        <v>161</v>
      </c>
      <c r="H157" s="234">
        <v>157</v>
      </c>
      <c r="I157" s="235"/>
      <c r="J157" s="235"/>
      <c r="K157" s="236">
        <f>ROUND(P157*H157,2)</f>
        <v>0</v>
      </c>
      <c r="L157" s="237"/>
      <c r="M157" s="42"/>
      <c r="N157" s="238" t="s">
        <v>1</v>
      </c>
      <c r="O157" s="239" t="s">
        <v>40</v>
      </c>
      <c r="P157" s="240">
        <f>I157+J157</f>
        <v>0</v>
      </c>
      <c r="Q157" s="240">
        <f>ROUND(I157*H157,2)</f>
        <v>0</v>
      </c>
      <c r="R157" s="240">
        <f>ROUND(J157*H157,2)</f>
        <v>0</v>
      </c>
      <c r="S157" s="95"/>
      <c r="T157" s="241">
        <f>S157*H157</f>
        <v>0</v>
      </c>
      <c r="U157" s="241">
        <v>0.29160000000000003</v>
      </c>
      <c r="V157" s="241">
        <f>U157*H157</f>
        <v>45.781200000000005</v>
      </c>
      <c r="W157" s="241">
        <v>0</v>
      </c>
      <c r="X157" s="242">
        <f>W157*H157</f>
        <v>0</v>
      </c>
      <c r="Y157" s="36"/>
      <c r="Z157" s="36"/>
      <c r="AA157" s="36"/>
      <c r="AB157" s="36"/>
      <c r="AC157" s="36"/>
      <c r="AD157" s="36"/>
      <c r="AE157" s="36"/>
      <c r="AR157" s="243" t="s">
        <v>148</v>
      </c>
      <c r="AT157" s="243" t="s">
        <v>144</v>
      </c>
      <c r="AU157" s="243" t="s">
        <v>149</v>
      </c>
      <c r="AY157" s="15" t="s">
        <v>141</v>
      </c>
      <c r="BE157" s="244">
        <f>IF(O157="základná",K157,0)</f>
        <v>0</v>
      </c>
      <c r="BF157" s="244">
        <f>IF(O157="znížená",K157,0)</f>
        <v>0</v>
      </c>
      <c r="BG157" s="244">
        <f>IF(O157="zákl. prenesená",K157,0)</f>
        <v>0</v>
      </c>
      <c r="BH157" s="244">
        <f>IF(O157="zníž. prenesená",K157,0)</f>
        <v>0</v>
      </c>
      <c r="BI157" s="244">
        <f>IF(O157="nulová",K157,0)</f>
        <v>0</v>
      </c>
      <c r="BJ157" s="15" t="s">
        <v>149</v>
      </c>
      <c r="BK157" s="244">
        <f>ROUND(P157*H157,2)</f>
        <v>0</v>
      </c>
      <c r="BL157" s="15" t="s">
        <v>148</v>
      </c>
      <c r="BM157" s="243" t="s">
        <v>609</v>
      </c>
    </row>
    <row r="158" s="2" customFormat="1">
      <c r="A158" s="36"/>
      <c r="B158" s="37"/>
      <c r="C158" s="38"/>
      <c r="D158" s="245" t="s">
        <v>151</v>
      </c>
      <c r="E158" s="38"/>
      <c r="F158" s="246" t="s">
        <v>610</v>
      </c>
      <c r="G158" s="38"/>
      <c r="H158" s="38"/>
      <c r="I158" s="247"/>
      <c r="J158" s="247"/>
      <c r="K158" s="38"/>
      <c r="L158" s="38"/>
      <c r="M158" s="42"/>
      <c r="N158" s="248"/>
      <c r="O158" s="249"/>
      <c r="P158" s="95"/>
      <c r="Q158" s="95"/>
      <c r="R158" s="95"/>
      <c r="S158" s="95"/>
      <c r="T158" s="95"/>
      <c r="U158" s="95"/>
      <c r="V158" s="95"/>
      <c r="W158" s="95"/>
      <c r="X158" s="96"/>
      <c r="Y158" s="36"/>
      <c r="Z158" s="36"/>
      <c r="AA158" s="36"/>
      <c r="AB158" s="36"/>
      <c r="AC158" s="36"/>
      <c r="AD158" s="36"/>
      <c r="AE158" s="36"/>
      <c r="AT158" s="15" t="s">
        <v>151</v>
      </c>
      <c r="AU158" s="15" t="s">
        <v>149</v>
      </c>
    </row>
    <row r="159" s="12" customFormat="1" ht="22.8" customHeight="1">
      <c r="A159" s="12"/>
      <c r="B159" s="213"/>
      <c r="C159" s="214"/>
      <c r="D159" s="215" t="s">
        <v>75</v>
      </c>
      <c r="E159" s="228" t="s">
        <v>158</v>
      </c>
      <c r="F159" s="228" t="s">
        <v>327</v>
      </c>
      <c r="G159" s="214"/>
      <c r="H159" s="214"/>
      <c r="I159" s="217"/>
      <c r="J159" s="217"/>
      <c r="K159" s="229">
        <f>BK159</f>
        <v>0</v>
      </c>
      <c r="L159" s="214"/>
      <c r="M159" s="219"/>
      <c r="N159" s="220"/>
      <c r="O159" s="221"/>
      <c r="P159" s="221"/>
      <c r="Q159" s="222">
        <f>SUM(Q160:Q164)</f>
        <v>0</v>
      </c>
      <c r="R159" s="222">
        <f>SUM(R160:R164)</f>
        <v>0</v>
      </c>
      <c r="S159" s="221"/>
      <c r="T159" s="223">
        <f>SUM(T160:T164)</f>
        <v>0</v>
      </c>
      <c r="U159" s="221"/>
      <c r="V159" s="223">
        <f>SUM(V160:V164)</f>
        <v>41.194400000000002</v>
      </c>
      <c r="W159" s="221"/>
      <c r="X159" s="224">
        <f>SUM(X160:X164)</f>
        <v>0</v>
      </c>
      <c r="Y159" s="12"/>
      <c r="Z159" s="12"/>
      <c r="AA159" s="12"/>
      <c r="AB159" s="12"/>
      <c r="AC159" s="12"/>
      <c r="AD159" s="12"/>
      <c r="AE159" s="12"/>
      <c r="AR159" s="225" t="s">
        <v>84</v>
      </c>
      <c r="AT159" s="226" t="s">
        <v>75</v>
      </c>
      <c r="AU159" s="226" t="s">
        <v>84</v>
      </c>
      <c r="AY159" s="225" t="s">
        <v>141</v>
      </c>
      <c r="BK159" s="227">
        <f>SUM(BK160:BK164)</f>
        <v>0</v>
      </c>
    </row>
    <row r="160" s="2" customFormat="1" ht="37.8" customHeight="1">
      <c r="A160" s="36"/>
      <c r="B160" s="37"/>
      <c r="C160" s="230" t="s">
        <v>337</v>
      </c>
      <c r="D160" s="230" t="s">
        <v>144</v>
      </c>
      <c r="E160" s="231" t="s">
        <v>338</v>
      </c>
      <c r="F160" s="232" t="s">
        <v>339</v>
      </c>
      <c r="G160" s="233" t="s">
        <v>167</v>
      </c>
      <c r="H160" s="234">
        <v>340</v>
      </c>
      <c r="I160" s="235"/>
      <c r="J160" s="235"/>
      <c r="K160" s="236">
        <f>ROUND(P160*H160,2)</f>
        <v>0</v>
      </c>
      <c r="L160" s="237"/>
      <c r="M160" s="42"/>
      <c r="N160" s="238" t="s">
        <v>1</v>
      </c>
      <c r="O160" s="239" t="s">
        <v>40</v>
      </c>
      <c r="P160" s="240">
        <f>I160+J160</f>
        <v>0</v>
      </c>
      <c r="Q160" s="240">
        <f>ROUND(I160*H160,2)</f>
        <v>0</v>
      </c>
      <c r="R160" s="240">
        <f>ROUND(J160*H160,2)</f>
        <v>0</v>
      </c>
      <c r="S160" s="95"/>
      <c r="T160" s="241">
        <f>S160*H160</f>
        <v>0</v>
      </c>
      <c r="U160" s="241">
        <v>0.097930000000000003</v>
      </c>
      <c r="V160" s="241">
        <f>U160*H160</f>
        <v>33.296199999999999</v>
      </c>
      <c r="W160" s="241">
        <v>0</v>
      </c>
      <c r="X160" s="242">
        <f>W160*H160</f>
        <v>0</v>
      </c>
      <c r="Y160" s="36"/>
      <c r="Z160" s="36"/>
      <c r="AA160" s="36"/>
      <c r="AB160" s="36"/>
      <c r="AC160" s="36"/>
      <c r="AD160" s="36"/>
      <c r="AE160" s="36"/>
      <c r="AR160" s="243" t="s">
        <v>148</v>
      </c>
      <c r="AT160" s="243" t="s">
        <v>144</v>
      </c>
      <c r="AU160" s="243" t="s">
        <v>149</v>
      </c>
      <c r="AY160" s="15" t="s">
        <v>141</v>
      </c>
      <c r="BE160" s="244">
        <f>IF(O160="základná",K160,0)</f>
        <v>0</v>
      </c>
      <c r="BF160" s="244">
        <f>IF(O160="znížená",K160,0)</f>
        <v>0</v>
      </c>
      <c r="BG160" s="244">
        <f>IF(O160="zákl. prenesená",K160,0)</f>
        <v>0</v>
      </c>
      <c r="BH160" s="244">
        <f>IF(O160="zníž. prenesená",K160,0)</f>
        <v>0</v>
      </c>
      <c r="BI160" s="244">
        <f>IF(O160="nulová",K160,0)</f>
        <v>0</v>
      </c>
      <c r="BJ160" s="15" t="s">
        <v>149</v>
      </c>
      <c r="BK160" s="244">
        <f>ROUND(P160*H160,2)</f>
        <v>0</v>
      </c>
      <c r="BL160" s="15" t="s">
        <v>148</v>
      </c>
      <c r="BM160" s="243" t="s">
        <v>340</v>
      </c>
    </row>
    <row r="161" s="2" customFormat="1">
      <c r="A161" s="36"/>
      <c r="B161" s="37"/>
      <c r="C161" s="38"/>
      <c r="D161" s="245" t="s">
        <v>151</v>
      </c>
      <c r="E161" s="38"/>
      <c r="F161" s="246" t="s">
        <v>341</v>
      </c>
      <c r="G161" s="38"/>
      <c r="H161" s="38"/>
      <c r="I161" s="247"/>
      <c r="J161" s="247"/>
      <c r="K161" s="38"/>
      <c r="L161" s="38"/>
      <c r="M161" s="42"/>
      <c r="N161" s="248"/>
      <c r="O161" s="249"/>
      <c r="P161" s="95"/>
      <c r="Q161" s="95"/>
      <c r="R161" s="95"/>
      <c r="S161" s="95"/>
      <c r="T161" s="95"/>
      <c r="U161" s="95"/>
      <c r="V161" s="95"/>
      <c r="W161" s="95"/>
      <c r="X161" s="96"/>
      <c r="Y161" s="36"/>
      <c r="Z161" s="36"/>
      <c r="AA161" s="36"/>
      <c r="AB161" s="36"/>
      <c r="AC161" s="36"/>
      <c r="AD161" s="36"/>
      <c r="AE161" s="36"/>
      <c r="AT161" s="15" t="s">
        <v>151</v>
      </c>
      <c r="AU161" s="15" t="s">
        <v>149</v>
      </c>
    </row>
    <row r="162" s="2" customFormat="1" ht="21.75" customHeight="1">
      <c r="A162" s="36"/>
      <c r="B162" s="37"/>
      <c r="C162" s="260" t="s">
        <v>342</v>
      </c>
      <c r="D162" s="260" t="s">
        <v>228</v>
      </c>
      <c r="E162" s="261" t="s">
        <v>343</v>
      </c>
      <c r="F162" s="262" t="s">
        <v>344</v>
      </c>
      <c r="G162" s="263" t="s">
        <v>147</v>
      </c>
      <c r="H162" s="264">
        <v>343.39999999999998</v>
      </c>
      <c r="I162" s="265"/>
      <c r="J162" s="266"/>
      <c r="K162" s="267">
        <f>ROUND(P162*H162,2)</f>
        <v>0</v>
      </c>
      <c r="L162" s="266"/>
      <c r="M162" s="268"/>
      <c r="N162" s="269" t="s">
        <v>1</v>
      </c>
      <c r="O162" s="239" t="s">
        <v>40</v>
      </c>
      <c r="P162" s="240">
        <f>I162+J162</f>
        <v>0</v>
      </c>
      <c r="Q162" s="240">
        <f>ROUND(I162*H162,2)</f>
        <v>0</v>
      </c>
      <c r="R162" s="240">
        <f>ROUND(J162*H162,2)</f>
        <v>0</v>
      </c>
      <c r="S162" s="95"/>
      <c r="T162" s="241">
        <f>S162*H162</f>
        <v>0</v>
      </c>
      <c r="U162" s="241">
        <v>0.023</v>
      </c>
      <c r="V162" s="241">
        <f>U162*H162</f>
        <v>7.8981999999999992</v>
      </c>
      <c r="W162" s="241">
        <v>0</v>
      </c>
      <c r="X162" s="242">
        <f>W162*H162</f>
        <v>0</v>
      </c>
      <c r="Y162" s="36"/>
      <c r="Z162" s="36"/>
      <c r="AA162" s="36"/>
      <c r="AB162" s="36"/>
      <c r="AC162" s="36"/>
      <c r="AD162" s="36"/>
      <c r="AE162" s="36"/>
      <c r="AR162" s="243" t="s">
        <v>164</v>
      </c>
      <c r="AT162" s="243" t="s">
        <v>228</v>
      </c>
      <c r="AU162" s="243" t="s">
        <v>149</v>
      </c>
      <c r="AY162" s="15" t="s">
        <v>141</v>
      </c>
      <c r="BE162" s="244">
        <f>IF(O162="základná",K162,0)</f>
        <v>0</v>
      </c>
      <c r="BF162" s="244">
        <f>IF(O162="znížená",K162,0)</f>
        <v>0</v>
      </c>
      <c r="BG162" s="244">
        <f>IF(O162="zákl. prenesená",K162,0)</f>
        <v>0</v>
      </c>
      <c r="BH162" s="244">
        <f>IF(O162="zníž. prenesená",K162,0)</f>
        <v>0</v>
      </c>
      <c r="BI162" s="244">
        <f>IF(O162="nulová",K162,0)</f>
        <v>0</v>
      </c>
      <c r="BJ162" s="15" t="s">
        <v>149</v>
      </c>
      <c r="BK162" s="244">
        <f>ROUND(P162*H162,2)</f>
        <v>0</v>
      </c>
      <c r="BL162" s="15" t="s">
        <v>148</v>
      </c>
      <c r="BM162" s="243" t="s">
        <v>345</v>
      </c>
    </row>
    <row r="163" s="2" customFormat="1">
      <c r="A163" s="36"/>
      <c r="B163" s="37"/>
      <c r="C163" s="38"/>
      <c r="D163" s="245" t="s">
        <v>151</v>
      </c>
      <c r="E163" s="38"/>
      <c r="F163" s="246" t="s">
        <v>344</v>
      </c>
      <c r="G163" s="38"/>
      <c r="H163" s="38"/>
      <c r="I163" s="247"/>
      <c r="J163" s="247"/>
      <c r="K163" s="38"/>
      <c r="L163" s="38"/>
      <c r="M163" s="42"/>
      <c r="N163" s="248"/>
      <c r="O163" s="249"/>
      <c r="P163" s="95"/>
      <c r="Q163" s="95"/>
      <c r="R163" s="95"/>
      <c r="S163" s="95"/>
      <c r="T163" s="95"/>
      <c r="U163" s="95"/>
      <c r="V163" s="95"/>
      <c r="W163" s="95"/>
      <c r="X163" s="96"/>
      <c r="Y163" s="36"/>
      <c r="Z163" s="36"/>
      <c r="AA163" s="36"/>
      <c r="AB163" s="36"/>
      <c r="AC163" s="36"/>
      <c r="AD163" s="36"/>
      <c r="AE163" s="36"/>
      <c r="AT163" s="15" t="s">
        <v>151</v>
      </c>
      <c r="AU163" s="15" t="s">
        <v>149</v>
      </c>
    </row>
    <row r="164" s="13" customFormat="1">
      <c r="A164" s="13"/>
      <c r="B164" s="250"/>
      <c r="C164" s="251"/>
      <c r="D164" s="245" t="s">
        <v>196</v>
      </c>
      <c r="E164" s="251"/>
      <c r="F164" s="252" t="s">
        <v>611</v>
      </c>
      <c r="G164" s="251"/>
      <c r="H164" s="253">
        <v>343.39999999999998</v>
      </c>
      <c r="I164" s="254"/>
      <c r="J164" s="254"/>
      <c r="K164" s="251"/>
      <c r="L164" s="251"/>
      <c r="M164" s="255"/>
      <c r="N164" s="256"/>
      <c r="O164" s="257"/>
      <c r="P164" s="257"/>
      <c r="Q164" s="257"/>
      <c r="R164" s="257"/>
      <c r="S164" s="257"/>
      <c r="T164" s="257"/>
      <c r="U164" s="257"/>
      <c r="V164" s="257"/>
      <c r="W164" s="257"/>
      <c r="X164" s="258"/>
      <c r="Y164" s="13"/>
      <c r="Z164" s="13"/>
      <c r="AA164" s="13"/>
      <c r="AB164" s="13"/>
      <c r="AC164" s="13"/>
      <c r="AD164" s="13"/>
      <c r="AE164" s="13"/>
      <c r="AT164" s="259" t="s">
        <v>196</v>
      </c>
      <c r="AU164" s="259" t="s">
        <v>149</v>
      </c>
      <c r="AV164" s="13" t="s">
        <v>149</v>
      </c>
      <c r="AW164" s="13" t="s">
        <v>4</v>
      </c>
      <c r="AX164" s="13" t="s">
        <v>84</v>
      </c>
      <c r="AY164" s="259" t="s">
        <v>141</v>
      </c>
    </row>
    <row r="165" s="12" customFormat="1" ht="22.8" customHeight="1">
      <c r="A165" s="12"/>
      <c r="B165" s="213"/>
      <c r="C165" s="214"/>
      <c r="D165" s="215" t="s">
        <v>75</v>
      </c>
      <c r="E165" s="228" t="s">
        <v>381</v>
      </c>
      <c r="F165" s="228" t="s">
        <v>382</v>
      </c>
      <c r="G165" s="214"/>
      <c r="H165" s="214"/>
      <c r="I165" s="217"/>
      <c r="J165" s="217"/>
      <c r="K165" s="229">
        <f>BK165</f>
        <v>0</v>
      </c>
      <c r="L165" s="214"/>
      <c r="M165" s="219"/>
      <c r="N165" s="220"/>
      <c r="O165" s="221"/>
      <c r="P165" s="221"/>
      <c r="Q165" s="222">
        <f>SUM(Q166:Q167)</f>
        <v>0</v>
      </c>
      <c r="R165" s="222">
        <f>SUM(R166:R167)</f>
        <v>0</v>
      </c>
      <c r="S165" s="221"/>
      <c r="T165" s="223">
        <f>SUM(T166:T167)</f>
        <v>0</v>
      </c>
      <c r="U165" s="221"/>
      <c r="V165" s="223">
        <f>SUM(V166:V167)</f>
        <v>0</v>
      </c>
      <c r="W165" s="221"/>
      <c r="X165" s="224">
        <f>SUM(X166:X167)</f>
        <v>0</v>
      </c>
      <c r="Y165" s="12"/>
      <c r="Z165" s="12"/>
      <c r="AA165" s="12"/>
      <c r="AB165" s="12"/>
      <c r="AC165" s="12"/>
      <c r="AD165" s="12"/>
      <c r="AE165" s="12"/>
      <c r="AR165" s="225" t="s">
        <v>84</v>
      </c>
      <c r="AT165" s="226" t="s">
        <v>75</v>
      </c>
      <c r="AU165" s="226" t="s">
        <v>84</v>
      </c>
      <c r="AY165" s="225" t="s">
        <v>141</v>
      </c>
      <c r="BK165" s="227">
        <f>SUM(BK166:BK167)</f>
        <v>0</v>
      </c>
    </row>
    <row r="166" s="2" customFormat="1" ht="24.15" customHeight="1">
      <c r="A166" s="36"/>
      <c r="B166" s="37"/>
      <c r="C166" s="230" t="s">
        <v>383</v>
      </c>
      <c r="D166" s="230" t="s">
        <v>144</v>
      </c>
      <c r="E166" s="231" t="s">
        <v>384</v>
      </c>
      <c r="F166" s="232" t="s">
        <v>385</v>
      </c>
      <c r="G166" s="233" t="s">
        <v>209</v>
      </c>
      <c r="H166" s="234">
        <v>183.691</v>
      </c>
      <c r="I166" s="235"/>
      <c r="J166" s="235"/>
      <c r="K166" s="236">
        <f>ROUND(P166*H166,2)</f>
        <v>0</v>
      </c>
      <c r="L166" s="237"/>
      <c r="M166" s="42"/>
      <c r="N166" s="238" t="s">
        <v>1</v>
      </c>
      <c r="O166" s="239" t="s">
        <v>40</v>
      </c>
      <c r="P166" s="240">
        <f>I166+J166</f>
        <v>0</v>
      </c>
      <c r="Q166" s="240">
        <f>ROUND(I166*H166,2)</f>
        <v>0</v>
      </c>
      <c r="R166" s="240">
        <f>ROUND(J166*H166,2)</f>
        <v>0</v>
      </c>
      <c r="S166" s="95"/>
      <c r="T166" s="241">
        <f>S166*H166</f>
        <v>0</v>
      </c>
      <c r="U166" s="241">
        <v>0</v>
      </c>
      <c r="V166" s="241">
        <f>U166*H166</f>
        <v>0</v>
      </c>
      <c r="W166" s="241">
        <v>0</v>
      </c>
      <c r="X166" s="242">
        <f>W166*H166</f>
        <v>0</v>
      </c>
      <c r="Y166" s="36"/>
      <c r="Z166" s="36"/>
      <c r="AA166" s="36"/>
      <c r="AB166" s="36"/>
      <c r="AC166" s="36"/>
      <c r="AD166" s="36"/>
      <c r="AE166" s="36"/>
      <c r="AR166" s="243" t="s">
        <v>148</v>
      </c>
      <c r="AT166" s="243" t="s">
        <v>144</v>
      </c>
      <c r="AU166" s="243" t="s">
        <v>149</v>
      </c>
      <c r="AY166" s="15" t="s">
        <v>141</v>
      </c>
      <c r="BE166" s="244">
        <f>IF(O166="základná",K166,0)</f>
        <v>0</v>
      </c>
      <c r="BF166" s="244">
        <f>IF(O166="znížená",K166,0)</f>
        <v>0</v>
      </c>
      <c r="BG166" s="244">
        <f>IF(O166="zákl. prenesená",K166,0)</f>
        <v>0</v>
      </c>
      <c r="BH166" s="244">
        <f>IF(O166="zníž. prenesená",K166,0)</f>
        <v>0</v>
      </c>
      <c r="BI166" s="244">
        <f>IF(O166="nulová",K166,0)</f>
        <v>0</v>
      </c>
      <c r="BJ166" s="15" t="s">
        <v>149</v>
      </c>
      <c r="BK166" s="244">
        <f>ROUND(P166*H166,2)</f>
        <v>0</v>
      </c>
      <c r="BL166" s="15" t="s">
        <v>148</v>
      </c>
      <c r="BM166" s="243" t="s">
        <v>386</v>
      </c>
    </row>
    <row r="167" s="2" customFormat="1">
      <c r="A167" s="36"/>
      <c r="B167" s="37"/>
      <c r="C167" s="38"/>
      <c r="D167" s="245" t="s">
        <v>151</v>
      </c>
      <c r="E167" s="38"/>
      <c r="F167" s="246" t="s">
        <v>387</v>
      </c>
      <c r="G167" s="38"/>
      <c r="H167" s="38"/>
      <c r="I167" s="247"/>
      <c r="J167" s="247"/>
      <c r="K167" s="38"/>
      <c r="L167" s="38"/>
      <c r="M167" s="42"/>
      <c r="N167" s="270"/>
      <c r="O167" s="271"/>
      <c r="P167" s="272"/>
      <c r="Q167" s="272"/>
      <c r="R167" s="272"/>
      <c r="S167" s="272"/>
      <c r="T167" s="272"/>
      <c r="U167" s="272"/>
      <c r="V167" s="272"/>
      <c r="W167" s="272"/>
      <c r="X167" s="273"/>
      <c r="Y167" s="36"/>
      <c r="Z167" s="36"/>
      <c r="AA167" s="36"/>
      <c r="AB167" s="36"/>
      <c r="AC167" s="36"/>
      <c r="AD167" s="36"/>
      <c r="AE167" s="36"/>
      <c r="AT167" s="15" t="s">
        <v>151</v>
      </c>
      <c r="AU167" s="15" t="s">
        <v>149</v>
      </c>
    </row>
    <row r="168" s="2" customFormat="1" ht="6.96" customHeight="1">
      <c r="A168" s="36"/>
      <c r="B168" s="70"/>
      <c r="C168" s="71"/>
      <c r="D168" s="71"/>
      <c r="E168" s="71"/>
      <c r="F168" s="71"/>
      <c r="G168" s="71"/>
      <c r="H168" s="71"/>
      <c r="I168" s="71"/>
      <c r="J168" s="71"/>
      <c r="K168" s="71"/>
      <c r="L168" s="71"/>
      <c r="M168" s="42"/>
      <c r="N168" s="36"/>
      <c r="P168" s="36"/>
      <c r="Q168" s="36"/>
      <c r="R168" s="36"/>
      <c r="S168" s="36"/>
      <c r="T168" s="36"/>
      <c r="U168" s="36"/>
      <c r="V168" s="36"/>
      <c r="W168" s="36"/>
      <c r="X168" s="36"/>
      <c r="Y168" s="36"/>
      <c r="Z168" s="36"/>
      <c r="AA168" s="36"/>
      <c r="AB168" s="36"/>
      <c r="AC168" s="36"/>
      <c r="AD168" s="36"/>
      <c r="AE168" s="36"/>
    </row>
  </sheetData>
  <sheetProtection sheet="1" autoFilter="0" formatColumns="0" formatRows="0" objects="1" scenarios="1" spinCount="100000" saltValue="1i5UDJfeglDXvUlWN/+qRtpvDgJaFQVptJxqqZIR1/IUoPGIQW+MiIj9byovxYzi5AYyqnix1q4M5kbAoh686A==" hashValue="hDbJRwDH2YoYi5q+HsbgP9o0nzRae9+1FC+d3GwlNQzXyV5G8hGEWsMy2VkIsAe3sWj9I7E8ZutyuOYx/I+Qew==" algorithmName="SHA-512" password="CC35"/>
  <autoFilter ref="C121:L167"/>
  <mergeCells count="9">
    <mergeCell ref="E7:H7"/>
    <mergeCell ref="E9:H9"/>
    <mergeCell ref="E18:H18"/>
    <mergeCell ref="E27:H27"/>
    <mergeCell ref="E85:H85"/>
    <mergeCell ref="E87:H87"/>
    <mergeCell ref="E112:H112"/>
    <mergeCell ref="E114:H114"/>
    <mergeCell ref="M2:Z2"/>
  </mergeCells>
  <pageMargins left="0.39375" right="0.39375" top="0.39375" bottom="0.39375" header="0" footer="0"/>
  <pageSetup paperSize="9" orientation="portrait" blackAndWhite="1" fitToHeight="100"/>
  <headerFooter>
    <oddFooter>&amp;CStrana &amp;P z &amp;N</oddFooter>
  </headerFooter>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15.5" style="1" hidden="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5" t="s">
        <v>103</v>
      </c>
    </row>
    <row r="3" s="1" customFormat="1" ht="6.96" customHeight="1">
      <c r="B3" s="141"/>
      <c r="C3" s="142"/>
      <c r="D3" s="142"/>
      <c r="E3" s="142"/>
      <c r="F3" s="142"/>
      <c r="G3" s="142"/>
      <c r="H3" s="142"/>
      <c r="I3" s="142"/>
      <c r="J3" s="142"/>
      <c r="K3" s="142"/>
      <c r="L3" s="142"/>
      <c r="M3" s="18"/>
      <c r="AT3" s="15" t="s">
        <v>76</v>
      </c>
    </row>
    <row r="4" s="1" customFormat="1" ht="24.96" customHeight="1">
      <c r="B4" s="18"/>
      <c r="D4" s="143" t="s">
        <v>104</v>
      </c>
      <c r="M4" s="18"/>
      <c r="N4" s="144" t="s">
        <v>10</v>
      </c>
      <c r="AT4" s="15" t="s">
        <v>4</v>
      </c>
    </row>
    <row r="5" s="1" customFormat="1" ht="6.96" customHeight="1">
      <c r="B5" s="18"/>
      <c r="M5" s="18"/>
    </row>
    <row r="6" s="1" customFormat="1" ht="12" customHeight="1">
      <c r="B6" s="18"/>
      <c r="D6" s="145" t="s">
        <v>16</v>
      </c>
      <c r="M6" s="18"/>
    </row>
    <row r="7" s="1" customFormat="1" ht="16.5" customHeight="1">
      <c r="B7" s="18"/>
      <c r="E7" s="146" t="str">
        <f>'Rekapitulácia stavby'!K6</f>
        <v>Zátoka pokoja</v>
      </c>
      <c r="F7" s="145"/>
      <c r="G7" s="145"/>
      <c r="H7" s="145"/>
      <c r="M7" s="18"/>
    </row>
    <row r="8" s="2" customFormat="1" ht="12" customHeight="1">
      <c r="A8" s="36"/>
      <c r="B8" s="42"/>
      <c r="C8" s="36"/>
      <c r="D8" s="145" t="s">
        <v>105</v>
      </c>
      <c r="E8" s="36"/>
      <c r="F8" s="36"/>
      <c r="G8" s="36"/>
      <c r="H8" s="36"/>
      <c r="I8" s="36"/>
      <c r="J8" s="36"/>
      <c r="K8" s="36"/>
      <c r="L8" s="36"/>
      <c r="M8" s="67"/>
      <c r="S8" s="36"/>
      <c r="T8" s="36"/>
      <c r="U8" s="36"/>
      <c r="V8" s="36"/>
      <c r="W8" s="36"/>
      <c r="X8" s="36"/>
      <c r="Y8" s="36"/>
      <c r="Z8" s="36"/>
      <c r="AA8" s="36"/>
      <c r="AB8" s="36"/>
      <c r="AC8" s="36"/>
      <c r="AD8" s="36"/>
      <c r="AE8" s="36"/>
    </row>
    <row r="9" s="2" customFormat="1" ht="16.5" customHeight="1">
      <c r="A9" s="36"/>
      <c r="B9" s="42"/>
      <c r="C9" s="36"/>
      <c r="D9" s="36"/>
      <c r="E9" s="147" t="s">
        <v>612</v>
      </c>
      <c r="F9" s="36"/>
      <c r="G9" s="36"/>
      <c r="H9" s="36"/>
      <c r="I9" s="36"/>
      <c r="J9" s="36"/>
      <c r="K9" s="36"/>
      <c r="L9" s="36"/>
      <c r="M9" s="67"/>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36"/>
      <c r="M10" s="67"/>
      <c r="S10" s="36"/>
      <c r="T10" s="36"/>
      <c r="U10" s="36"/>
      <c r="V10" s="36"/>
      <c r="W10" s="36"/>
      <c r="X10" s="36"/>
      <c r="Y10" s="36"/>
      <c r="Z10" s="36"/>
      <c r="AA10" s="36"/>
      <c r="AB10" s="36"/>
      <c r="AC10" s="36"/>
      <c r="AD10" s="36"/>
      <c r="AE10" s="36"/>
    </row>
    <row r="11" s="2" customFormat="1" ht="12" customHeight="1">
      <c r="A11" s="36"/>
      <c r="B11" s="42"/>
      <c r="C11" s="36"/>
      <c r="D11" s="145" t="s">
        <v>18</v>
      </c>
      <c r="E11" s="36"/>
      <c r="F11" s="148" t="s">
        <v>1</v>
      </c>
      <c r="G11" s="36"/>
      <c r="H11" s="36"/>
      <c r="I11" s="145" t="s">
        <v>19</v>
      </c>
      <c r="J11" s="148" t="s">
        <v>1</v>
      </c>
      <c r="K11" s="36"/>
      <c r="L11" s="36"/>
      <c r="M11" s="67"/>
      <c r="S11" s="36"/>
      <c r="T11" s="36"/>
      <c r="U11" s="36"/>
      <c r="V11" s="36"/>
      <c r="W11" s="36"/>
      <c r="X11" s="36"/>
      <c r="Y11" s="36"/>
      <c r="Z11" s="36"/>
      <c r="AA11" s="36"/>
      <c r="AB11" s="36"/>
      <c r="AC11" s="36"/>
      <c r="AD11" s="36"/>
      <c r="AE11" s="36"/>
    </row>
    <row r="12" s="2" customFormat="1" ht="12" customHeight="1">
      <c r="A12" s="36"/>
      <c r="B12" s="42"/>
      <c r="C12" s="36"/>
      <c r="D12" s="145" t="s">
        <v>20</v>
      </c>
      <c r="E12" s="36"/>
      <c r="F12" s="148" t="s">
        <v>21</v>
      </c>
      <c r="G12" s="36"/>
      <c r="H12" s="36"/>
      <c r="I12" s="145" t="s">
        <v>22</v>
      </c>
      <c r="J12" s="149" t="str">
        <f>'Rekapitulácia stavby'!AN8</f>
        <v>9. 9. 2021</v>
      </c>
      <c r="K12" s="36"/>
      <c r="L12" s="36"/>
      <c r="M12" s="67"/>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36"/>
      <c r="M13" s="67"/>
      <c r="S13" s="36"/>
      <c r="T13" s="36"/>
      <c r="U13" s="36"/>
      <c r="V13" s="36"/>
      <c r="W13" s="36"/>
      <c r="X13" s="36"/>
      <c r="Y13" s="36"/>
      <c r="Z13" s="36"/>
      <c r="AA13" s="36"/>
      <c r="AB13" s="36"/>
      <c r="AC13" s="36"/>
      <c r="AD13" s="36"/>
      <c r="AE13" s="36"/>
    </row>
    <row r="14" s="2" customFormat="1" ht="12" customHeight="1">
      <c r="A14" s="36"/>
      <c r="B14" s="42"/>
      <c r="C14" s="36"/>
      <c r="D14" s="145" t="s">
        <v>24</v>
      </c>
      <c r="E14" s="36"/>
      <c r="F14" s="36"/>
      <c r="G14" s="36"/>
      <c r="H14" s="36"/>
      <c r="I14" s="145" t="s">
        <v>25</v>
      </c>
      <c r="J14" s="148" t="s">
        <v>1</v>
      </c>
      <c r="K14" s="36"/>
      <c r="L14" s="36"/>
      <c r="M14" s="67"/>
      <c r="S14" s="36"/>
      <c r="T14" s="36"/>
      <c r="U14" s="36"/>
      <c r="V14" s="36"/>
      <c r="W14" s="36"/>
      <c r="X14" s="36"/>
      <c r="Y14" s="36"/>
      <c r="Z14" s="36"/>
      <c r="AA14" s="36"/>
      <c r="AB14" s="36"/>
      <c r="AC14" s="36"/>
      <c r="AD14" s="36"/>
      <c r="AE14" s="36"/>
    </row>
    <row r="15" s="2" customFormat="1" ht="18" customHeight="1">
      <c r="A15" s="36"/>
      <c r="B15" s="42"/>
      <c r="C15" s="36"/>
      <c r="D15" s="36"/>
      <c r="E15" s="148" t="s">
        <v>26</v>
      </c>
      <c r="F15" s="36"/>
      <c r="G15" s="36"/>
      <c r="H15" s="36"/>
      <c r="I15" s="145" t="s">
        <v>27</v>
      </c>
      <c r="J15" s="148" t="s">
        <v>1</v>
      </c>
      <c r="K15" s="36"/>
      <c r="L15" s="36"/>
      <c r="M15" s="67"/>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36"/>
      <c r="M16" s="67"/>
      <c r="S16" s="36"/>
      <c r="T16" s="36"/>
      <c r="U16" s="36"/>
      <c r="V16" s="36"/>
      <c r="W16" s="36"/>
      <c r="X16" s="36"/>
      <c r="Y16" s="36"/>
      <c r="Z16" s="36"/>
      <c r="AA16" s="36"/>
      <c r="AB16" s="36"/>
      <c r="AC16" s="36"/>
      <c r="AD16" s="36"/>
      <c r="AE16" s="36"/>
    </row>
    <row r="17" s="2" customFormat="1" ht="12" customHeight="1">
      <c r="A17" s="36"/>
      <c r="B17" s="42"/>
      <c r="C17" s="36"/>
      <c r="D17" s="145" t="s">
        <v>28</v>
      </c>
      <c r="E17" s="36"/>
      <c r="F17" s="36"/>
      <c r="G17" s="36"/>
      <c r="H17" s="36"/>
      <c r="I17" s="145" t="s">
        <v>25</v>
      </c>
      <c r="J17" s="31" t="str">
        <f>'Rekapitulácia stavby'!AN13</f>
        <v>Vyplň údaj</v>
      </c>
      <c r="K17" s="36"/>
      <c r="L17" s="36"/>
      <c r="M17" s="67"/>
      <c r="S17" s="36"/>
      <c r="T17" s="36"/>
      <c r="U17" s="36"/>
      <c r="V17" s="36"/>
      <c r="W17" s="36"/>
      <c r="X17" s="36"/>
      <c r="Y17" s="36"/>
      <c r="Z17" s="36"/>
      <c r="AA17" s="36"/>
      <c r="AB17" s="36"/>
      <c r="AC17" s="36"/>
      <c r="AD17" s="36"/>
      <c r="AE17" s="36"/>
    </row>
    <row r="18" s="2" customFormat="1" ht="18" customHeight="1">
      <c r="A18" s="36"/>
      <c r="B18" s="42"/>
      <c r="C18" s="36"/>
      <c r="D18" s="36"/>
      <c r="E18" s="31" t="str">
        <f>'Rekapitulácia stavby'!E14</f>
        <v>Vyplň údaj</v>
      </c>
      <c r="F18" s="148"/>
      <c r="G18" s="148"/>
      <c r="H18" s="148"/>
      <c r="I18" s="145" t="s">
        <v>27</v>
      </c>
      <c r="J18" s="31" t="str">
        <f>'Rekapitulácia stavby'!AN14</f>
        <v>Vyplň údaj</v>
      </c>
      <c r="K18" s="36"/>
      <c r="L18" s="36"/>
      <c r="M18" s="67"/>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36"/>
      <c r="M19" s="67"/>
      <c r="S19" s="36"/>
      <c r="T19" s="36"/>
      <c r="U19" s="36"/>
      <c r="V19" s="36"/>
      <c r="W19" s="36"/>
      <c r="X19" s="36"/>
      <c r="Y19" s="36"/>
      <c r="Z19" s="36"/>
      <c r="AA19" s="36"/>
      <c r="AB19" s="36"/>
      <c r="AC19" s="36"/>
      <c r="AD19" s="36"/>
      <c r="AE19" s="36"/>
    </row>
    <row r="20" s="2" customFormat="1" ht="12" customHeight="1">
      <c r="A20" s="36"/>
      <c r="B20" s="42"/>
      <c r="C20" s="36"/>
      <c r="D20" s="145" t="s">
        <v>30</v>
      </c>
      <c r="E20" s="36"/>
      <c r="F20" s="36"/>
      <c r="G20" s="36"/>
      <c r="H20" s="36"/>
      <c r="I20" s="145" t="s">
        <v>25</v>
      </c>
      <c r="J20" s="148" t="s">
        <v>1</v>
      </c>
      <c r="K20" s="36"/>
      <c r="L20" s="36"/>
      <c r="M20" s="67"/>
      <c r="S20" s="36"/>
      <c r="T20" s="36"/>
      <c r="U20" s="36"/>
      <c r="V20" s="36"/>
      <c r="W20" s="36"/>
      <c r="X20" s="36"/>
      <c r="Y20" s="36"/>
      <c r="Z20" s="36"/>
      <c r="AA20" s="36"/>
      <c r="AB20" s="36"/>
      <c r="AC20" s="36"/>
      <c r="AD20" s="36"/>
      <c r="AE20" s="36"/>
    </row>
    <row r="21" s="2" customFormat="1" ht="18" customHeight="1">
      <c r="A21" s="36"/>
      <c r="B21" s="42"/>
      <c r="C21" s="36"/>
      <c r="D21" s="36"/>
      <c r="E21" s="148" t="s">
        <v>31</v>
      </c>
      <c r="F21" s="36"/>
      <c r="G21" s="36"/>
      <c r="H21" s="36"/>
      <c r="I21" s="145" t="s">
        <v>27</v>
      </c>
      <c r="J21" s="148" t="s">
        <v>1</v>
      </c>
      <c r="K21" s="36"/>
      <c r="L21" s="36"/>
      <c r="M21" s="67"/>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36"/>
      <c r="M22" s="67"/>
      <c r="S22" s="36"/>
      <c r="T22" s="36"/>
      <c r="U22" s="36"/>
      <c r="V22" s="36"/>
      <c r="W22" s="36"/>
      <c r="X22" s="36"/>
      <c r="Y22" s="36"/>
      <c r="Z22" s="36"/>
      <c r="AA22" s="36"/>
      <c r="AB22" s="36"/>
      <c r="AC22" s="36"/>
      <c r="AD22" s="36"/>
      <c r="AE22" s="36"/>
    </row>
    <row r="23" s="2" customFormat="1" ht="12" customHeight="1">
      <c r="A23" s="36"/>
      <c r="B23" s="42"/>
      <c r="C23" s="36"/>
      <c r="D23" s="145" t="s">
        <v>32</v>
      </c>
      <c r="E23" s="36"/>
      <c r="F23" s="36"/>
      <c r="G23" s="36"/>
      <c r="H23" s="36"/>
      <c r="I23" s="145" t="s">
        <v>25</v>
      </c>
      <c r="J23" s="148" t="s">
        <v>1</v>
      </c>
      <c r="K23" s="36"/>
      <c r="L23" s="36"/>
      <c r="M23" s="67"/>
      <c r="S23" s="36"/>
      <c r="T23" s="36"/>
      <c r="U23" s="36"/>
      <c r="V23" s="36"/>
      <c r="W23" s="36"/>
      <c r="X23" s="36"/>
      <c r="Y23" s="36"/>
      <c r="Z23" s="36"/>
      <c r="AA23" s="36"/>
      <c r="AB23" s="36"/>
      <c r="AC23" s="36"/>
      <c r="AD23" s="36"/>
      <c r="AE23" s="36"/>
    </row>
    <row r="24" s="2" customFormat="1" ht="18" customHeight="1">
      <c r="A24" s="36"/>
      <c r="B24" s="42"/>
      <c r="C24" s="36"/>
      <c r="D24" s="36"/>
      <c r="E24" s="148" t="s">
        <v>31</v>
      </c>
      <c r="F24" s="36"/>
      <c r="G24" s="36"/>
      <c r="H24" s="36"/>
      <c r="I24" s="145" t="s">
        <v>27</v>
      </c>
      <c r="J24" s="148" t="s">
        <v>1</v>
      </c>
      <c r="K24" s="36"/>
      <c r="L24" s="36"/>
      <c r="M24" s="67"/>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36"/>
      <c r="M25" s="67"/>
      <c r="S25" s="36"/>
      <c r="T25" s="36"/>
      <c r="U25" s="36"/>
      <c r="V25" s="36"/>
      <c r="W25" s="36"/>
      <c r="X25" s="36"/>
      <c r="Y25" s="36"/>
      <c r="Z25" s="36"/>
      <c r="AA25" s="36"/>
      <c r="AB25" s="36"/>
      <c r="AC25" s="36"/>
      <c r="AD25" s="36"/>
      <c r="AE25" s="36"/>
    </row>
    <row r="26" s="2" customFormat="1" ht="12" customHeight="1">
      <c r="A26" s="36"/>
      <c r="B26" s="42"/>
      <c r="C26" s="36"/>
      <c r="D26" s="145" t="s">
        <v>33</v>
      </c>
      <c r="E26" s="36"/>
      <c r="F26" s="36"/>
      <c r="G26" s="36"/>
      <c r="H26" s="36"/>
      <c r="I26" s="36"/>
      <c r="J26" s="36"/>
      <c r="K26" s="36"/>
      <c r="L26" s="36"/>
      <c r="M26" s="67"/>
      <c r="S26" s="36"/>
      <c r="T26" s="36"/>
      <c r="U26" s="36"/>
      <c r="V26" s="36"/>
      <c r="W26" s="36"/>
      <c r="X26" s="36"/>
      <c r="Y26" s="36"/>
      <c r="Z26" s="36"/>
      <c r="AA26" s="36"/>
      <c r="AB26" s="36"/>
      <c r="AC26" s="36"/>
      <c r="AD26" s="36"/>
      <c r="AE26" s="36"/>
    </row>
    <row r="27" s="8" customFormat="1" ht="16.5" customHeight="1">
      <c r="A27" s="150"/>
      <c r="B27" s="151"/>
      <c r="C27" s="150"/>
      <c r="D27" s="150"/>
      <c r="E27" s="152" t="s">
        <v>1</v>
      </c>
      <c r="F27" s="152"/>
      <c r="G27" s="152"/>
      <c r="H27" s="152"/>
      <c r="I27" s="150"/>
      <c r="J27" s="150"/>
      <c r="K27" s="150"/>
      <c r="L27" s="150"/>
      <c r="M27" s="153"/>
      <c r="S27" s="150"/>
      <c r="T27" s="150"/>
      <c r="U27" s="150"/>
      <c r="V27" s="150"/>
      <c r="W27" s="150"/>
      <c r="X27" s="150"/>
      <c r="Y27" s="150"/>
      <c r="Z27" s="150"/>
      <c r="AA27" s="150"/>
      <c r="AB27" s="150"/>
      <c r="AC27" s="150"/>
      <c r="AD27" s="150"/>
      <c r="AE27" s="150"/>
    </row>
    <row r="28" s="2" customFormat="1" ht="6.96" customHeight="1">
      <c r="A28" s="36"/>
      <c r="B28" s="42"/>
      <c r="C28" s="36"/>
      <c r="D28" s="36"/>
      <c r="E28" s="36"/>
      <c r="F28" s="36"/>
      <c r="G28" s="36"/>
      <c r="H28" s="36"/>
      <c r="I28" s="36"/>
      <c r="J28" s="36"/>
      <c r="K28" s="36"/>
      <c r="L28" s="36"/>
      <c r="M28" s="67"/>
      <c r="S28" s="36"/>
      <c r="T28" s="36"/>
      <c r="U28" s="36"/>
      <c r="V28" s="36"/>
      <c r="W28" s="36"/>
      <c r="X28" s="36"/>
      <c r="Y28" s="36"/>
      <c r="Z28" s="36"/>
      <c r="AA28" s="36"/>
      <c r="AB28" s="36"/>
      <c r="AC28" s="36"/>
      <c r="AD28" s="36"/>
      <c r="AE28" s="36"/>
    </row>
    <row r="29" s="2" customFormat="1" ht="6.96" customHeight="1">
      <c r="A29" s="36"/>
      <c r="B29" s="42"/>
      <c r="C29" s="36"/>
      <c r="D29" s="154"/>
      <c r="E29" s="154"/>
      <c r="F29" s="154"/>
      <c r="G29" s="154"/>
      <c r="H29" s="154"/>
      <c r="I29" s="154"/>
      <c r="J29" s="154"/>
      <c r="K29" s="154"/>
      <c r="L29" s="154"/>
      <c r="M29" s="67"/>
      <c r="S29" s="36"/>
      <c r="T29" s="36"/>
      <c r="U29" s="36"/>
      <c r="V29" s="36"/>
      <c r="W29" s="36"/>
      <c r="X29" s="36"/>
      <c r="Y29" s="36"/>
      <c r="Z29" s="36"/>
      <c r="AA29" s="36"/>
      <c r="AB29" s="36"/>
      <c r="AC29" s="36"/>
      <c r="AD29" s="36"/>
      <c r="AE29" s="36"/>
    </row>
    <row r="30" s="2" customFormat="1">
      <c r="A30" s="36"/>
      <c r="B30" s="42"/>
      <c r="C30" s="36"/>
      <c r="D30" s="36"/>
      <c r="E30" s="145" t="s">
        <v>107</v>
      </c>
      <c r="F30" s="36"/>
      <c r="G30" s="36"/>
      <c r="H30" s="36"/>
      <c r="I30" s="36"/>
      <c r="J30" s="36"/>
      <c r="K30" s="155">
        <f>I96</f>
        <v>0</v>
      </c>
      <c r="L30" s="36"/>
      <c r="M30" s="67"/>
      <c r="S30" s="36"/>
      <c r="T30" s="36"/>
      <c r="U30" s="36"/>
      <c r="V30" s="36"/>
      <c r="W30" s="36"/>
      <c r="X30" s="36"/>
      <c r="Y30" s="36"/>
      <c r="Z30" s="36"/>
      <c r="AA30" s="36"/>
      <c r="AB30" s="36"/>
      <c r="AC30" s="36"/>
      <c r="AD30" s="36"/>
      <c r="AE30" s="36"/>
    </row>
    <row r="31" s="2" customFormat="1">
      <c r="A31" s="36"/>
      <c r="B31" s="42"/>
      <c r="C31" s="36"/>
      <c r="D31" s="36"/>
      <c r="E31" s="145" t="s">
        <v>108</v>
      </c>
      <c r="F31" s="36"/>
      <c r="G31" s="36"/>
      <c r="H31" s="36"/>
      <c r="I31" s="36"/>
      <c r="J31" s="36"/>
      <c r="K31" s="155">
        <f>J96</f>
        <v>0</v>
      </c>
      <c r="L31" s="36"/>
      <c r="M31" s="67"/>
      <c r="S31" s="36"/>
      <c r="T31" s="36"/>
      <c r="U31" s="36"/>
      <c r="V31" s="36"/>
      <c r="W31" s="36"/>
      <c r="X31" s="36"/>
      <c r="Y31" s="36"/>
      <c r="Z31" s="36"/>
      <c r="AA31" s="36"/>
      <c r="AB31" s="36"/>
      <c r="AC31" s="36"/>
      <c r="AD31" s="36"/>
      <c r="AE31" s="36"/>
    </row>
    <row r="32" s="2" customFormat="1" ht="25.44" customHeight="1">
      <c r="A32" s="36"/>
      <c r="B32" s="42"/>
      <c r="C32" s="36"/>
      <c r="D32" s="156" t="s">
        <v>34</v>
      </c>
      <c r="E32" s="36"/>
      <c r="F32" s="36"/>
      <c r="G32" s="36"/>
      <c r="H32" s="36"/>
      <c r="I32" s="36"/>
      <c r="J32" s="36"/>
      <c r="K32" s="157">
        <f>ROUND(K117, 2)</f>
        <v>0</v>
      </c>
      <c r="L32" s="36"/>
      <c r="M32" s="67"/>
      <c r="S32" s="36"/>
      <c r="T32" s="36"/>
      <c r="U32" s="36"/>
      <c r="V32" s="36"/>
      <c r="W32" s="36"/>
      <c r="X32" s="36"/>
      <c r="Y32" s="36"/>
      <c r="Z32" s="36"/>
      <c r="AA32" s="36"/>
      <c r="AB32" s="36"/>
      <c r="AC32" s="36"/>
      <c r="AD32" s="36"/>
      <c r="AE32" s="36"/>
    </row>
    <row r="33" s="2" customFormat="1" ht="6.96" customHeight="1">
      <c r="A33" s="36"/>
      <c r="B33" s="42"/>
      <c r="C33" s="36"/>
      <c r="D33" s="154"/>
      <c r="E33" s="154"/>
      <c r="F33" s="154"/>
      <c r="G33" s="154"/>
      <c r="H33" s="154"/>
      <c r="I33" s="154"/>
      <c r="J33" s="154"/>
      <c r="K33" s="154"/>
      <c r="L33" s="154"/>
      <c r="M33" s="67"/>
      <c r="S33" s="36"/>
      <c r="T33" s="36"/>
      <c r="U33" s="36"/>
      <c r="V33" s="36"/>
      <c r="W33" s="36"/>
      <c r="X33" s="36"/>
      <c r="Y33" s="36"/>
      <c r="Z33" s="36"/>
      <c r="AA33" s="36"/>
      <c r="AB33" s="36"/>
      <c r="AC33" s="36"/>
      <c r="AD33" s="36"/>
      <c r="AE33" s="36"/>
    </row>
    <row r="34" s="2" customFormat="1" ht="14.4" customHeight="1">
      <c r="A34" s="36"/>
      <c r="B34" s="42"/>
      <c r="C34" s="36"/>
      <c r="D34" s="36"/>
      <c r="E34" s="36"/>
      <c r="F34" s="158" t="s">
        <v>36</v>
      </c>
      <c r="G34" s="36"/>
      <c r="H34" s="36"/>
      <c r="I34" s="158" t="s">
        <v>35</v>
      </c>
      <c r="J34" s="36"/>
      <c r="K34" s="158" t="s">
        <v>37</v>
      </c>
      <c r="L34" s="36"/>
      <c r="M34" s="67"/>
      <c r="S34" s="36"/>
      <c r="T34" s="36"/>
      <c r="U34" s="36"/>
      <c r="V34" s="36"/>
      <c r="W34" s="36"/>
      <c r="X34" s="36"/>
      <c r="Y34" s="36"/>
      <c r="Z34" s="36"/>
      <c r="AA34" s="36"/>
      <c r="AB34" s="36"/>
      <c r="AC34" s="36"/>
      <c r="AD34" s="36"/>
      <c r="AE34" s="36"/>
    </row>
    <row r="35" s="2" customFormat="1" ht="14.4" customHeight="1">
      <c r="A35" s="36"/>
      <c r="B35" s="42"/>
      <c r="C35" s="36"/>
      <c r="D35" s="159" t="s">
        <v>38</v>
      </c>
      <c r="E35" s="160" t="s">
        <v>39</v>
      </c>
      <c r="F35" s="161">
        <f>ROUND((SUM(BE117:BE120)),  2)</f>
        <v>0</v>
      </c>
      <c r="G35" s="162"/>
      <c r="H35" s="162"/>
      <c r="I35" s="163">
        <v>0.20000000000000001</v>
      </c>
      <c r="J35" s="162"/>
      <c r="K35" s="161">
        <f>ROUND(((SUM(BE117:BE120))*I35),  2)</f>
        <v>0</v>
      </c>
      <c r="L35" s="36"/>
      <c r="M35" s="67"/>
      <c r="S35" s="36"/>
      <c r="T35" s="36"/>
      <c r="U35" s="36"/>
      <c r="V35" s="36"/>
      <c r="W35" s="36"/>
      <c r="X35" s="36"/>
      <c r="Y35" s="36"/>
      <c r="Z35" s="36"/>
      <c r="AA35" s="36"/>
      <c r="AB35" s="36"/>
      <c r="AC35" s="36"/>
      <c r="AD35" s="36"/>
      <c r="AE35" s="36"/>
    </row>
    <row r="36" s="2" customFormat="1" ht="14.4" customHeight="1">
      <c r="A36" s="36"/>
      <c r="B36" s="42"/>
      <c r="C36" s="36"/>
      <c r="D36" s="36"/>
      <c r="E36" s="160" t="s">
        <v>40</v>
      </c>
      <c r="F36" s="161">
        <f>ROUND((SUM(BF117:BF120)),  2)</f>
        <v>0</v>
      </c>
      <c r="G36" s="162"/>
      <c r="H36" s="162"/>
      <c r="I36" s="163">
        <v>0.20000000000000001</v>
      </c>
      <c r="J36" s="162"/>
      <c r="K36" s="161">
        <f>ROUND(((SUM(BF117:BF120))*I36),  2)</f>
        <v>0</v>
      </c>
      <c r="L36" s="36"/>
      <c r="M36" s="67"/>
      <c r="S36" s="36"/>
      <c r="T36" s="36"/>
      <c r="U36" s="36"/>
      <c r="V36" s="36"/>
      <c r="W36" s="36"/>
      <c r="X36" s="36"/>
      <c r="Y36" s="36"/>
      <c r="Z36" s="36"/>
      <c r="AA36" s="36"/>
      <c r="AB36" s="36"/>
      <c r="AC36" s="36"/>
      <c r="AD36" s="36"/>
      <c r="AE36" s="36"/>
    </row>
    <row r="37" hidden="1" s="2" customFormat="1" ht="14.4" customHeight="1">
      <c r="A37" s="36"/>
      <c r="B37" s="42"/>
      <c r="C37" s="36"/>
      <c r="D37" s="36"/>
      <c r="E37" s="145" t="s">
        <v>41</v>
      </c>
      <c r="F37" s="155">
        <f>ROUND((SUM(BG117:BG120)),  2)</f>
        <v>0</v>
      </c>
      <c r="G37" s="36"/>
      <c r="H37" s="36"/>
      <c r="I37" s="164">
        <v>0.20000000000000001</v>
      </c>
      <c r="J37" s="36"/>
      <c r="K37" s="155">
        <f>0</f>
        <v>0</v>
      </c>
      <c r="L37" s="36"/>
      <c r="M37" s="67"/>
      <c r="S37" s="36"/>
      <c r="T37" s="36"/>
      <c r="U37" s="36"/>
      <c r="V37" s="36"/>
      <c r="W37" s="36"/>
      <c r="X37" s="36"/>
      <c r="Y37" s="36"/>
      <c r="Z37" s="36"/>
      <c r="AA37" s="36"/>
      <c r="AB37" s="36"/>
      <c r="AC37" s="36"/>
      <c r="AD37" s="36"/>
      <c r="AE37" s="36"/>
    </row>
    <row r="38" hidden="1" s="2" customFormat="1" ht="14.4" customHeight="1">
      <c r="A38" s="36"/>
      <c r="B38" s="42"/>
      <c r="C38" s="36"/>
      <c r="D38" s="36"/>
      <c r="E38" s="145" t="s">
        <v>42</v>
      </c>
      <c r="F38" s="155">
        <f>ROUND((SUM(BH117:BH120)),  2)</f>
        <v>0</v>
      </c>
      <c r="G38" s="36"/>
      <c r="H38" s="36"/>
      <c r="I38" s="164">
        <v>0.20000000000000001</v>
      </c>
      <c r="J38" s="36"/>
      <c r="K38" s="155">
        <f>0</f>
        <v>0</v>
      </c>
      <c r="L38" s="36"/>
      <c r="M38" s="67"/>
      <c r="S38" s="36"/>
      <c r="T38" s="36"/>
      <c r="U38" s="36"/>
      <c r="V38" s="36"/>
      <c r="W38" s="36"/>
      <c r="X38" s="36"/>
      <c r="Y38" s="36"/>
      <c r="Z38" s="36"/>
      <c r="AA38" s="36"/>
      <c r="AB38" s="36"/>
      <c r="AC38" s="36"/>
      <c r="AD38" s="36"/>
      <c r="AE38" s="36"/>
    </row>
    <row r="39" hidden="1" s="2" customFormat="1" ht="14.4" customHeight="1">
      <c r="A39" s="36"/>
      <c r="B39" s="42"/>
      <c r="C39" s="36"/>
      <c r="D39" s="36"/>
      <c r="E39" s="160" t="s">
        <v>43</v>
      </c>
      <c r="F39" s="161">
        <f>ROUND((SUM(BI117:BI120)),  2)</f>
        <v>0</v>
      </c>
      <c r="G39" s="162"/>
      <c r="H39" s="162"/>
      <c r="I39" s="163">
        <v>0</v>
      </c>
      <c r="J39" s="162"/>
      <c r="K39" s="161">
        <f>0</f>
        <v>0</v>
      </c>
      <c r="L39" s="36"/>
      <c r="M39" s="67"/>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36"/>
      <c r="J40" s="36"/>
      <c r="K40" s="36"/>
      <c r="L40" s="36"/>
      <c r="M40" s="67"/>
      <c r="S40" s="36"/>
      <c r="T40" s="36"/>
      <c r="U40" s="36"/>
      <c r="V40" s="36"/>
      <c r="W40" s="36"/>
      <c r="X40" s="36"/>
      <c r="Y40" s="36"/>
      <c r="Z40" s="36"/>
      <c r="AA40" s="36"/>
      <c r="AB40" s="36"/>
      <c r="AC40" s="36"/>
      <c r="AD40" s="36"/>
      <c r="AE40" s="36"/>
    </row>
    <row r="41" s="2" customFormat="1" ht="25.44" customHeight="1">
      <c r="A41" s="36"/>
      <c r="B41" s="42"/>
      <c r="C41" s="165"/>
      <c r="D41" s="166" t="s">
        <v>44</v>
      </c>
      <c r="E41" s="167"/>
      <c r="F41" s="167"/>
      <c r="G41" s="168" t="s">
        <v>45</v>
      </c>
      <c r="H41" s="169" t="s">
        <v>46</v>
      </c>
      <c r="I41" s="167"/>
      <c r="J41" s="167"/>
      <c r="K41" s="170">
        <f>SUM(K32:K39)</f>
        <v>0</v>
      </c>
      <c r="L41" s="171"/>
      <c r="M41" s="67"/>
      <c r="S41" s="36"/>
      <c r="T41" s="36"/>
      <c r="U41" s="36"/>
      <c r="V41" s="36"/>
      <c r="W41" s="36"/>
      <c r="X41" s="36"/>
      <c r="Y41" s="36"/>
      <c r="Z41" s="36"/>
      <c r="AA41" s="36"/>
      <c r="AB41" s="36"/>
      <c r="AC41" s="36"/>
      <c r="AD41" s="36"/>
      <c r="AE41" s="36"/>
    </row>
    <row r="42" s="2" customFormat="1" ht="14.4" customHeight="1">
      <c r="A42" s="36"/>
      <c r="B42" s="42"/>
      <c r="C42" s="36"/>
      <c r="D42" s="36"/>
      <c r="E42" s="36"/>
      <c r="F42" s="36"/>
      <c r="G42" s="36"/>
      <c r="H42" s="36"/>
      <c r="I42" s="36"/>
      <c r="J42" s="36"/>
      <c r="K42" s="36"/>
      <c r="L42" s="36"/>
      <c r="M42" s="67"/>
      <c r="S42" s="36"/>
      <c r="T42" s="36"/>
      <c r="U42" s="36"/>
      <c r="V42" s="36"/>
      <c r="W42" s="36"/>
      <c r="X42" s="36"/>
      <c r="Y42" s="36"/>
      <c r="Z42" s="36"/>
      <c r="AA42" s="36"/>
      <c r="AB42" s="36"/>
      <c r="AC42" s="36"/>
      <c r="AD42" s="36"/>
      <c r="AE42" s="36"/>
    </row>
    <row r="43" s="1" customFormat="1" ht="14.4" customHeight="1">
      <c r="B43" s="18"/>
      <c r="M43" s="18"/>
    </row>
    <row r="44" s="1" customFormat="1" ht="14.4" customHeight="1">
      <c r="B44" s="18"/>
      <c r="M44" s="18"/>
    </row>
    <row r="45" s="1" customFormat="1" ht="14.4" customHeight="1">
      <c r="B45" s="18"/>
      <c r="M45" s="18"/>
    </row>
    <row r="46" s="1" customFormat="1" ht="14.4" customHeight="1">
      <c r="B46" s="18"/>
      <c r="M46" s="18"/>
    </row>
    <row r="47" s="1" customFormat="1" ht="14.4" customHeight="1">
      <c r="B47" s="18"/>
      <c r="M47" s="18"/>
    </row>
    <row r="48" s="1" customFormat="1" ht="14.4" customHeight="1">
      <c r="B48" s="18"/>
      <c r="M48" s="18"/>
    </row>
    <row r="49" s="1" customFormat="1" ht="14.4" customHeight="1">
      <c r="B49" s="18"/>
      <c r="M49" s="18"/>
    </row>
    <row r="50" s="2" customFormat="1" ht="14.4" customHeight="1">
      <c r="B50" s="67"/>
      <c r="D50" s="172" t="s">
        <v>47</v>
      </c>
      <c r="E50" s="173"/>
      <c r="F50" s="173"/>
      <c r="G50" s="172" t="s">
        <v>48</v>
      </c>
      <c r="H50" s="173"/>
      <c r="I50" s="173"/>
      <c r="J50" s="173"/>
      <c r="K50" s="173"/>
      <c r="L50" s="173"/>
      <c r="M50" s="67"/>
    </row>
    <row r="51">
      <c r="B51" s="18"/>
      <c r="M51" s="18"/>
    </row>
    <row r="52">
      <c r="B52" s="18"/>
      <c r="M52" s="18"/>
    </row>
    <row r="53">
      <c r="B53" s="18"/>
      <c r="M53" s="18"/>
    </row>
    <row r="54">
      <c r="B54" s="18"/>
      <c r="M54" s="18"/>
    </row>
    <row r="55">
      <c r="B55" s="18"/>
      <c r="M55" s="18"/>
    </row>
    <row r="56">
      <c r="B56" s="18"/>
      <c r="M56" s="18"/>
    </row>
    <row r="57">
      <c r="B57" s="18"/>
      <c r="M57" s="18"/>
    </row>
    <row r="58">
      <c r="B58" s="18"/>
      <c r="M58" s="18"/>
    </row>
    <row r="59">
      <c r="B59" s="18"/>
      <c r="M59" s="18"/>
    </row>
    <row r="60">
      <c r="B60" s="18"/>
      <c r="M60" s="18"/>
    </row>
    <row r="61" s="2" customFormat="1">
      <c r="A61" s="36"/>
      <c r="B61" s="42"/>
      <c r="C61" s="36"/>
      <c r="D61" s="174" t="s">
        <v>49</v>
      </c>
      <c r="E61" s="175"/>
      <c r="F61" s="176" t="s">
        <v>50</v>
      </c>
      <c r="G61" s="174" t="s">
        <v>49</v>
      </c>
      <c r="H61" s="175"/>
      <c r="I61" s="175"/>
      <c r="J61" s="177" t="s">
        <v>50</v>
      </c>
      <c r="K61" s="175"/>
      <c r="L61" s="175"/>
      <c r="M61" s="67"/>
      <c r="S61" s="36"/>
      <c r="T61" s="36"/>
      <c r="U61" s="36"/>
      <c r="V61" s="36"/>
      <c r="W61" s="36"/>
      <c r="X61" s="36"/>
      <c r="Y61" s="36"/>
      <c r="Z61" s="36"/>
      <c r="AA61" s="36"/>
      <c r="AB61" s="36"/>
      <c r="AC61" s="36"/>
      <c r="AD61" s="36"/>
      <c r="AE61" s="36"/>
    </row>
    <row r="62">
      <c r="B62" s="18"/>
      <c r="M62" s="18"/>
    </row>
    <row r="63">
      <c r="B63" s="18"/>
      <c r="M63" s="18"/>
    </row>
    <row r="64">
      <c r="B64" s="18"/>
      <c r="M64" s="18"/>
    </row>
    <row r="65" s="2" customFormat="1">
      <c r="A65" s="36"/>
      <c r="B65" s="42"/>
      <c r="C65" s="36"/>
      <c r="D65" s="172" t="s">
        <v>51</v>
      </c>
      <c r="E65" s="178"/>
      <c r="F65" s="178"/>
      <c r="G65" s="172" t="s">
        <v>52</v>
      </c>
      <c r="H65" s="178"/>
      <c r="I65" s="178"/>
      <c r="J65" s="178"/>
      <c r="K65" s="178"/>
      <c r="L65" s="178"/>
      <c r="M65" s="67"/>
      <c r="S65" s="36"/>
      <c r="T65" s="36"/>
      <c r="U65" s="36"/>
      <c r="V65" s="36"/>
      <c r="W65" s="36"/>
      <c r="X65" s="36"/>
      <c r="Y65" s="36"/>
      <c r="Z65" s="36"/>
      <c r="AA65" s="36"/>
      <c r="AB65" s="36"/>
      <c r="AC65" s="36"/>
      <c r="AD65" s="36"/>
      <c r="AE65" s="36"/>
    </row>
    <row r="66">
      <c r="B66" s="18"/>
      <c r="M66" s="18"/>
    </row>
    <row r="67">
      <c r="B67" s="18"/>
      <c r="M67" s="18"/>
    </row>
    <row r="68">
      <c r="B68" s="18"/>
      <c r="M68" s="18"/>
    </row>
    <row r="69">
      <c r="B69" s="18"/>
      <c r="M69" s="18"/>
    </row>
    <row r="70">
      <c r="B70" s="18"/>
      <c r="M70" s="18"/>
    </row>
    <row r="71">
      <c r="B71" s="18"/>
      <c r="M71" s="18"/>
    </row>
    <row r="72">
      <c r="B72" s="18"/>
      <c r="M72" s="18"/>
    </row>
    <row r="73">
      <c r="B73" s="18"/>
      <c r="M73" s="18"/>
    </row>
    <row r="74">
      <c r="B74" s="18"/>
      <c r="M74" s="18"/>
    </row>
    <row r="75">
      <c r="B75" s="18"/>
      <c r="M75" s="18"/>
    </row>
    <row r="76" s="2" customFormat="1">
      <c r="A76" s="36"/>
      <c r="B76" s="42"/>
      <c r="C76" s="36"/>
      <c r="D76" s="174" t="s">
        <v>49</v>
      </c>
      <c r="E76" s="175"/>
      <c r="F76" s="176" t="s">
        <v>50</v>
      </c>
      <c r="G76" s="174" t="s">
        <v>49</v>
      </c>
      <c r="H76" s="175"/>
      <c r="I76" s="175"/>
      <c r="J76" s="177" t="s">
        <v>50</v>
      </c>
      <c r="K76" s="175"/>
      <c r="L76" s="175"/>
      <c r="M76" s="67"/>
      <c r="S76" s="36"/>
      <c r="T76" s="36"/>
      <c r="U76" s="36"/>
      <c r="V76" s="36"/>
      <c r="W76" s="36"/>
      <c r="X76" s="36"/>
      <c r="Y76" s="36"/>
      <c r="Z76" s="36"/>
      <c r="AA76" s="36"/>
      <c r="AB76" s="36"/>
      <c r="AC76" s="36"/>
      <c r="AD76" s="36"/>
      <c r="AE76" s="36"/>
    </row>
    <row r="77" s="2" customFormat="1" ht="14.4" customHeight="1">
      <c r="A77" s="36"/>
      <c r="B77" s="179"/>
      <c r="C77" s="180"/>
      <c r="D77" s="180"/>
      <c r="E77" s="180"/>
      <c r="F77" s="180"/>
      <c r="G77" s="180"/>
      <c r="H77" s="180"/>
      <c r="I77" s="180"/>
      <c r="J77" s="180"/>
      <c r="K77" s="180"/>
      <c r="L77" s="180"/>
      <c r="M77" s="67"/>
      <c r="S77" s="36"/>
      <c r="T77" s="36"/>
      <c r="U77" s="36"/>
      <c r="V77" s="36"/>
      <c r="W77" s="36"/>
      <c r="X77" s="36"/>
      <c r="Y77" s="36"/>
      <c r="Z77" s="36"/>
      <c r="AA77" s="36"/>
      <c r="AB77" s="36"/>
      <c r="AC77" s="36"/>
      <c r="AD77" s="36"/>
      <c r="AE77" s="36"/>
    </row>
    <row r="81" s="2" customFormat="1" ht="6.96" customHeight="1">
      <c r="A81" s="36"/>
      <c r="B81" s="181"/>
      <c r="C81" s="182"/>
      <c r="D81" s="182"/>
      <c r="E81" s="182"/>
      <c r="F81" s="182"/>
      <c r="G81" s="182"/>
      <c r="H81" s="182"/>
      <c r="I81" s="182"/>
      <c r="J81" s="182"/>
      <c r="K81" s="182"/>
      <c r="L81" s="182"/>
      <c r="M81" s="67"/>
      <c r="S81" s="36"/>
      <c r="T81" s="36"/>
      <c r="U81" s="36"/>
      <c r="V81" s="36"/>
      <c r="W81" s="36"/>
      <c r="X81" s="36"/>
      <c r="Y81" s="36"/>
      <c r="Z81" s="36"/>
      <c r="AA81" s="36"/>
      <c r="AB81" s="36"/>
      <c r="AC81" s="36"/>
      <c r="AD81" s="36"/>
      <c r="AE81" s="36"/>
    </row>
    <row r="82" s="2" customFormat="1" ht="24.96" customHeight="1">
      <c r="A82" s="36"/>
      <c r="B82" s="37"/>
      <c r="C82" s="21" t="s">
        <v>109</v>
      </c>
      <c r="D82" s="38"/>
      <c r="E82" s="38"/>
      <c r="F82" s="38"/>
      <c r="G82" s="38"/>
      <c r="H82" s="38"/>
      <c r="I82" s="38"/>
      <c r="J82" s="38"/>
      <c r="K82" s="38"/>
      <c r="L82" s="38"/>
      <c r="M82" s="67"/>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38"/>
      <c r="M83" s="67"/>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38"/>
      <c r="M84" s="67"/>
      <c r="S84" s="36"/>
      <c r="T84" s="36"/>
      <c r="U84" s="36"/>
      <c r="V84" s="36"/>
      <c r="W84" s="36"/>
      <c r="X84" s="36"/>
      <c r="Y84" s="36"/>
      <c r="Z84" s="36"/>
      <c r="AA84" s="36"/>
      <c r="AB84" s="36"/>
      <c r="AC84" s="36"/>
      <c r="AD84" s="36"/>
      <c r="AE84" s="36"/>
    </row>
    <row r="85" s="2" customFormat="1" ht="16.5" customHeight="1">
      <c r="A85" s="36"/>
      <c r="B85" s="37"/>
      <c r="C85" s="38"/>
      <c r="D85" s="38"/>
      <c r="E85" s="183" t="str">
        <f>E7</f>
        <v>Zátoka pokoja</v>
      </c>
      <c r="F85" s="30"/>
      <c r="G85" s="30"/>
      <c r="H85" s="30"/>
      <c r="I85" s="38"/>
      <c r="J85" s="38"/>
      <c r="K85" s="38"/>
      <c r="L85" s="38"/>
      <c r="M85" s="67"/>
      <c r="S85" s="36"/>
      <c r="T85" s="36"/>
      <c r="U85" s="36"/>
      <c r="V85" s="36"/>
      <c r="W85" s="36"/>
      <c r="X85" s="36"/>
      <c r="Y85" s="36"/>
      <c r="Z85" s="36"/>
      <c r="AA85" s="36"/>
      <c r="AB85" s="36"/>
      <c r="AC85" s="36"/>
      <c r="AD85" s="36"/>
      <c r="AE85" s="36"/>
    </row>
    <row r="86" s="2" customFormat="1" ht="12" customHeight="1">
      <c r="A86" s="36"/>
      <c r="B86" s="37"/>
      <c r="C86" s="30" t="s">
        <v>105</v>
      </c>
      <c r="D86" s="38"/>
      <c r="E86" s="38"/>
      <c r="F86" s="38"/>
      <c r="G86" s="38"/>
      <c r="H86" s="38"/>
      <c r="I86" s="38"/>
      <c r="J86" s="38"/>
      <c r="K86" s="38"/>
      <c r="L86" s="38"/>
      <c r="M86" s="67"/>
      <c r="S86" s="36"/>
      <c r="T86" s="36"/>
      <c r="U86" s="36"/>
      <c r="V86" s="36"/>
      <c r="W86" s="36"/>
      <c r="X86" s="36"/>
      <c r="Y86" s="36"/>
      <c r="Z86" s="36"/>
      <c r="AA86" s="36"/>
      <c r="AB86" s="36"/>
      <c r="AC86" s="36"/>
      <c r="AD86" s="36"/>
      <c r="AE86" s="36"/>
    </row>
    <row r="87" s="2" customFormat="1" ht="16.5" customHeight="1">
      <c r="A87" s="36"/>
      <c r="B87" s="37"/>
      <c r="C87" s="38"/>
      <c r="D87" s="38"/>
      <c r="E87" s="80" t="str">
        <f>E9</f>
        <v>010921_07 - Ostatné</v>
      </c>
      <c r="F87" s="38"/>
      <c r="G87" s="38"/>
      <c r="H87" s="38"/>
      <c r="I87" s="38"/>
      <c r="J87" s="38"/>
      <c r="K87" s="38"/>
      <c r="L87" s="38"/>
      <c r="M87" s="67"/>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38"/>
      <c r="M88" s="67"/>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Trenčín</v>
      </c>
      <c r="G89" s="38"/>
      <c r="H89" s="38"/>
      <c r="I89" s="30" t="s">
        <v>22</v>
      </c>
      <c r="J89" s="83" t="str">
        <f>IF(J12="","",J12)</f>
        <v>9. 9. 2021</v>
      </c>
      <c r="K89" s="38"/>
      <c r="L89" s="38"/>
      <c r="M89" s="67"/>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38"/>
      <c r="M90" s="67"/>
      <c r="S90" s="36"/>
      <c r="T90" s="36"/>
      <c r="U90" s="36"/>
      <c r="V90" s="36"/>
      <c r="W90" s="36"/>
      <c r="X90" s="36"/>
      <c r="Y90" s="36"/>
      <c r="Z90" s="36"/>
      <c r="AA90" s="36"/>
      <c r="AB90" s="36"/>
      <c r="AC90" s="36"/>
      <c r="AD90" s="36"/>
      <c r="AE90" s="36"/>
    </row>
    <row r="91" s="2" customFormat="1" ht="25.65" customHeight="1">
      <c r="A91" s="36"/>
      <c r="B91" s="37"/>
      <c r="C91" s="30" t="s">
        <v>24</v>
      </c>
      <c r="D91" s="38"/>
      <c r="E91" s="38"/>
      <c r="F91" s="25" t="str">
        <f>E15</f>
        <v>Mesto Trenčín</v>
      </c>
      <c r="G91" s="38"/>
      <c r="H91" s="38"/>
      <c r="I91" s="30" t="s">
        <v>30</v>
      </c>
      <c r="J91" s="34" t="str">
        <f>E21</f>
        <v>Ing.arch. Michal Vojtek</v>
      </c>
      <c r="K91" s="38"/>
      <c r="L91" s="38"/>
      <c r="M91" s="67"/>
      <c r="S91" s="36"/>
      <c r="T91" s="36"/>
      <c r="U91" s="36"/>
      <c r="V91" s="36"/>
      <c r="W91" s="36"/>
      <c r="X91" s="36"/>
      <c r="Y91" s="36"/>
      <c r="Z91" s="36"/>
      <c r="AA91" s="36"/>
      <c r="AB91" s="36"/>
      <c r="AC91" s="36"/>
      <c r="AD91" s="36"/>
      <c r="AE91" s="36"/>
    </row>
    <row r="92" s="2" customFormat="1" ht="25.65" customHeight="1">
      <c r="A92" s="36"/>
      <c r="B92" s="37"/>
      <c r="C92" s="30" t="s">
        <v>28</v>
      </c>
      <c r="D92" s="38"/>
      <c r="E92" s="38"/>
      <c r="F92" s="25" t="str">
        <f>IF(E18="","",E18)</f>
        <v>Vyplň údaj</v>
      </c>
      <c r="G92" s="38"/>
      <c r="H92" s="38"/>
      <c r="I92" s="30" t="s">
        <v>32</v>
      </c>
      <c r="J92" s="34" t="str">
        <f>E24</f>
        <v>Ing.arch. Michal Vojtek</v>
      </c>
      <c r="K92" s="38"/>
      <c r="L92" s="38"/>
      <c r="M92" s="67"/>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38"/>
      <c r="M93" s="67"/>
      <c r="S93" s="36"/>
      <c r="T93" s="36"/>
      <c r="U93" s="36"/>
      <c r="V93" s="36"/>
      <c r="W93" s="36"/>
      <c r="X93" s="36"/>
      <c r="Y93" s="36"/>
      <c r="Z93" s="36"/>
      <c r="AA93" s="36"/>
      <c r="AB93" s="36"/>
      <c r="AC93" s="36"/>
      <c r="AD93" s="36"/>
      <c r="AE93" s="36"/>
    </row>
    <row r="94" s="2" customFormat="1" ht="29.28" customHeight="1">
      <c r="A94" s="36"/>
      <c r="B94" s="37"/>
      <c r="C94" s="184" t="s">
        <v>110</v>
      </c>
      <c r="D94" s="185"/>
      <c r="E94" s="185"/>
      <c r="F94" s="185"/>
      <c r="G94" s="185"/>
      <c r="H94" s="185"/>
      <c r="I94" s="186" t="s">
        <v>111</v>
      </c>
      <c r="J94" s="186" t="s">
        <v>112</v>
      </c>
      <c r="K94" s="186" t="s">
        <v>113</v>
      </c>
      <c r="L94" s="185"/>
      <c r="M94" s="67"/>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38"/>
      <c r="M95" s="67"/>
      <c r="S95" s="36"/>
      <c r="T95" s="36"/>
      <c r="U95" s="36"/>
      <c r="V95" s="36"/>
      <c r="W95" s="36"/>
      <c r="X95" s="36"/>
      <c r="Y95" s="36"/>
      <c r="Z95" s="36"/>
      <c r="AA95" s="36"/>
      <c r="AB95" s="36"/>
      <c r="AC95" s="36"/>
      <c r="AD95" s="36"/>
      <c r="AE95" s="36"/>
    </row>
    <row r="96" s="2" customFormat="1" ht="22.8" customHeight="1">
      <c r="A96" s="36"/>
      <c r="B96" s="37"/>
      <c r="C96" s="187" t="s">
        <v>114</v>
      </c>
      <c r="D96" s="38"/>
      <c r="E96" s="38"/>
      <c r="F96" s="38"/>
      <c r="G96" s="38"/>
      <c r="H96" s="38"/>
      <c r="I96" s="114">
        <f>Q117</f>
        <v>0</v>
      </c>
      <c r="J96" s="114">
        <f>R117</f>
        <v>0</v>
      </c>
      <c r="K96" s="114">
        <f>K117</f>
        <v>0</v>
      </c>
      <c r="L96" s="38"/>
      <c r="M96" s="67"/>
      <c r="S96" s="36"/>
      <c r="T96" s="36"/>
      <c r="U96" s="36"/>
      <c r="V96" s="36"/>
      <c r="W96" s="36"/>
      <c r="X96" s="36"/>
      <c r="Y96" s="36"/>
      <c r="Z96" s="36"/>
      <c r="AA96" s="36"/>
      <c r="AB96" s="36"/>
      <c r="AC96" s="36"/>
      <c r="AD96" s="36"/>
      <c r="AE96" s="36"/>
      <c r="AU96" s="15" t="s">
        <v>115</v>
      </c>
    </row>
    <row r="97" s="9" customFormat="1" ht="24.96" customHeight="1">
      <c r="A97" s="9"/>
      <c r="B97" s="188"/>
      <c r="C97" s="189"/>
      <c r="D97" s="190" t="s">
        <v>613</v>
      </c>
      <c r="E97" s="191"/>
      <c r="F97" s="191"/>
      <c r="G97" s="191"/>
      <c r="H97" s="191"/>
      <c r="I97" s="192">
        <f>Q118</f>
        <v>0</v>
      </c>
      <c r="J97" s="192">
        <f>R118</f>
        <v>0</v>
      </c>
      <c r="K97" s="192">
        <f>K118</f>
        <v>0</v>
      </c>
      <c r="L97" s="189"/>
      <c r="M97" s="193"/>
      <c r="S97" s="9"/>
      <c r="T97" s="9"/>
      <c r="U97" s="9"/>
      <c r="V97" s="9"/>
      <c r="W97" s="9"/>
      <c r="X97" s="9"/>
      <c r="Y97" s="9"/>
      <c r="Z97" s="9"/>
      <c r="AA97" s="9"/>
      <c r="AB97" s="9"/>
      <c r="AC97" s="9"/>
      <c r="AD97" s="9"/>
      <c r="AE97" s="9"/>
    </row>
    <row r="98" s="2" customFormat="1" ht="21.84" customHeight="1">
      <c r="A98" s="36"/>
      <c r="B98" s="37"/>
      <c r="C98" s="38"/>
      <c r="D98" s="38"/>
      <c r="E98" s="38"/>
      <c r="F98" s="38"/>
      <c r="G98" s="38"/>
      <c r="H98" s="38"/>
      <c r="I98" s="38"/>
      <c r="J98" s="38"/>
      <c r="K98" s="38"/>
      <c r="L98" s="38"/>
      <c r="M98" s="67"/>
      <c r="S98" s="36"/>
      <c r="T98" s="36"/>
      <c r="U98" s="36"/>
      <c r="V98" s="36"/>
      <c r="W98" s="36"/>
      <c r="X98" s="36"/>
      <c r="Y98" s="36"/>
      <c r="Z98" s="36"/>
      <c r="AA98" s="36"/>
      <c r="AB98" s="36"/>
      <c r="AC98" s="36"/>
      <c r="AD98" s="36"/>
      <c r="AE98" s="36"/>
    </row>
    <row r="99" s="2" customFormat="1" ht="6.96" customHeight="1">
      <c r="A99" s="36"/>
      <c r="B99" s="70"/>
      <c r="C99" s="71"/>
      <c r="D99" s="71"/>
      <c r="E99" s="71"/>
      <c r="F99" s="71"/>
      <c r="G99" s="71"/>
      <c r="H99" s="71"/>
      <c r="I99" s="71"/>
      <c r="J99" s="71"/>
      <c r="K99" s="71"/>
      <c r="L99" s="71"/>
      <c r="M99" s="67"/>
      <c r="S99" s="36"/>
      <c r="T99" s="36"/>
      <c r="U99" s="36"/>
      <c r="V99" s="36"/>
      <c r="W99" s="36"/>
      <c r="X99" s="36"/>
      <c r="Y99" s="36"/>
      <c r="Z99" s="36"/>
      <c r="AA99" s="36"/>
      <c r="AB99" s="36"/>
      <c r="AC99" s="36"/>
      <c r="AD99" s="36"/>
      <c r="AE99" s="36"/>
    </row>
    <row r="103" s="2" customFormat="1" ht="6.96" customHeight="1">
      <c r="A103" s="36"/>
      <c r="B103" s="72"/>
      <c r="C103" s="73"/>
      <c r="D103" s="73"/>
      <c r="E103" s="73"/>
      <c r="F103" s="73"/>
      <c r="G103" s="73"/>
      <c r="H103" s="73"/>
      <c r="I103" s="73"/>
      <c r="J103" s="73"/>
      <c r="K103" s="73"/>
      <c r="L103" s="73"/>
      <c r="M103" s="67"/>
      <c r="S103" s="36"/>
      <c r="T103" s="36"/>
      <c r="U103" s="36"/>
      <c r="V103" s="36"/>
      <c r="W103" s="36"/>
      <c r="X103" s="36"/>
      <c r="Y103" s="36"/>
      <c r="Z103" s="36"/>
      <c r="AA103" s="36"/>
      <c r="AB103" s="36"/>
      <c r="AC103" s="36"/>
      <c r="AD103" s="36"/>
      <c r="AE103" s="36"/>
    </row>
    <row r="104" s="2" customFormat="1" ht="24.96" customHeight="1">
      <c r="A104" s="36"/>
      <c r="B104" s="37"/>
      <c r="C104" s="21" t="s">
        <v>123</v>
      </c>
      <c r="D104" s="38"/>
      <c r="E104" s="38"/>
      <c r="F104" s="38"/>
      <c r="G104" s="38"/>
      <c r="H104" s="38"/>
      <c r="I104" s="38"/>
      <c r="J104" s="38"/>
      <c r="K104" s="38"/>
      <c r="L104" s="38"/>
      <c r="M104" s="67"/>
      <c r="S104" s="36"/>
      <c r="T104" s="36"/>
      <c r="U104" s="36"/>
      <c r="V104" s="36"/>
      <c r="W104" s="36"/>
      <c r="X104" s="36"/>
      <c r="Y104" s="36"/>
      <c r="Z104" s="36"/>
      <c r="AA104" s="36"/>
      <c r="AB104" s="36"/>
      <c r="AC104" s="36"/>
      <c r="AD104" s="36"/>
      <c r="AE104" s="36"/>
    </row>
    <row r="105" s="2" customFormat="1" ht="6.96" customHeight="1">
      <c r="A105" s="36"/>
      <c r="B105" s="37"/>
      <c r="C105" s="38"/>
      <c r="D105" s="38"/>
      <c r="E105" s="38"/>
      <c r="F105" s="38"/>
      <c r="G105" s="38"/>
      <c r="H105" s="38"/>
      <c r="I105" s="38"/>
      <c r="J105" s="38"/>
      <c r="K105" s="38"/>
      <c r="L105" s="38"/>
      <c r="M105" s="67"/>
      <c r="S105" s="36"/>
      <c r="T105" s="36"/>
      <c r="U105" s="36"/>
      <c r="V105" s="36"/>
      <c r="W105" s="36"/>
      <c r="X105" s="36"/>
      <c r="Y105" s="36"/>
      <c r="Z105" s="36"/>
      <c r="AA105" s="36"/>
      <c r="AB105" s="36"/>
      <c r="AC105" s="36"/>
      <c r="AD105" s="36"/>
      <c r="AE105" s="36"/>
    </row>
    <row r="106" s="2" customFormat="1" ht="12" customHeight="1">
      <c r="A106" s="36"/>
      <c r="B106" s="37"/>
      <c r="C106" s="30" t="s">
        <v>16</v>
      </c>
      <c r="D106" s="38"/>
      <c r="E106" s="38"/>
      <c r="F106" s="38"/>
      <c r="G106" s="38"/>
      <c r="H106" s="38"/>
      <c r="I106" s="38"/>
      <c r="J106" s="38"/>
      <c r="K106" s="38"/>
      <c r="L106" s="38"/>
      <c r="M106" s="67"/>
      <c r="S106" s="36"/>
      <c r="T106" s="36"/>
      <c r="U106" s="36"/>
      <c r="V106" s="36"/>
      <c r="W106" s="36"/>
      <c r="X106" s="36"/>
      <c r="Y106" s="36"/>
      <c r="Z106" s="36"/>
      <c r="AA106" s="36"/>
      <c r="AB106" s="36"/>
      <c r="AC106" s="36"/>
      <c r="AD106" s="36"/>
      <c r="AE106" s="36"/>
    </row>
    <row r="107" s="2" customFormat="1" ht="16.5" customHeight="1">
      <c r="A107" s="36"/>
      <c r="B107" s="37"/>
      <c r="C107" s="38"/>
      <c r="D107" s="38"/>
      <c r="E107" s="183" t="str">
        <f>E7</f>
        <v>Zátoka pokoja</v>
      </c>
      <c r="F107" s="30"/>
      <c r="G107" s="30"/>
      <c r="H107" s="30"/>
      <c r="I107" s="38"/>
      <c r="J107" s="38"/>
      <c r="K107" s="38"/>
      <c r="L107" s="38"/>
      <c r="M107" s="67"/>
      <c r="S107" s="36"/>
      <c r="T107" s="36"/>
      <c r="U107" s="36"/>
      <c r="V107" s="36"/>
      <c r="W107" s="36"/>
      <c r="X107" s="36"/>
      <c r="Y107" s="36"/>
      <c r="Z107" s="36"/>
      <c r="AA107" s="36"/>
      <c r="AB107" s="36"/>
      <c r="AC107" s="36"/>
      <c r="AD107" s="36"/>
      <c r="AE107" s="36"/>
    </row>
    <row r="108" s="2" customFormat="1" ht="12" customHeight="1">
      <c r="A108" s="36"/>
      <c r="B108" s="37"/>
      <c r="C108" s="30" t="s">
        <v>105</v>
      </c>
      <c r="D108" s="38"/>
      <c r="E108" s="38"/>
      <c r="F108" s="38"/>
      <c r="G108" s="38"/>
      <c r="H108" s="38"/>
      <c r="I108" s="38"/>
      <c r="J108" s="38"/>
      <c r="K108" s="38"/>
      <c r="L108" s="38"/>
      <c r="M108" s="67"/>
      <c r="S108" s="36"/>
      <c r="T108" s="36"/>
      <c r="U108" s="36"/>
      <c r="V108" s="36"/>
      <c r="W108" s="36"/>
      <c r="X108" s="36"/>
      <c r="Y108" s="36"/>
      <c r="Z108" s="36"/>
      <c r="AA108" s="36"/>
      <c r="AB108" s="36"/>
      <c r="AC108" s="36"/>
      <c r="AD108" s="36"/>
      <c r="AE108" s="36"/>
    </row>
    <row r="109" s="2" customFormat="1" ht="16.5" customHeight="1">
      <c r="A109" s="36"/>
      <c r="B109" s="37"/>
      <c r="C109" s="38"/>
      <c r="D109" s="38"/>
      <c r="E109" s="80" t="str">
        <f>E9</f>
        <v>010921_07 - Ostatné</v>
      </c>
      <c r="F109" s="38"/>
      <c r="G109" s="38"/>
      <c r="H109" s="38"/>
      <c r="I109" s="38"/>
      <c r="J109" s="38"/>
      <c r="K109" s="38"/>
      <c r="L109" s="38"/>
      <c r="M109" s="67"/>
      <c r="S109" s="36"/>
      <c r="T109" s="36"/>
      <c r="U109" s="36"/>
      <c r="V109" s="36"/>
      <c r="W109" s="36"/>
      <c r="X109" s="36"/>
      <c r="Y109" s="36"/>
      <c r="Z109" s="36"/>
      <c r="AA109" s="36"/>
      <c r="AB109" s="36"/>
      <c r="AC109" s="36"/>
      <c r="AD109" s="36"/>
      <c r="AE109" s="36"/>
    </row>
    <row r="110" s="2" customFormat="1" ht="6.96" customHeight="1">
      <c r="A110" s="36"/>
      <c r="B110" s="37"/>
      <c r="C110" s="38"/>
      <c r="D110" s="38"/>
      <c r="E110" s="38"/>
      <c r="F110" s="38"/>
      <c r="G110" s="38"/>
      <c r="H110" s="38"/>
      <c r="I110" s="38"/>
      <c r="J110" s="38"/>
      <c r="K110" s="38"/>
      <c r="L110" s="38"/>
      <c r="M110" s="67"/>
      <c r="S110" s="36"/>
      <c r="T110" s="36"/>
      <c r="U110" s="36"/>
      <c r="V110" s="36"/>
      <c r="W110" s="36"/>
      <c r="X110" s="36"/>
      <c r="Y110" s="36"/>
      <c r="Z110" s="36"/>
      <c r="AA110" s="36"/>
      <c r="AB110" s="36"/>
      <c r="AC110" s="36"/>
      <c r="AD110" s="36"/>
      <c r="AE110" s="36"/>
    </row>
    <row r="111" s="2" customFormat="1" ht="12" customHeight="1">
      <c r="A111" s="36"/>
      <c r="B111" s="37"/>
      <c r="C111" s="30" t="s">
        <v>20</v>
      </c>
      <c r="D111" s="38"/>
      <c r="E111" s="38"/>
      <c r="F111" s="25" t="str">
        <f>F12</f>
        <v>Trenčín</v>
      </c>
      <c r="G111" s="38"/>
      <c r="H111" s="38"/>
      <c r="I111" s="30" t="s">
        <v>22</v>
      </c>
      <c r="J111" s="83" t="str">
        <f>IF(J12="","",J12)</f>
        <v>9. 9. 2021</v>
      </c>
      <c r="K111" s="38"/>
      <c r="L111" s="38"/>
      <c r="M111" s="67"/>
      <c r="S111" s="36"/>
      <c r="T111" s="36"/>
      <c r="U111" s="36"/>
      <c r="V111" s="36"/>
      <c r="W111" s="36"/>
      <c r="X111" s="36"/>
      <c r="Y111" s="36"/>
      <c r="Z111" s="36"/>
      <c r="AA111" s="36"/>
      <c r="AB111" s="36"/>
      <c r="AC111" s="36"/>
      <c r="AD111" s="36"/>
      <c r="AE111" s="36"/>
    </row>
    <row r="112" s="2" customFormat="1" ht="6.96" customHeight="1">
      <c r="A112" s="36"/>
      <c r="B112" s="37"/>
      <c r="C112" s="38"/>
      <c r="D112" s="38"/>
      <c r="E112" s="38"/>
      <c r="F112" s="38"/>
      <c r="G112" s="38"/>
      <c r="H112" s="38"/>
      <c r="I112" s="38"/>
      <c r="J112" s="38"/>
      <c r="K112" s="38"/>
      <c r="L112" s="38"/>
      <c r="M112" s="67"/>
      <c r="S112" s="36"/>
      <c r="T112" s="36"/>
      <c r="U112" s="36"/>
      <c r="V112" s="36"/>
      <c r="W112" s="36"/>
      <c r="X112" s="36"/>
      <c r="Y112" s="36"/>
      <c r="Z112" s="36"/>
      <c r="AA112" s="36"/>
      <c r="AB112" s="36"/>
      <c r="AC112" s="36"/>
      <c r="AD112" s="36"/>
      <c r="AE112" s="36"/>
    </row>
    <row r="113" s="2" customFormat="1" ht="25.65" customHeight="1">
      <c r="A113" s="36"/>
      <c r="B113" s="37"/>
      <c r="C113" s="30" t="s">
        <v>24</v>
      </c>
      <c r="D113" s="38"/>
      <c r="E113" s="38"/>
      <c r="F113" s="25" t="str">
        <f>E15</f>
        <v>Mesto Trenčín</v>
      </c>
      <c r="G113" s="38"/>
      <c r="H113" s="38"/>
      <c r="I113" s="30" t="s">
        <v>30</v>
      </c>
      <c r="J113" s="34" t="str">
        <f>E21</f>
        <v>Ing.arch. Michal Vojtek</v>
      </c>
      <c r="K113" s="38"/>
      <c r="L113" s="38"/>
      <c r="M113" s="67"/>
      <c r="S113" s="36"/>
      <c r="T113" s="36"/>
      <c r="U113" s="36"/>
      <c r="V113" s="36"/>
      <c r="W113" s="36"/>
      <c r="X113" s="36"/>
      <c r="Y113" s="36"/>
      <c r="Z113" s="36"/>
      <c r="AA113" s="36"/>
      <c r="AB113" s="36"/>
      <c r="AC113" s="36"/>
      <c r="AD113" s="36"/>
      <c r="AE113" s="36"/>
    </row>
    <row r="114" s="2" customFormat="1" ht="25.65" customHeight="1">
      <c r="A114" s="36"/>
      <c r="B114" s="37"/>
      <c r="C114" s="30" t="s">
        <v>28</v>
      </c>
      <c r="D114" s="38"/>
      <c r="E114" s="38"/>
      <c r="F114" s="25" t="str">
        <f>IF(E18="","",E18)</f>
        <v>Vyplň údaj</v>
      </c>
      <c r="G114" s="38"/>
      <c r="H114" s="38"/>
      <c r="I114" s="30" t="s">
        <v>32</v>
      </c>
      <c r="J114" s="34" t="str">
        <f>E24</f>
        <v>Ing.arch. Michal Vojtek</v>
      </c>
      <c r="K114" s="38"/>
      <c r="L114" s="38"/>
      <c r="M114" s="67"/>
      <c r="S114" s="36"/>
      <c r="T114" s="36"/>
      <c r="U114" s="36"/>
      <c r="V114" s="36"/>
      <c r="W114" s="36"/>
      <c r="X114" s="36"/>
      <c r="Y114" s="36"/>
      <c r="Z114" s="36"/>
      <c r="AA114" s="36"/>
      <c r="AB114" s="36"/>
      <c r="AC114" s="36"/>
      <c r="AD114" s="36"/>
      <c r="AE114" s="36"/>
    </row>
    <row r="115" s="2" customFormat="1" ht="10.32" customHeight="1">
      <c r="A115" s="36"/>
      <c r="B115" s="37"/>
      <c r="C115" s="38"/>
      <c r="D115" s="38"/>
      <c r="E115" s="38"/>
      <c r="F115" s="38"/>
      <c r="G115" s="38"/>
      <c r="H115" s="38"/>
      <c r="I115" s="38"/>
      <c r="J115" s="38"/>
      <c r="K115" s="38"/>
      <c r="L115" s="38"/>
      <c r="M115" s="67"/>
      <c r="S115" s="36"/>
      <c r="T115" s="36"/>
      <c r="U115" s="36"/>
      <c r="V115" s="36"/>
      <c r="W115" s="36"/>
      <c r="X115" s="36"/>
      <c r="Y115" s="36"/>
      <c r="Z115" s="36"/>
      <c r="AA115" s="36"/>
      <c r="AB115" s="36"/>
      <c r="AC115" s="36"/>
      <c r="AD115" s="36"/>
      <c r="AE115" s="36"/>
    </row>
    <row r="116" s="11" customFormat="1" ht="29.28" customHeight="1">
      <c r="A116" s="200"/>
      <c r="B116" s="201"/>
      <c r="C116" s="202" t="s">
        <v>124</v>
      </c>
      <c r="D116" s="203" t="s">
        <v>59</v>
      </c>
      <c r="E116" s="203" t="s">
        <v>55</v>
      </c>
      <c r="F116" s="203" t="s">
        <v>56</v>
      </c>
      <c r="G116" s="203" t="s">
        <v>125</v>
      </c>
      <c r="H116" s="203" t="s">
        <v>126</v>
      </c>
      <c r="I116" s="203" t="s">
        <v>127</v>
      </c>
      <c r="J116" s="203" t="s">
        <v>128</v>
      </c>
      <c r="K116" s="204" t="s">
        <v>113</v>
      </c>
      <c r="L116" s="205" t="s">
        <v>129</v>
      </c>
      <c r="M116" s="206"/>
      <c r="N116" s="104" t="s">
        <v>1</v>
      </c>
      <c r="O116" s="105" t="s">
        <v>38</v>
      </c>
      <c r="P116" s="105" t="s">
        <v>130</v>
      </c>
      <c r="Q116" s="105" t="s">
        <v>131</v>
      </c>
      <c r="R116" s="105" t="s">
        <v>132</v>
      </c>
      <c r="S116" s="105" t="s">
        <v>133</v>
      </c>
      <c r="T116" s="105" t="s">
        <v>134</v>
      </c>
      <c r="U116" s="105" t="s">
        <v>135</v>
      </c>
      <c r="V116" s="105" t="s">
        <v>136</v>
      </c>
      <c r="W116" s="105" t="s">
        <v>137</v>
      </c>
      <c r="X116" s="106" t="s">
        <v>138</v>
      </c>
      <c r="Y116" s="200"/>
      <c r="Z116" s="200"/>
      <c r="AA116" s="200"/>
      <c r="AB116" s="200"/>
      <c r="AC116" s="200"/>
      <c r="AD116" s="200"/>
      <c r="AE116" s="200"/>
    </row>
    <row r="117" s="2" customFormat="1" ht="22.8" customHeight="1">
      <c r="A117" s="36"/>
      <c r="B117" s="37"/>
      <c r="C117" s="111" t="s">
        <v>114</v>
      </c>
      <c r="D117" s="38"/>
      <c r="E117" s="38"/>
      <c r="F117" s="38"/>
      <c r="G117" s="38"/>
      <c r="H117" s="38"/>
      <c r="I117" s="38"/>
      <c r="J117" s="38"/>
      <c r="K117" s="207">
        <f>BK117</f>
        <v>0</v>
      </c>
      <c r="L117" s="38"/>
      <c r="M117" s="42"/>
      <c r="N117" s="107"/>
      <c r="O117" s="208"/>
      <c r="P117" s="108"/>
      <c r="Q117" s="209">
        <f>Q118</f>
        <v>0</v>
      </c>
      <c r="R117" s="209">
        <f>R118</f>
        <v>0</v>
      </c>
      <c r="S117" s="108"/>
      <c r="T117" s="210">
        <f>T118</f>
        <v>0</v>
      </c>
      <c r="U117" s="108"/>
      <c r="V117" s="210">
        <f>V118</f>
        <v>0</v>
      </c>
      <c r="W117" s="108"/>
      <c r="X117" s="211">
        <f>X118</f>
        <v>0</v>
      </c>
      <c r="Y117" s="36"/>
      <c r="Z117" s="36"/>
      <c r="AA117" s="36"/>
      <c r="AB117" s="36"/>
      <c r="AC117" s="36"/>
      <c r="AD117" s="36"/>
      <c r="AE117" s="36"/>
      <c r="AT117" s="15" t="s">
        <v>75</v>
      </c>
      <c r="AU117" s="15" t="s">
        <v>115</v>
      </c>
      <c r="BK117" s="212">
        <f>BK118</f>
        <v>0</v>
      </c>
    </row>
    <row r="118" s="12" customFormat="1" ht="25.92" customHeight="1">
      <c r="A118" s="12"/>
      <c r="B118" s="213"/>
      <c r="C118" s="214"/>
      <c r="D118" s="215" t="s">
        <v>75</v>
      </c>
      <c r="E118" s="216" t="s">
        <v>614</v>
      </c>
      <c r="F118" s="216" t="s">
        <v>615</v>
      </c>
      <c r="G118" s="214"/>
      <c r="H118" s="214"/>
      <c r="I118" s="217"/>
      <c r="J118" s="217"/>
      <c r="K118" s="218">
        <f>BK118</f>
        <v>0</v>
      </c>
      <c r="L118" s="214"/>
      <c r="M118" s="219"/>
      <c r="N118" s="220"/>
      <c r="O118" s="221"/>
      <c r="P118" s="221"/>
      <c r="Q118" s="222">
        <f>SUM(Q119:Q120)</f>
        <v>0</v>
      </c>
      <c r="R118" s="222">
        <f>SUM(R119:R120)</f>
        <v>0</v>
      </c>
      <c r="S118" s="221"/>
      <c r="T118" s="223">
        <f>SUM(T119:T120)</f>
        <v>0</v>
      </c>
      <c r="U118" s="221"/>
      <c r="V118" s="223">
        <f>SUM(V119:V120)</f>
        <v>0</v>
      </c>
      <c r="W118" s="221"/>
      <c r="X118" s="224">
        <f>SUM(X119:X120)</f>
        <v>0</v>
      </c>
      <c r="Y118" s="12"/>
      <c r="Z118" s="12"/>
      <c r="AA118" s="12"/>
      <c r="AB118" s="12"/>
      <c r="AC118" s="12"/>
      <c r="AD118" s="12"/>
      <c r="AE118" s="12"/>
      <c r="AR118" s="225" t="s">
        <v>275</v>
      </c>
      <c r="AT118" s="226" t="s">
        <v>75</v>
      </c>
      <c r="AU118" s="226" t="s">
        <v>76</v>
      </c>
      <c r="AY118" s="225" t="s">
        <v>141</v>
      </c>
      <c r="BK118" s="227">
        <f>SUM(BK119:BK120)</f>
        <v>0</v>
      </c>
    </row>
    <row r="119" s="2" customFormat="1" ht="33" customHeight="1">
      <c r="A119" s="36"/>
      <c r="B119" s="37"/>
      <c r="C119" s="230" t="s">
        <v>84</v>
      </c>
      <c r="D119" s="230" t="s">
        <v>144</v>
      </c>
      <c r="E119" s="231" t="s">
        <v>616</v>
      </c>
      <c r="F119" s="232" t="s">
        <v>617</v>
      </c>
      <c r="G119" s="233" t="s">
        <v>618</v>
      </c>
      <c r="H119" s="234">
        <v>1</v>
      </c>
      <c r="I119" s="235"/>
      <c r="J119" s="235"/>
      <c r="K119" s="236">
        <f>ROUND(P119*H119,2)</f>
        <v>0</v>
      </c>
      <c r="L119" s="237"/>
      <c r="M119" s="42"/>
      <c r="N119" s="238" t="s">
        <v>1</v>
      </c>
      <c r="O119" s="239" t="s">
        <v>40</v>
      </c>
      <c r="P119" s="240">
        <f>I119+J119</f>
        <v>0</v>
      </c>
      <c r="Q119" s="240">
        <f>ROUND(I119*H119,2)</f>
        <v>0</v>
      </c>
      <c r="R119" s="240">
        <f>ROUND(J119*H119,2)</f>
        <v>0</v>
      </c>
      <c r="S119" s="95"/>
      <c r="T119" s="241">
        <f>S119*H119</f>
        <v>0</v>
      </c>
      <c r="U119" s="241">
        <v>0</v>
      </c>
      <c r="V119" s="241">
        <f>U119*H119</f>
        <v>0</v>
      </c>
      <c r="W119" s="241">
        <v>0</v>
      </c>
      <c r="X119" s="242">
        <f>W119*H119</f>
        <v>0</v>
      </c>
      <c r="Y119" s="36"/>
      <c r="Z119" s="36"/>
      <c r="AA119" s="36"/>
      <c r="AB119" s="36"/>
      <c r="AC119" s="36"/>
      <c r="AD119" s="36"/>
      <c r="AE119" s="36"/>
      <c r="AR119" s="243" t="s">
        <v>619</v>
      </c>
      <c r="AT119" s="243" t="s">
        <v>144</v>
      </c>
      <c r="AU119" s="243" t="s">
        <v>84</v>
      </c>
      <c r="AY119" s="15" t="s">
        <v>141</v>
      </c>
      <c r="BE119" s="244">
        <f>IF(O119="základná",K119,0)</f>
        <v>0</v>
      </c>
      <c r="BF119" s="244">
        <f>IF(O119="znížená",K119,0)</f>
        <v>0</v>
      </c>
      <c r="BG119" s="244">
        <f>IF(O119="zákl. prenesená",K119,0)</f>
        <v>0</v>
      </c>
      <c r="BH119" s="244">
        <f>IF(O119="zníž. prenesená",K119,0)</f>
        <v>0</v>
      </c>
      <c r="BI119" s="244">
        <f>IF(O119="nulová",K119,0)</f>
        <v>0</v>
      </c>
      <c r="BJ119" s="15" t="s">
        <v>149</v>
      </c>
      <c r="BK119" s="244">
        <f>ROUND(P119*H119,2)</f>
        <v>0</v>
      </c>
      <c r="BL119" s="15" t="s">
        <v>619</v>
      </c>
      <c r="BM119" s="243" t="s">
        <v>620</v>
      </c>
    </row>
    <row r="120" s="2" customFormat="1">
      <c r="A120" s="36"/>
      <c r="B120" s="37"/>
      <c r="C120" s="38"/>
      <c r="D120" s="245" t="s">
        <v>151</v>
      </c>
      <c r="E120" s="38"/>
      <c r="F120" s="246" t="s">
        <v>621</v>
      </c>
      <c r="G120" s="38"/>
      <c r="H120" s="38"/>
      <c r="I120" s="247"/>
      <c r="J120" s="247"/>
      <c r="K120" s="38"/>
      <c r="L120" s="38"/>
      <c r="M120" s="42"/>
      <c r="N120" s="270"/>
      <c r="O120" s="271"/>
      <c r="P120" s="272"/>
      <c r="Q120" s="272"/>
      <c r="R120" s="272"/>
      <c r="S120" s="272"/>
      <c r="T120" s="272"/>
      <c r="U120" s="272"/>
      <c r="V120" s="272"/>
      <c r="W120" s="272"/>
      <c r="X120" s="273"/>
      <c r="Y120" s="36"/>
      <c r="Z120" s="36"/>
      <c r="AA120" s="36"/>
      <c r="AB120" s="36"/>
      <c r="AC120" s="36"/>
      <c r="AD120" s="36"/>
      <c r="AE120" s="36"/>
      <c r="AT120" s="15" t="s">
        <v>151</v>
      </c>
      <c r="AU120" s="15" t="s">
        <v>84</v>
      </c>
    </row>
    <row r="121" s="2" customFormat="1" ht="6.96" customHeight="1">
      <c r="A121" s="36"/>
      <c r="B121" s="70"/>
      <c r="C121" s="71"/>
      <c r="D121" s="71"/>
      <c r="E121" s="71"/>
      <c r="F121" s="71"/>
      <c r="G121" s="71"/>
      <c r="H121" s="71"/>
      <c r="I121" s="71"/>
      <c r="J121" s="71"/>
      <c r="K121" s="71"/>
      <c r="L121" s="71"/>
      <c r="M121" s="42"/>
      <c r="N121" s="36"/>
      <c r="P121" s="36"/>
      <c r="Q121" s="36"/>
      <c r="R121" s="36"/>
      <c r="S121" s="36"/>
      <c r="T121" s="36"/>
      <c r="U121" s="36"/>
      <c r="V121" s="36"/>
      <c r="W121" s="36"/>
      <c r="X121" s="36"/>
      <c r="Y121" s="36"/>
      <c r="Z121" s="36"/>
      <c r="AA121" s="36"/>
      <c r="AB121" s="36"/>
      <c r="AC121" s="36"/>
      <c r="AD121" s="36"/>
      <c r="AE121" s="36"/>
    </row>
  </sheetData>
  <sheetProtection sheet="1" autoFilter="0" formatColumns="0" formatRows="0" objects="1" scenarios="1" spinCount="100000" saltValue="cpSxtMKEgAx5R/fvl6/9iPAB2wnv3OugtaUJRVgX9YJ9+UeHtTMsmM+ZZtJ6SQ2AeVNqWuw6fQ/RKmwzwMCjug==" hashValue="EhpVq2pJI7Mbb404Rn0IokLEzwY+oJPNUa7eLGYCJE2A7In4l8pw1IyD/RaMVBFTALHgEIUdWhb1J7RwyqO1iA==" algorithmName="SHA-512" password="CC35"/>
  <autoFilter ref="C116:L120"/>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worksheet>
</file>

<file path=docProps/core.xml><?xml version="1.0" encoding="utf-8"?>
<cp:coreProperties xmlns:dc="http://purl.org/dc/elements/1.1/" xmlns:dcterms="http://purl.org/dc/terms/" xmlns:xsi="http://www.w3.org/2001/XMLSchema-instance" xmlns:cp="http://schemas.openxmlformats.org/package/2006/metadata/core-properties">
  <dc:creator>Michal Vojtek</dc:creator>
  <cp:lastModifiedBy>Michal Vojtek</cp:lastModifiedBy>
  <dcterms:created xsi:type="dcterms:W3CDTF">2021-09-20T15:12:10Z</dcterms:created>
  <dcterms:modified xsi:type="dcterms:W3CDTF">2021-09-20T15:12:20Z</dcterms:modified>
</cp:coreProperties>
</file>