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redingtower2.sharepoint.com/sites/REDING/P/2001 - DPB-PROJEKCNE SLUZBY/Projekty/SZ Vysehradska/Rozpocet/Novy/"/>
    </mc:Choice>
  </mc:AlternateContent>
  <xr:revisionPtr revIDLastSave="6" documentId="11_E89DF51954148AA3C692D9B25F4005D20CEE44CE" xr6:coauthVersionLast="47" xr6:coauthVersionMax="47" xr10:uidLastSave="{624E5D04-26E5-4B63-A3BB-BC905974AC7F}"/>
  <bookViews>
    <workbookView xWindow="4560" yWindow="2895" windowWidth="21450" windowHeight="12510" activeTab="1" xr2:uid="{00000000-000D-0000-FFFF-FFFF00000000}"/>
  </bookViews>
  <sheets>
    <sheet name="Rekapitulácia stavby" sheetId="1" r:id="rId1"/>
    <sheet name="01 - Osadenie Kontajnera ..." sheetId="2" r:id="rId2"/>
  </sheets>
  <definedNames>
    <definedName name="_xlnm._FilterDatabase" localSheetId="1" hidden="1">'01 - Osadenie Kontajnera ...'!$C$122:$K$158</definedName>
    <definedName name="_xlnm.Print_Titles" localSheetId="1">'01 - Osadenie Kontajnera ...'!$122:$122</definedName>
    <definedName name="_xlnm.Print_Titles" localSheetId="0">'Rekapitulácia stavby'!$92:$92</definedName>
    <definedName name="_xlnm.Print_Area" localSheetId="1">'01 - Osadenie Kontajnera ...'!$C$4:$J$76,'01 - Osadenie Kontajnera ...'!$C$82:$J$104,'01 - Osadenie Kontajnera ...'!$C$110:$K$158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58" i="2"/>
  <c r="BH158" i="2"/>
  <c r="BG158" i="2"/>
  <c r="BE158" i="2"/>
  <c r="T158" i="2"/>
  <c r="R158" i="2"/>
  <c r="P158" i="2"/>
  <c r="P156" i="2" s="1"/>
  <c r="P155" i="2" s="1"/>
  <c r="BK158" i="2"/>
  <c r="J158" i="2"/>
  <c r="BF158" i="2"/>
  <c r="BI157" i="2"/>
  <c r="BH157" i="2"/>
  <c r="BG157" i="2"/>
  <c r="BE157" i="2"/>
  <c r="T157" i="2"/>
  <c r="T156" i="2" s="1"/>
  <c r="T155" i="2" s="1"/>
  <c r="R157" i="2"/>
  <c r="R156" i="2"/>
  <c r="R155" i="2" s="1"/>
  <c r="P157" i="2"/>
  <c r="BK157" i="2"/>
  <c r="BK156" i="2"/>
  <c r="J156" i="2" s="1"/>
  <c r="J103" i="2" s="1"/>
  <c r="J157" i="2"/>
  <c r="BF157" i="2"/>
  <c r="BI154" i="2"/>
  <c r="BH154" i="2"/>
  <c r="BG154" i="2"/>
  <c r="BE154" i="2"/>
  <c r="T154" i="2"/>
  <c r="T153" i="2"/>
  <c r="R154" i="2"/>
  <c r="R153" i="2" s="1"/>
  <c r="P154" i="2"/>
  <c r="P153" i="2"/>
  <c r="BK154" i="2"/>
  <c r="BK153" i="2" s="1"/>
  <c r="J153" i="2" s="1"/>
  <c r="J101" i="2" s="1"/>
  <c r="J154" i="2"/>
  <c r="BF154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T146" i="2" s="1"/>
  <c r="R147" i="2"/>
  <c r="R146" i="2"/>
  <c r="P147" i="2"/>
  <c r="P146" i="2" s="1"/>
  <c r="BK147" i="2"/>
  <c r="BK146" i="2"/>
  <c r="J146" i="2"/>
  <c r="J100" i="2" s="1"/>
  <c r="J147" i="2"/>
  <c r="BF147" i="2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P137" i="2" s="1"/>
  <c r="BK140" i="2"/>
  <c r="J140" i="2"/>
  <c r="BF140" i="2"/>
  <c r="BI139" i="2"/>
  <c r="BH139" i="2"/>
  <c r="BG139" i="2"/>
  <c r="BE139" i="2"/>
  <c r="T139" i="2"/>
  <c r="T137" i="2" s="1"/>
  <c r="R139" i="2"/>
  <c r="P139" i="2"/>
  <c r="BK139" i="2"/>
  <c r="J139" i="2"/>
  <c r="BF139" i="2" s="1"/>
  <c r="BI138" i="2"/>
  <c r="BH138" i="2"/>
  <c r="BG138" i="2"/>
  <c r="BE138" i="2"/>
  <c r="T138" i="2"/>
  <c r="R138" i="2"/>
  <c r="R137" i="2" s="1"/>
  <c r="P138" i="2"/>
  <c r="BK138" i="2"/>
  <c r="BK137" i="2" s="1"/>
  <c r="J137" i="2" s="1"/>
  <c r="J99" i="2" s="1"/>
  <c r="J138" i="2"/>
  <c r="BF138" i="2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BF132" i="2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R130" i="2"/>
  <c r="P130" i="2"/>
  <c r="BK130" i="2"/>
  <c r="J130" i="2"/>
  <c r="BF130" i="2"/>
  <c r="BI129" i="2"/>
  <c r="BH129" i="2"/>
  <c r="BG129" i="2"/>
  <c r="BE129" i="2"/>
  <c r="T129" i="2"/>
  <c r="R129" i="2"/>
  <c r="P129" i="2"/>
  <c r="BK129" i="2"/>
  <c r="J129" i="2"/>
  <c r="BF129" i="2" s="1"/>
  <c r="BI128" i="2"/>
  <c r="BH128" i="2"/>
  <c r="BG128" i="2"/>
  <c r="BE128" i="2"/>
  <c r="T128" i="2"/>
  <c r="R128" i="2"/>
  <c r="P128" i="2"/>
  <c r="BK128" i="2"/>
  <c r="J128" i="2"/>
  <c r="BF128" i="2"/>
  <c r="BI127" i="2"/>
  <c r="BH127" i="2"/>
  <c r="BG127" i="2"/>
  <c r="BE127" i="2"/>
  <c r="T127" i="2"/>
  <c r="R127" i="2"/>
  <c r="P127" i="2"/>
  <c r="BK127" i="2"/>
  <c r="BK125" i="2" s="1"/>
  <c r="J127" i="2"/>
  <c r="BF127" i="2" s="1"/>
  <c r="BI126" i="2"/>
  <c r="BH126" i="2"/>
  <c r="BG126" i="2"/>
  <c r="F35" i="2" s="1"/>
  <c r="BB95" i="1" s="1"/>
  <c r="BB94" i="1" s="1"/>
  <c r="BE126" i="2"/>
  <c r="F33" i="2" s="1"/>
  <c r="AZ95" i="1" s="1"/>
  <c r="AZ94" i="1" s="1"/>
  <c r="J33" i="2"/>
  <c r="AV95" i="1" s="1"/>
  <c r="T126" i="2"/>
  <c r="T125" i="2" s="1"/>
  <c r="R126" i="2"/>
  <c r="R125" i="2" s="1"/>
  <c r="R124" i="2" s="1"/>
  <c r="R123" i="2" s="1"/>
  <c r="P126" i="2"/>
  <c r="P125" i="2" s="1"/>
  <c r="BK126" i="2"/>
  <c r="J126" i="2"/>
  <c r="BF126" i="2"/>
  <c r="J34" i="2" s="1"/>
  <c r="AW95" i="1" s="1"/>
  <c r="F117" i="2"/>
  <c r="E115" i="2"/>
  <c r="F89" i="2"/>
  <c r="E87" i="2"/>
  <c r="J24" i="2"/>
  <c r="E24" i="2"/>
  <c r="J120" i="2"/>
  <c r="J92" i="2"/>
  <c r="J23" i="2"/>
  <c r="J21" i="2"/>
  <c r="E21" i="2"/>
  <c r="J119" i="2"/>
  <c r="J91" i="2"/>
  <c r="J20" i="2"/>
  <c r="J18" i="2"/>
  <c r="E18" i="2"/>
  <c r="F92" i="2" s="1"/>
  <c r="F120" i="2"/>
  <c r="J17" i="2"/>
  <c r="J15" i="2"/>
  <c r="E15" i="2"/>
  <c r="F119" i="2" s="1"/>
  <c r="J14" i="2"/>
  <c r="J117" i="2"/>
  <c r="E7" i="2"/>
  <c r="E85" i="2" s="1"/>
  <c r="E113" i="2"/>
  <c r="AS94" i="1"/>
  <c r="L90" i="1"/>
  <c r="AM90" i="1"/>
  <c r="AM89" i="1"/>
  <c r="L89" i="1"/>
  <c r="AM87" i="1"/>
  <c r="L87" i="1"/>
  <c r="L85" i="1"/>
  <c r="F37" i="2" l="1"/>
  <c r="BD95" i="1" s="1"/>
  <c r="BD94" i="1" s="1"/>
  <c r="W33" i="1" s="1"/>
  <c r="F36" i="2"/>
  <c r="BC95" i="1" s="1"/>
  <c r="BC94" i="1" s="1"/>
  <c r="BK155" i="2"/>
  <c r="J155" i="2" s="1"/>
  <c r="J102" i="2" s="1"/>
  <c r="W32" i="1"/>
  <c r="AY94" i="1"/>
  <c r="T124" i="2"/>
  <c r="T123" i="2" s="1"/>
  <c r="AX94" i="1"/>
  <c r="W31" i="1"/>
  <c r="J125" i="2"/>
  <c r="J98" i="2" s="1"/>
  <c r="BK124" i="2"/>
  <c r="AT95" i="1"/>
  <c r="P124" i="2"/>
  <c r="P123" i="2" s="1"/>
  <c r="AU95" i="1" s="1"/>
  <c r="AU94" i="1" s="1"/>
  <c r="AV94" i="1"/>
  <c r="W29" i="1"/>
  <c r="F34" i="2"/>
  <c r="BA95" i="1" s="1"/>
  <c r="BA94" i="1" s="1"/>
  <c r="J89" i="2"/>
  <c r="F91" i="2"/>
  <c r="AK29" i="1" l="1"/>
  <c r="W30" i="1"/>
  <c r="AW94" i="1"/>
  <c r="AK30" i="1" s="1"/>
  <c r="J124" i="2"/>
  <c r="J97" i="2" s="1"/>
  <c r="BK123" i="2"/>
  <c r="J123" i="2" s="1"/>
  <c r="J30" i="2" l="1"/>
  <c r="J96" i="2"/>
  <c r="AT94" i="1"/>
  <c r="AG95" i="1" l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<sst xmlns="http://schemas.openxmlformats.org/spreadsheetml/2006/main" count="685" uniqueCount="220">
  <si>
    <t>Export Komplet</t>
  </si>
  <si>
    <t/>
  </si>
  <si>
    <t>2.0</t>
  </si>
  <si>
    <t>False</t>
  </si>
  <si>
    <t>{8874b5fb-8449-48ed-aee7-761dcb187678}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</si>
  <si>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</si>
  <si>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</si>
  <si>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</si>
  <si>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</si>
  <si>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</si>
  <si>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</si>
  <si>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</si>
  <si>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</si>
  <si>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</si>
  <si>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Osadenie Kontajnera Vyšehradská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</si>
  <si>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</si>
  <si>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</si>
  <si>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</si>
  <si>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</si>
  <si>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</si>
  <si>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</si>
  <si>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</si>
  <si>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</si>
  <si>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</si>
  <si>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</si>
  <si>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</si>
  <si>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</si>
  <si>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</si>
  <si>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</si>
  <si>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</si>
  <si>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</si>
  <si>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</si>
  <si>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</si>
  <si>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</si>
  <si>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</si>
  <si>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</si>
  <si>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</si>
  <si>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</si>
  <si>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</si>
  <si>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</si>
  <si>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</si>
  <si>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</si>
  <si>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</si>
  <si>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</si>
  <si>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</si>
  <si>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</si>
  <si>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</si>
  <si>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</si>
  <si>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</si>
  <si>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</si>
  <si>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</si>
  <si>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</si>
  <si>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</si>
  <si>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</si>
  <si>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</si>
  <si>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</si>
  <si>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</si>
  <si>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</si>
  <si>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</si>
  <si>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</si>
  <si>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</si>
  <si>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</si>
  <si>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</si>
  <si>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</si>
  <si>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</si>
  <si>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</si>
  <si>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</si>
  <si>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</si>
  <si>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</si>
  <si>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</si>
  <si>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</si>
  <si>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</si>
  <si>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</si>
  <si>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</si>
  <si>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</si>
  <si>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</si>
  <si>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</si>
  <si>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</si>
  <si>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{8f7480ce-d368-4493-909d-5be19c64f93d}</t>
  </si>
  <si>
    <t>KRYCÍ LIST ROZPOČTU</t>
  </si>
  <si>
    <t>Objekt:</t>
  </si>
  <si>
    <t>01 - Osadenie Kontajnera Vyšehradská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</si>
  <si>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</si>
  <si>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</si>
  <si>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</si>
  <si>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</si>
  <si>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</si>
  <si>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</si>
  <si>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</si>
  <si>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</si>
  <si>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</si>
  <si>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</si>
  <si>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</si>
  <si>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</si>
  <si>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</si>
  <si>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</si>
  <si>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</si>
  <si>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</si>
  <si>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</si>
  <si>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</si>
  <si>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</si>
  <si>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</si>
  <si>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</si>
  <si>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</si>
  <si>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</si>
  <si>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</si>
  <si>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</si>
  <si>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</si>
  <si>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</si>
  <si>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</si>
  <si>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</si>
  <si>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</si>
  <si>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</si>
  <si>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</si>
  <si>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</si>
  <si>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</si>
  <si>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122201109.S</t>
  </si>
  <si>
    <t>Odkopávky a prekopávky nezapažené. Príplatok k cenám za lepivosť horniny 3</t>
  </si>
  <si>
    <t>3</t>
  </si>
  <si>
    <t>132201101.S</t>
  </si>
  <si>
    <t>Výkop ryhy do šírky 600 mm v horn.3 do 100 m3</t>
  </si>
  <si>
    <t>6</t>
  </si>
  <si>
    <t>132201109.S</t>
  </si>
  <si>
    <t>Príplatok k cene za lepivosť pri hĺbení rýh šírky do 600 mm zapažených i nezapažených s urovnaním dna v hornine 3</t>
  </si>
  <si>
    <t>8</t>
  </si>
  <si>
    <t>5</t>
  </si>
  <si>
    <t>162201101.S</t>
  </si>
  <si>
    <t>Vodorovné premiestnenie výkopku z horniny 1-4 do 20m</t>
  </si>
  <si>
    <t>10</t>
  </si>
  <si>
    <t>162501102.S</t>
  </si>
  <si>
    <t>Vodorovné premiestnenie výkopku po spevnenej ceste z horniny tr.1-4, do 100 m3 na vzdialenosť do 3000 m</t>
  </si>
  <si>
    <t>12</t>
  </si>
  <si>
    <t>7</t>
  </si>
  <si>
    <t>162501105.S</t>
  </si>
  <si>
    <t>Vodorovné premiestnenie výkopku po spevnenej ceste z horniny tr.1-4, do 100 m3, príplatok k cene za každých ďalšich a začatých 1000 m,uvažovaný odvoz do 21km</t>
  </si>
  <si>
    <t>14</t>
  </si>
  <si>
    <t>167101101.S</t>
  </si>
  <si>
    <t>Nakladanie neuľahnutého výkopku z hornín tr.1-4 do 100 m3</t>
  </si>
  <si>
    <t>16</t>
  </si>
  <si>
    <t>9</t>
  </si>
  <si>
    <t>171201201.S</t>
  </si>
  <si>
    <t>Uloženie sypaniny na skládky do 100 m3</t>
  </si>
  <si>
    <t>18</t>
  </si>
  <si>
    <t>171209002.S</t>
  </si>
  <si>
    <t>Poplatok za skladovanie - zemina a kamenivo (17 05) ostatné</t>
  </si>
  <si>
    <t>t</t>
  </si>
  <si>
    <t>11</t>
  </si>
  <si>
    <t>174101102.S</t>
  </si>
  <si>
    <t>Zásyp sypaninou v uzavretých priestoroch s urovnaním povrchu zásypu</t>
  </si>
  <si>
    <t>22</t>
  </si>
  <si>
    <t>Zakladanie</t>
  </si>
  <si>
    <t>271573001.S</t>
  </si>
  <si>
    <t>Násyp pod základové konštrukcie so zhutnením zo štrkopiesku fr.0-32 mm</t>
  </si>
  <si>
    <t>24</t>
  </si>
  <si>
    <t>13</t>
  </si>
  <si>
    <t>273321411.S</t>
  </si>
  <si>
    <t>Betón základových dosiek, železový (bez výstuže), tr. C 25/30</t>
  </si>
  <si>
    <t>26</t>
  </si>
  <si>
    <t>273351215.S</t>
  </si>
  <si>
    <t>Debnenie stien základových dosiek, zhotovenie-dielce</t>
  </si>
  <si>
    <t>m2</t>
  </si>
  <si>
    <t>28</t>
  </si>
  <si>
    <t>15</t>
  </si>
  <si>
    <t>273351216.S</t>
  </si>
  <si>
    <t>Debnenie stien základových dosiek, odstránenie-dielce</t>
  </si>
  <si>
    <t>30</t>
  </si>
  <si>
    <t>273362422.S</t>
  </si>
  <si>
    <t>Výstuž základových dosiek zo zvár. sietí KARI, priemer drôtu 6/6 mm, veľkosť oka 150x150 mm</t>
  </si>
  <si>
    <t>32</t>
  </si>
  <si>
    <t>17</t>
  </si>
  <si>
    <t>274313612.S</t>
  </si>
  <si>
    <t>Betón základových pásov, prostý tr. C 20/25</t>
  </si>
  <si>
    <t>34</t>
  </si>
  <si>
    <t>274351215.S</t>
  </si>
  <si>
    <t>Debnenie stien základových pásov, zhotovenie-dielce</t>
  </si>
  <si>
    <t>36</t>
  </si>
  <si>
    <t>19</t>
  </si>
  <si>
    <t>274351216.S</t>
  </si>
  <si>
    <t>Debnenie stien základových pásov, odstránenie-dielce</t>
  </si>
  <si>
    <t>38</t>
  </si>
  <si>
    <t>Ostatné konštrukcie a práce-búranie</t>
  </si>
  <si>
    <t>9720560011</t>
  </si>
  <si>
    <t>Jadrové vrty diamantovými korunkami do D 20 mm do žb -0,00001t</t>
  </si>
  <si>
    <t>cm</t>
  </si>
  <si>
    <t>40</t>
  </si>
  <si>
    <t>21</t>
  </si>
  <si>
    <t>979081111.S</t>
  </si>
  <si>
    <t>Odvoz sutiny a vybúraných hmôt na skládku do 1 km</t>
  </si>
  <si>
    <t>42</t>
  </si>
  <si>
    <t>979081121.S</t>
  </si>
  <si>
    <t>Odvoz sutiny a vybúraných hmôt na skládku za každý ďalší 1 km,uvažovaný odvoz do 21km</t>
  </si>
  <si>
    <t>44</t>
  </si>
  <si>
    <t>23</t>
  </si>
  <si>
    <t>979082111.S</t>
  </si>
  <si>
    <t>Vnútrostavenisková doprava sutiny a vybúraných hmôt do 10 m</t>
  </si>
  <si>
    <t>46</t>
  </si>
  <si>
    <t>979082121.S</t>
  </si>
  <si>
    <t>Vnútrostavenisková doprava sutiny a vybúraných hmôt za každých ďalších 5 m</t>
  </si>
  <si>
    <t>48</t>
  </si>
  <si>
    <t>25</t>
  </si>
  <si>
    <t>979089612</t>
  </si>
  <si>
    <t>Poplatok za skladovanie - zmiešaný</t>
  </si>
  <si>
    <t>50</t>
  </si>
  <si>
    <t>99</t>
  </si>
  <si>
    <t>Presun hmôt HSV</t>
  </si>
  <si>
    <t>998011001.S</t>
  </si>
  <si>
    <t>Presun hmôt pre budovy (801, 803, 812), zvislá konštr. z tehál, tvárnic, z kovu výšky do 6 m</t>
  </si>
  <si>
    <t>52</t>
  </si>
  <si>
    <t>PSV</t>
  </si>
  <si>
    <t>Práce a dodávky PSV</t>
  </si>
  <si>
    <t>767</t>
  </si>
  <si>
    <t>Konštrukcie doplnkové kovové</t>
  </si>
  <si>
    <t>27</t>
  </si>
  <si>
    <t>7674118011</t>
  </si>
  <si>
    <t>Demontáž opláštenia sendvičovými stenovými panelmi s viditeľným spojom na OK,vrátane odrezania a prípadnej úpravy po odrezaní  -0,0110t</t>
  </si>
  <si>
    <t>54</t>
  </si>
  <si>
    <t>998767201.S</t>
  </si>
  <si>
    <t>Presun hmôt pre kovové stavebné doplnkové konštrukcie v objektoch výšky do 6 m</t>
  </si>
  <si>
    <t>%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</si>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</sst>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79" workbookViewId="0">
      <selection activeCell="L84" sqref="L8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5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7"/>
      <c r="BE5" s="176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07" t="s">
        <v>14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7"/>
      <c r="BE6" s="177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77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/>
      <c r="AR8" s="17"/>
      <c r="BE8" s="177"/>
      <c r="BS8" s="14" t="s">
        <v>6</v>
      </c>
    </row>
    <row r="9" spans="1:74" s="1" customFormat="1" ht="14.45" customHeight="1">
      <c r="B9" s="17"/>
      <c r="AR9" s="17"/>
      <c r="BE9" s="177"/>
      <c r="BS9" s="14" t="s">
        <v>6</v>
      </c>
    </row>
    <row r="10" spans="1:74" s="1" customFormat="1" ht="12" customHeight="1">
      <c r="B10" s="17"/>
      <c r="D10" s="24" t="s">
        <v>20</v>
      </c>
      <c r="AK10" s="24" t="s">
        <v>21</v>
      </c>
      <c r="AN10" s="22" t="s">
        <v>1</v>
      </c>
      <c r="AR10" s="17"/>
      <c r="BE10" s="177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22</v>
      </c>
      <c r="AN11" s="22" t="s">
        <v>1</v>
      </c>
      <c r="AR11" s="17"/>
      <c r="BE11" s="177"/>
      <c r="BS11" s="14" t="s">
        <v>6</v>
      </c>
    </row>
    <row r="12" spans="1:74" s="1" customFormat="1" ht="6.95" customHeight="1">
      <c r="B12" s="17"/>
      <c r="AR12" s="17"/>
      <c r="BE12" s="177"/>
      <c r="BS12" s="14" t="s">
        <v>6</v>
      </c>
    </row>
    <row r="13" spans="1:74" s="1" customFormat="1" ht="12" customHeight="1">
      <c r="B13" s="17"/>
      <c r="D13" s="24" t="s">
        <v>23</v>
      </c>
      <c r="AK13" s="24" t="s">
        <v>21</v>
      </c>
      <c r="AN13" s="26" t="s">
        <v>24</v>
      </c>
      <c r="AR13" s="17"/>
      <c r="BE13" s="177"/>
      <c r="BS13" s="14" t="s">
        <v>6</v>
      </c>
    </row>
    <row r="14" spans="1:74" ht="12.75">
      <c r="B14" s="17"/>
      <c r="E14" s="208" t="s">
        <v>24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4" t="s">
        <v>22</v>
      </c>
      <c r="AN14" s="26" t="s">
        <v>24</v>
      </c>
      <c r="AR14" s="17"/>
      <c r="BE14" s="177"/>
      <c r="BS14" s="14" t="s">
        <v>6</v>
      </c>
    </row>
    <row r="15" spans="1:74" s="1" customFormat="1" ht="6.95" customHeight="1">
      <c r="B15" s="17"/>
      <c r="AR15" s="17"/>
      <c r="BE15" s="177"/>
      <c r="BS15" s="14" t="s">
        <v>3</v>
      </c>
    </row>
    <row r="16" spans="1:74" s="1" customFormat="1" ht="12" customHeight="1">
      <c r="B16" s="17"/>
      <c r="D16" s="24" t="s">
        <v>25</v>
      </c>
      <c r="AK16" s="24" t="s">
        <v>21</v>
      </c>
      <c r="AN16" s="22" t="s">
        <v>1</v>
      </c>
      <c r="AR16" s="17"/>
      <c r="BE16" s="177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22</v>
      </c>
      <c r="AN17" s="22" t="s">
        <v>1</v>
      </c>
      <c r="AR17" s="17"/>
      <c r="BE17" s="177"/>
      <c r="BS17" s="14" t="s">
        <v>26</v>
      </c>
    </row>
    <row r="18" spans="1:71" s="1" customFormat="1" ht="6.95" customHeight="1">
      <c r="B18" s="17"/>
      <c r="AR18" s="17"/>
      <c r="BE18" s="177"/>
      <c r="BS18" s="14" t="s">
        <v>27</v>
      </c>
    </row>
    <row r="19" spans="1:71" s="1" customFormat="1" ht="12" customHeight="1">
      <c r="B19" s="17"/>
      <c r="D19" s="24" t="s">
        <v>28</v>
      </c>
      <c r="AK19" s="24" t="s">
        <v>21</v>
      </c>
      <c r="AN19" s="22" t="s">
        <v>1</v>
      </c>
      <c r="AR19" s="17"/>
      <c r="BE19" s="177"/>
      <c r="BS19" s="14" t="s">
        <v>27</v>
      </c>
    </row>
    <row r="20" spans="1:71" s="1" customFormat="1" ht="18.399999999999999" customHeight="1">
      <c r="B20" s="17"/>
      <c r="E20" s="22" t="s">
        <v>18</v>
      </c>
      <c r="AK20" s="24" t="s">
        <v>22</v>
      </c>
      <c r="AN20" s="22" t="s">
        <v>1</v>
      </c>
      <c r="AR20" s="17"/>
      <c r="BE20" s="177"/>
      <c r="BS20" s="14" t="s">
        <v>26</v>
      </c>
    </row>
    <row r="21" spans="1:71" s="1" customFormat="1" ht="6.95" customHeight="1">
      <c r="B21" s="17"/>
      <c r="AR21" s="17"/>
      <c r="BE21" s="177"/>
    </row>
    <row r="22" spans="1:71" s="1" customFormat="1" ht="12" customHeight="1">
      <c r="B22" s="17"/>
      <c r="D22" s="24" t="s">
        <v>29</v>
      </c>
      <c r="AR22" s="17"/>
      <c r="BE22" s="177"/>
    </row>
    <row r="23" spans="1:71" s="1" customFormat="1" ht="16.5" customHeight="1">
      <c r="B23" s="17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7"/>
      <c r="BE23" s="177"/>
    </row>
    <row r="24" spans="1:71" s="1" customFormat="1" ht="6.95" customHeight="1">
      <c r="B24" s="17"/>
      <c r="AR24" s="17"/>
      <c r="BE24" s="177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7"/>
    </row>
    <row r="26" spans="1:71" s="2" customFormat="1" ht="25.9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9">
        <f>ROUND(AG94,2)</f>
        <v>0</v>
      </c>
      <c r="AL26" s="180"/>
      <c r="AM26" s="180"/>
      <c r="AN26" s="180"/>
      <c r="AO26" s="180"/>
      <c r="AP26" s="29"/>
      <c r="AQ26" s="29"/>
      <c r="AR26" s="30"/>
      <c r="BE26" s="177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7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1" t="s">
        <v>31</v>
      </c>
      <c r="M28" s="211"/>
      <c r="N28" s="211"/>
      <c r="O28" s="211"/>
      <c r="P28" s="211"/>
      <c r="Q28" s="29"/>
      <c r="R28" s="29"/>
      <c r="S28" s="29"/>
      <c r="T28" s="29"/>
      <c r="U28" s="29"/>
      <c r="V28" s="29"/>
      <c r="W28" s="211" t="s">
        <v>32</v>
      </c>
      <c r="X28" s="211"/>
      <c r="Y28" s="211"/>
      <c r="Z28" s="211"/>
      <c r="AA28" s="211"/>
      <c r="AB28" s="211"/>
      <c r="AC28" s="211"/>
      <c r="AD28" s="211"/>
      <c r="AE28" s="211"/>
      <c r="AF28" s="29"/>
      <c r="AG28" s="29"/>
      <c r="AH28" s="29"/>
      <c r="AI28" s="29"/>
      <c r="AJ28" s="29"/>
      <c r="AK28" s="211" t="s">
        <v>33</v>
      </c>
      <c r="AL28" s="211"/>
      <c r="AM28" s="211"/>
      <c r="AN28" s="211"/>
      <c r="AO28" s="211"/>
      <c r="AP28" s="29"/>
      <c r="AQ28" s="29"/>
      <c r="AR28" s="30"/>
      <c r="BE28" s="177"/>
    </row>
    <row r="29" spans="1:71" s="3" customFormat="1" ht="14.45" customHeight="1">
      <c r="B29" s="34"/>
      <c r="D29" s="24" t="s">
        <v>34</v>
      </c>
      <c r="F29" s="24" t="s">
        <v>35</v>
      </c>
      <c r="L29" s="212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4"/>
      <c r="BE29" s="178"/>
    </row>
    <row r="30" spans="1:71" s="3" customFormat="1" ht="14.45" customHeight="1">
      <c r="B30" s="34"/>
      <c r="F30" s="24" t="s">
        <v>36</v>
      </c>
      <c r="L30" s="212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4"/>
      <c r="BE30" s="178"/>
    </row>
    <row r="31" spans="1:71" s="3" customFormat="1" ht="14.45" hidden="1" customHeight="1">
      <c r="B31" s="34"/>
      <c r="F31" s="24" t="s">
        <v>37</v>
      </c>
      <c r="L31" s="212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4"/>
      <c r="BE31" s="178"/>
    </row>
    <row r="32" spans="1:71" s="3" customFormat="1" ht="14.45" hidden="1" customHeight="1">
      <c r="B32" s="34"/>
      <c r="F32" s="24" t="s">
        <v>38</v>
      </c>
      <c r="L32" s="212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4"/>
      <c r="BE32" s="178"/>
    </row>
    <row r="33" spans="1:57" s="3" customFormat="1" ht="14.45" hidden="1" customHeight="1">
      <c r="B33" s="34"/>
      <c r="F33" s="24" t="s">
        <v>39</v>
      </c>
      <c r="L33" s="212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4"/>
      <c r="BE33" s="178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7"/>
    </row>
    <row r="35" spans="1:57" s="2" customFormat="1" ht="25.9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81" t="s">
        <v>42</v>
      </c>
      <c r="Y35" s="182"/>
      <c r="Z35" s="182"/>
      <c r="AA35" s="182"/>
      <c r="AB35" s="182"/>
      <c r="AC35" s="37"/>
      <c r="AD35" s="37"/>
      <c r="AE35" s="37"/>
      <c r="AF35" s="37"/>
      <c r="AG35" s="37"/>
      <c r="AH35" s="37"/>
      <c r="AI35" s="37"/>
      <c r="AJ35" s="37"/>
      <c r="AK35" s="183">
        <f>SUM(AK26:AK33)</f>
        <v>0</v>
      </c>
      <c r="AL35" s="182"/>
      <c r="AM35" s="182"/>
      <c r="AN35" s="182"/>
      <c r="AO35" s="184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50000000000003" customHeight="1">
      <c r="B85" s="49"/>
      <c r="C85" s="50" t="s">
        <v>13</v>
      </c>
      <c r="L85" s="189" t="str">
        <f>K6</f>
        <v>Osadenie Kontajnera Vyšehradská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191" t="str">
        <f>IF(AN8= "","",AN8)</f>
        <v/>
      </c>
      <c r="AN87" s="19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25</v>
      </c>
      <c r="AJ89" s="29"/>
      <c r="AK89" s="29"/>
      <c r="AL89" s="29"/>
      <c r="AM89" s="187" t="str">
        <f>IF(E17="","",E17)</f>
        <v xml:space="preserve"> </v>
      </c>
      <c r="AN89" s="188"/>
      <c r="AO89" s="188"/>
      <c r="AP89" s="188"/>
      <c r="AQ89" s="29"/>
      <c r="AR89" s="30"/>
      <c r="AS89" s="192" t="s">
        <v>50</v>
      </c>
      <c r="AT89" s="19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23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187" t="str">
        <f>IF(E20="","",E20)</f>
        <v xml:space="preserve"> </v>
      </c>
      <c r="AN90" s="188"/>
      <c r="AO90" s="188"/>
      <c r="AP90" s="188"/>
      <c r="AQ90" s="29"/>
      <c r="AR90" s="30"/>
      <c r="AS90" s="194"/>
      <c r="AT90" s="19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4"/>
      <c r="AT91" s="19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96" t="s">
        <v>51</v>
      </c>
      <c r="D92" s="197"/>
      <c r="E92" s="197"/>
      <c r="F92" s="197"/>
      <c r="G92" s="197"/>
      <c r="H92" s="57"/>
      <c r="I92" s="198" t="s">
        <v>52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53</v>
      </c>
      <c r="AH92" s="197"/>
      <c r="AI92" s="197"/>
      <c r="AJ92" s="197"/>
      <c r="AK92" s="197"/>
      <c r="AL92" s="197"/>
      <c r="AM92" s="197"/>
      <c r="AN92" s="198" t="s">
        <v>54</v>
      </c>
      <c r="AO92" s="197"/>
      <c r="AP92" s="200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4">
        <f>ROUND(AG95,2)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03" t="s">
        <v>75</v>
      </c>
      <c r="E95" s="203"/>
      <c r="F95" s="203"/>
      <c r="G95" s="203"/>
      <c r="H95" s="203"/>
      <c r="I95" s="79"/>
      <c r="J95" s="203" t="s">
        <v>14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'01 - Osadenie Kontajnera 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80" t="s">
        <v>76</v>
      </c>
      <c r="AR95" s="77"/>
      <c r="AS95" s="81">
        <v>0</v>
      </c>
      <c r="AT95" s="82">
        <f>ROUND(SUM(AV95:AW95),2)</f>
        <v>0</v>
      </c>
      <c r="AU95" s="83">
        <f>'01 - Osadenie Kontajnera ...'!P123</f>
        <v>0</v>
      </c>
      <c r="AV95" s="82">
        <f>'01 - Osadenie Kontajnera ...'!J33</f>
        <v>0</v>
      </c>
      <c r="AW95" s="82">
        <f>'01 - Osadenie Kontajnera ...'!J34</f>
        <v>0</v>
      </c>
      <c r="AX95" s="82">
        <f>'01 - Osadenie Kontajnera ...'!J35</f>
        <v>0</v>
      </c>
      <c r="AY95" s="82">
        <f>'01 - Osadenie Kontajnera ...'!J36</f>
        <v>0</v>
      </c>
      <c r="AZ95" s="82">
        <f>'01 - Osadenie Kontajnera ...'!F33</f>
        <v>0</v>
      </c>
      <c r="BA95" s="82">
        <f>'01 - Osadenie Kontajnera ...'!F34</f>
        <v>0</v>
      </c>
      <c r="BB95" s="82">
        <f>'01 - Osadenie Kontajnera ...'!F35</f>
        <v>0</v>
      </c>
      <c r="BC95" s="82">
        <f>'01 - Osadenie Kontajnera ...'!F36</f>
        <v>0</v>
      </c>
      <c r="BD95" s="84">
        <f>'01 - Osadenie Kontajnera ...'!F37</f>
        <v>0</v>
      </c>
      <c r="BT95" s="85" t="s">
        <v>77</v>
      </c>
      <c r="BV95" s="85" t="s">
        <v>72</v>
      </c>
      <c r="BW95" s="85" t="s">
        <v>78</v>
      </c>
      <c r="BX95" s="85" t="s">
        <v>4</v>
      </c>
      <c r="CL95" s="85" t="s">
        <v>1</v>
      </c>
      <c r="CM95" s="85" t="s">
        <v>70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Osadenie Kontajner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9"/>
  <sheetViews>
    <sheetView showGridLines="0" tabSelected="1" workbookViewId="0">
      <selection activeCell="Y12" sqref="Y1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185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4" t="s">
        <v>78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79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13</v>
      </c>
      <c r="I6" s="86"/>
      <c r="L6" s="17"/>
    </row>
    <row r="7" spans="1:46" s="1" customFormat="1" ht="16.5" customHeight="1">
      <c r="B7" s="17"/>
      <c r="E7" s="213" t="str">
        <f>'Rekapitulácia stavby'!K6</f>
        <v>Osadenie Kontajnera Vyšehradská</v>
      </c>
      <c r="F7" s="214"/>
      <c r="G7" s="214"/>
      <c r="H7" s="214"/>
      <c r="I7" s="86"/>
      <c r="L7" s="17"/>
    </row>
    <row r="8" spans="1:46" s="2" customFormat="1" ht="12" customHeight="1">
      <c r="A8" s="29"/>
      <c r="B8" s="30"/>
      <c r="C8" s="29"/>
      <c r="D8" s="24" t="s">
        <v>80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9" t="s">
        <v>81</v>
      </c>
      <c r="F9" s="215"/>
      <c r="G9" s="215"/>
      <c r="H9" s="215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0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0" t="s">
        <v>19</v>
      </c>
      <c r="J12" s="52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90" t="s">
        <v>21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0" t="s">
        <v>22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90" t="s">
        <v>21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206"/>
      <c r="G18" s="206"/>
      <c r="H18" s="206"/>
      <c r="I18" s="90" t="s">
        <v>22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25</v>
      </c>
      <c r="E20" s="29"/>
      <c r="F20" s="29"/>
      <c r="G20" s="29"/>
      <c r="H20" s="29"/>
      <c r="I20" s="90" t="s">
        <v>21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0" t="s">
        <v>22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0" t="s">
        <v>21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0" t="s">
        <v>22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0" t="s">
        <v>1</v>
      </c>
      <c r="F27" s="210"/>
      <c r="G27" s="210"/>
      <c r="H27" s="210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30</v>
      </c>
      <c r="E30" s="29"/>
      <c r="F30" s="29"/>
      <c r="G30" s="29"/>
      <c r="H30" s="29"/>
      <c r="I30" s="8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97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34</v>
      </c>
      <c r="E33" s="24" t="s">
        <v>35</v>
      </c>
      <c r="F33" s="99">
        <f>ROUND((SUM(BE123:BE158)),  2)</f>
        <v>0</v>
      </c>
      <c r="G33" s="29"/>
      <c r="H33" s="29"/>
      <c r="I33" s="100">
        <v>0.2</v>
      </c>
      <c r="J33" s="99">
        <f>ROUND(((SUM(BE123:BE158))*I33),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99">
        <f>ROUND((SUM(BF123:BF158)),  2)</f>
        <v>0</v>
      </c>
      <c r="G34" s="29"/>
      <c r="H34" s="29"/>
      <c r="I34" s="100">
        <v>0.2</v>
      </c>
      <c r="J34" s="99">
        <f>ROUND(((SUM(BF123:BF158))*I34),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99">
        <f>ROUND((SUM(BG123:BG158)),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99">
        <f>ROUND((SUM(BH123:BH158)),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99">
        <f>ROUND((SUM(BI123:BI158)),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40</v>
      </c>
      <c r="E39" s="57"/>
      <c r="F39" s="57"/>
      <c r="G39" s="103" t="s">
        <v>41</v>
      </c>
      <c r="H39" s="104" t="s">
        <v>42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08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09" t="s">
        <v>46</v>
      </c>
      <c r="G61" s="42" t="s">
        <v>45</v>
      </c>
      <c r="H61" s="32"/>
      <c r="I61" s="110"/>
      <c r="J61" s="111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09" t="s">
        <v>46</v>
      </c>
      <c r="G76" s="42" t="s">
        <v>45</v>
      </c>
      <c r="H76" s="32"/>
      <c r="I76" s="110"/>
      <c r="J76" s="111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Osadenie Kontajnera Vyšehradská</v>
      </c>
      <c r="F85" s="214"/>
      <c r="G85" s="214"/>
      <c r="H85" s="214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80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9" t="str">
        <f>E9</f>
        <v>01 - Osadenie Kontajnera Vyšehradská</v>
      </c>
      <c r="F87" s="215"/>
      <c r="G87" s="215"/>
      <c r="H87" s="215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0" t="s">
        <v>19</v>
      </c>
      <c r="J89" s="52" t="str">
        <f>IF(J12="","",J12)</f>
        <v/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90" t="s">
        <v>25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23</v>
      </c>
      <c r="D92" s="29"/>
      <c r="E92" s="29"/>
      <c r="F92" s="22" t="str">
        <f>IF(E18="","",E18)</f>
        <v>Vyplň údaj</v>
      </c>
      <c r="G92" s="29"/>
      <c r="H92" s="29"/>
      <c r="I92" s="90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83</v>
      </c>
      <c r="D94" s="101"/>
      <c r="E94" s="101"/>
      <c r="F94" s="101"/>
      <c r="G94" s="101"/>
      <c r="H94" s="101"/>
      <c r="I94" s="116"/>
      <c r="J94" s="117" t="s">
        <v>84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85</v>
      </c>
      <c r="D96" s="29"/>
      <c r="E96" s="29"/>
      <c r="F96" s="29"/>
      <c r="G96" s="29"/>
      <c r="H96" s="29"/>
      <c r="I96" s="8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86</v>
      </c>
    </row>
    <row r="97" spans="1:31" s="9" customFormat="1" ht="24.95" customHeight="1">
      <c r="B97" s="119"/>
      <c r="D97" s="120" t="s">
        <v>87</v>
      </c>
      <c r="E97" s="121"/>
      <c r="F97" s="121"/>
      <c r="G97" s="121"/>
      <c r="H97" s="121"/>
      <c r="I97" s="122"/>
      <c r="J97" s="123">
        <f>J124</f>
        <v>0</v>
      </c>
      <c r="L97" s="119"/>
    </row>
    <row r="98" spans="1:31" s="10" customFormat="1" ht="19.899999999999999" customHeight="1">
      <c r="B98" s="124"/>
      <c r="D98" s="125" t="s">
        <v>88</v>
      </c>
      <c r="E98" s="126"/>
      <c r="F98" s="126"/>
      <c r="G98" s="126"/>
      <c r="H98" s="126"/>
      <c r="I98" s="127"/>
      <c r="J98" s="128">
        <f>J125</f>
        <v>0</v>
      </c>
      <c r="L98" s="124"/>
    </row>
    <row r="99" spans="1:31" s="10" customFormat="1" ht="19.899999999999999" customHeight="1">
      <c r="B99" s="124"/>
      <c r="D99" s="125" t="s">
        <v>89</v>
      </c>
      <c r="E99" s="126"/>
      <c r="F99" s="126"/>
      <c r="G99" s="126"/>
      <c r="H99" s="126"/>
      <c r="I99" s="127"/>
      <c r="J99" s="128">
        <f>J137</f>
        <v>0</v>
      </c>
      <c r="L99" s="124"/>
    </row>
    <row r="100" spans="1:31" s="10" customFormat="1" ht="19.899999999999999" customHeight="1">
      <c r="B100" s="124"/>
      <c r="D100" s="125" t="s">
        <v>90</v>
      </c>
      <c r="E100" s="126"/>
      <c r="F100" s="126"/>
      <c r="G100" s="126"/>
      <c r="H100" s="126"/>
      <c r="I100" s="127"/>
      <c r="J100" s="128">
        <f>J146</f>
        <v>0</v>
      </c>
      <c r="L100" s="124"/>
    </row>
    <row r="101" spans="1:31" s="10" customFormat="1" ht="19.899999999999999" customHeight="1">
      <c r="B101" s="124"/>
      <c r="D101" s="125" t="s">
        <v>91</v>
      </c>
      <c r="E101" s="126"/>
      <c r="F101" s="126"/>
      <c r="G101" s="126"/>
      <c r="H101" s="126"/>
      <c r="I101" s="127"/>
      <c r="J101" s="128">
        <f>J153</f>
        <v>0</v>
      </c>
      <c r="L101" s="124"/>
    </row>
    <row r="102" spans="1:31" s="9" customFormat="1" ht="24.95" customHeight="1">
      <c r="B102" s="119"/>
      <c r="D102" s="120" t="s">
        <v>92</v>
      </c>
      <c r="E102" s="121"/>
      <c r="F102" s="121"/>
      <c r="G102" s="121"/>
      <c r="H102" s="121"/>
      <c r="I102" s="122"/>
      <c r="J102" s="123">
        <f>J155</f>
        <v>0</v>
      </c>
      <c r="L102" s="119"/>
    </row>
    <row r="103" spans="1:31" s="10" customFormat="1" ht="19.899999999999999" customHeight="1">
      <c r="B103" s="124"/>
      <c r="D103" s="125" t="s">
        <v>93</v>
      </c>
      <c r="E103" s="126"/>
      <c r="F103" s="126"/>
      <c r="G103" s="126"/>
      <c r="H103" s="126"/>
      <c r="I103" s="127"/>
      <c r="J103" s="128">
        <f>J156</f>
        <v>0</v>
      </c>
      <c r="L103" s="124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8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113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6"/>
      <c r="C109" s="47"/>
      <c r="D109" s="47"/>
      <c r="E109" s="47"/>
      <c r="F109" s="47"/>
      <c r="G109" s="47"/>
      <c r="H109" s="47"/>
      <c r="I109" s="114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94</v>
      </c>
      <c r="D110" s="29"/>
      <c r="E110" s="29"/>
      <c r="F110" s="29"/>
      <c r="G110" s="29"/>
      <c r="H110" s="29"/>
      <c r="I110" s="8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8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</v>
      </c>
      <c r="D112" s="29"/>
      <c r="E112" s="29"/>
      <c r="F112" s="29"/>
      <c r="G112" s="29"/>
      <c r="H112" s="29"/>
      <c r="I112" s="8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3" t="str">
        <f>E7</f>
        <v>Osadenie Kontajnera Vyšehradská</v>
      </c>
      <c r="F113" s="214"/>
      <c r="G113" s="214"/>
      <c r="H113" s="214"/>
      <c r="I113" s="8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80</v>
      </c>
      <c r="D114" s="29"/>
      <c r="E114" s="29"/>
      <c r="F114" s="29"/>
      <c r="G114" s="29"/>
      <c r="H114" s="29"/>
      <c r="I114" s="8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89" t="str">
        <f>E9</f>
        <v>01 - Osadenie Kontajnera Vyšehradská</v>
      </c>
      <c r="F115" s="215"/>
      <c r="G115" s="215"/>
      <c r="H115" s="215"/>
      <c r="I115" s="8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8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17</v>
      </c>
      <c r="D117" s="29"/>
      <c r="E117" s="29"/>
      <c r="F117" s="22" t="str">
        <f>F12</f>
        <v xml:space="preserve"> </v>
      </c>
      <c r="G117" s="29"/>
      <c r="H117" s="29"/>
      <c r="I117" s="90" t="s">
        <v>19</v>
      </c>
      <c r="J117" s="52" t="str">
        <f>IF(J12="","",J12)</f>
        <v/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20</v>
      </c>
      <c r="D119" s="29"/>
      <c r="E119" s="29"/>
      <c r="F119" s="22" t="str">
        <f>E15</f>
        <v xml:space="preserve"> </v>
      </c>
      <c r="G119" s="29"/>
      <c r="H119" s="29"/>
      <c r="I119" s="90" t="s">
        <v>25</v>
      </c>
      <c r="J119" s="27" t="str">
        <f>E21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23</v>
      </c>
      <c r="D120" s="29"/>
      <c r="E120" s="29"/>
      <c r="F120" s="22" t="str">
        <f>IF(E18="","",E18)</f>
        <v>Vyplň údaj</v>
      </c>
      <c r="G120" s="29"/>
      <c r="H120" s="29"/>
      <c r="I120" s="90" t="s">
        <v>28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8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9"/>
      <c r="B122" s="130"/>
      <c r="C122" s="131" t="s">
        <v>95</v>
      </c>
      <c r="D122" s="132" t="s">
        <v>55</v>
      </c>
      <c r="E122" s="132" t="s">
        <v>51</v>
      </c>
      <c r="F122" s="132" t="s">
        <v>52</v>
      </c>
      <c r="G122" s="132" t="s">
        <v>96</v>
      </c>
      <c r="H122" s="132" t="s">
        <v>97</v>
      </c>
      <c r="I122" s="133" t="s">
        <v>98</v>
      </c>
      <c r="J122" s="134" t="s">
        <v>84</v>
      </c>
      <c r="K122" s="135" t="s">
        <v>99</v>
      </c>
      <c r="L122" s="136"/>
      <c r="M122" s="59" t="s">
        <v>1</v>
      </c>
      <c r="N122" s="60" t="s">
        <v>34</v>
      </c>
      <c r="O122" s="60" t="s">
        <v>100</v>
      </c>
      <c r="P122" s="60" t="s">
        <v>101</v>
      </c>
      <c r="Q122" s="60" t="s">
        <v>102</v>
      </c>
      <c r="R122" s="60" t="s">
        <v>103</v>
      </c>
      <c r="S122" s="60" t="s">
        <v>104</v>
      </c>
      <c r="T122" s="61" t="s">
        <v>105</v>
      </c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</row>
    <row r="123" spans="1:65" s="2" customFormat="1" ht="22.9" customHeight="1">
      <c r="A123" s="29"/>
      <c r="B123" s="30"/>
      <c r="C123" s="66" t="s">
        <v>85</v>
      </c>
      <c r="D123" s="29"/>
      <c r="E123" s="29"/>
      <c r="F123" s="29"/>
      <c r="G123" s="29"/>
      <c r="H123" s="29"/>
      <c r="I123" s="89"/>
      <c r="J123" s="137">
        <f>BK123</f>
        <v>0</v>
      </c>
      <c r="K123" s="29"/>
      <c r="L123" s="30"/>
      <c r="M123" s="62"/>
      <c r="N123" s="53"/>
      <c r="O123" s="63"/>
      <c r="P123" s="138">
        <f>P124+P155</f>
        <v>0</v>
      </c>
      <c r="Q123" s="63"/>
      <c r="R123" s="138">
        <f>R124+R155</f>
        <v>0</v>
      </c>
      <c r="S123" s="63"/>
      <c r="T123" s="139">
        <f>T124+T155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69</v>
      </c>
      <c r="AU123" s="14" t="s">
        <v>86</v>
      </c>
      <c r="BK123" s="140">
        <f>BK124+BK155</f>
        <v>0</v>
      </c>
    </row>
    <row r="124" spans="1:65" s="12" customFormat="1" ht="25.9" customHeight="1">
      <c r="B124" s="141"/>
      <c r="D124" s="142" t="s">
        <v>69</v>
      </c>
      <c r="E124" s="143" t="s">
        <v>106</v>
      </c>
      <c r="F124" s="143" t="s">
        <v>107</v>
      </c>
      <c r="I124" s="144"/>
      <c r="J124" s="145">
        <f>BK124</f>
        <v>0</v>
      </c>
      <c r="L124" s="141"/>
      <c r="M124" s="146"/>
      <c r="N124" s="147"/>
      <c r="O124" s="147"/>
      <c r="P124" s="148">
        <f>P125+P137+P146+P153</f>
        <v>0</v>
      </c>
      <c r="Q124" s="147"/>
      <c r="R124" s="148">
        <f>R125+R137+R146+R153</f>
        <v>0</v>
      </c>
      <c r="S124" s="147"/>
      <c r="T124" s="149">
        <f>T125+T137+T146+T153</f>
        <v>0</v>
      </c>
      <c r="AR124" s="142" t="s">
        <v>77</v>
      </c>
      <c r="AT124" s="150" t="s">
        <v>69</v>
      </c>
      <c r="AU124" s="150" t="s">
        <v>70</v>
      </c>
      <c r="AY124" s="142" t="s">
        <v>108</v>
      </c>
      <c r="BK124" s="151">
        <f>BK125+BK137+BK146+BK153</f>
        <v>0</v>
      </c>
    </row>
    <row r="125" spans="1:65" s="12" customFormat="1" ht="22.9" customHeight="1">
      <c r="B125" s="141"/>
      <c r="D125" s="142" t="s">
        <v>69</v>
      </c>
      <c r="E125" s="152" t="s">
        <v>77</v>
      </c>
      <c r="F125" s="152" t="s">
        <v>109</v>
      </c>
      <c r="I125" s="144"/>
      <c r="J125" s="153">
        <f>BK125</f>
        <v>0</v>
      </c>
      <c r="L125" s="141"/>
      <c r="M125" s="146"/>
      <c r="N125" s="147"/>
      <c r="O125" s="147"/>
      <c r="P125" s="148">
        <f>SUM(P126:P136)</f>
        <v>0</v>
      </c>
      <c r="Q125" s="147"/>
      <c r="R125" s="148">
        <f>SUM(R126:R136)</f>
        <v>0</v>
      </c>
      <c r="S125" s="147"/>
      <c r="T125" s="149">
        <f>SUM(T126:T136)</f>
        <v>0</v>
      </c>
      <c r="AR125" s="142" t="s">
        <v>77</v>
      </c>
      <c r="AT125" s="150" t="s">
        <v>69</v>
      </c>
      <c r="AU125" s="150" t="s">
        <v>77</v>
      </c>
      <c r="AY125" s="142" t="s">
        <v>108</v>
      </c>
      <c r="BK125" s="151">
        <f>SUM(BK126:BK136)</f>
        <v>0</v>
      </c>
    </row>
    <row r="126" spans="1:65" s="2" customFormat="1" ht="24" customHeight="1">
      <c r="A126" s="29"/>
      <c r="B126" s="154"/>
      <c r="C126" s="155" t="s">
        <v>77</v>
      </c>
      <c r="D126" s="155" t="s">
        <v>110</v>
      </c>
      <c r="E126" s="156" t="s">
        <v>111</v>
      </c>
      <c r="F126" s="157" t="s">
        <v>112</v>
      </c>
      <c r="G126" s="158" t="s">
        <v>113</v>
      </c>
      <c r="H126" s="159">
        <v>2.403</v>
      </c>
      <c r="I126" s="160"/>
      <c r="J126" s="159">
        <f t="shared" ref="J126:J136" si="0">ROUND(I126*H126,3)</f>
        <v>0</v>
      </c>
      <c r="K126" s="161"/>
      <c r="L126" s="30"/>
      <c r="M126" s="162" t="s">
        <v>1</v>
      </c>
      <c r="N126" s="163" t="s">
        <v>36</v>
      </c>
      <c r="O126" s="55"/>
      <c r="P126" s="164">
        <f t="shared" ref="P126:P136" si="1">O126*H126</f>
        <v>0</v>
      </c>
      <c r="Q126" s="164">
        <v>0</v>
      </c>
      <c r="R126" s="164">
        <f t="shared" ref="R126:R136" si="2">Q126*H126</f>
        <v>0</v>
      </c>
      <c r="S126" s="164">
        <v>0</v>
      </c>
      <c r="T126" s="165">
        <f t="shared" ref="T126:T136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6" t="s">
        <v>114</v>
      </c>
      <c r="AT126" s="166" t="s">
        <v>110</v>
      </c>
      <c r="AU126" s="166" t="s">
        <v>115</v>
      </c>
      <c r="AY126" s="14" t="s">
        <v>108</v>
      </c>
      <c r="BE126" s="167">
        <f t="shared" ref="BE126:BE136" si="4">IF(N126="základná",J126,0)</f>
        <v>0</v>
      </c>
      <c r="BF126" s="167">
        <f t="shared" ref="BF126:BF136" si="5">IF(N126="znížená",J126,0)</f>
        <v>0</v>
      </c>
      <c r="BG126" s="167">
        <f t="shared" ref="BG126:BG136" si="6">IF(N126="zákl. prenesená",J126,0)</f>
        <v>0</v>
      </c>
      <c r="BH126" s="167">
        <f t="shared" ref="BH126:BH136" si="7">IF(N126="zníž. prenesená",J126,0)</f>
        <v>0</v>
      </c>
      <c r="BI126" s="167">
        <f t="shared" ref="BI126:BI136" si="8">IF(N126="nulová",J126,0)</f>
        <v>0</v>
      </c>
      <c r="BJ126" s="14" t="s">
        <v>115</v>
      </c>
      <c r="BK126" s="168">
        <f t="shared" ref="BK126:BK136" si="9">ROUND(I126*H126,3)</f>
        <v>0</v>
      </c>
      <c r="BL126" s="14" t="s">
        <v>114</v>
      </c>
      <c r="BM126" s="166" t="s">
        <v>115</v>
      </c>
    </row>
    <row r="127" spans="1:65" s="2" customFormat="1" ht="24" customHeight="1">
      <c r="A127" s="29"/>
      <c r="B127" s="154"/>
      <c r="C127" s="155" t="s">
        <v>115</v>
      </c>
      <c r="D127" s="155" t="s">
        <v>110</v>
      </c>
      <c r="E127" s="156" t="s">
        <v>116</v>
      </c>
      <c r="F127" s="157" t="s">
        <v>117</v>
      </c>
      <c r="G127" s="158" t="s">
        <v>113</v>
      </c>
      <c r="H127" s="159">
        <v>2.403</v>
      </c>
      <c r="I127" s="160"/>
      <c r="J127" s="159">
        <f t="shared" si="0"/>
        <v>0</v>
      </c>
      <c r="K127" s="161"/>
      <c r="L127" s="30"/>
      <c r="M127" s="162" t="s">
        <v>1</v>
      </c>
      <c r="N127" s="163" t="s">
        <v>36</v>
      </c>
      <c r="O127" s="55"/>
      <c r="P127" s="164">
        <f t="shared" si="1"/>
        <v>0</v>
      </c>
      <c r="Q127" s="164">
        <v>0</v>
      </c>
      <c r="R127" s="164">
        <f t="shared" si="2"/>
        <v>0</v>
      </c>
      <c r="S127" s="164">
        <v>0</v>
      </c>
      <c r="T127" s="165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6" t="s">
        <v>114</v>
      </c>
      <c r="AT127" s="166" t="s">
        <v>110</v>
      </c>
      <c r="AU127" s="166" t="s">
        <v>115</v>
      </c>
      <c r="AY127" s="14" t="s">
        <v>108</v>
      </c>
      <c r="BE127" s="167">
        <f t="shared" si="4"/>
        <v>0</v>
      </c>
      <c r="BF127" s="167">
        <f t="shared" si="5"/>
        <v>0</v>
      </c>
      <c r="BG127" s="167">
        <f t="shared" si="6"/>
        <v>0</v>
      </c>
      <c r="BH127" s="167">
        <f t="shared" si="7"/>
        <v>0</v>
      </c>
      <c r="BI127" s="167">
        <f t="shared" si="8"/>
        <v>0</v>
      </c>
      <c r="BJ127" s="14" t="s">
        <v>115</v>
      </c>
      <c r="BK127" s="168">
        <f t="shared" si="9"/>
        <v>0</v>
      </c>
      <c r="BL127" s="14" t="s">
        <v>114</v>
      </c>
      <c r="BM127" s="166" t="s">
        <v>114</v>
      </c>
    </row>
    <row r="128" spans="1:65" s="2" customFormat="1" ht="16.5" customHeight="1">
      <c r="A128" s="29"/>
      <c r="B128" s="154"/>
      <c r="C128" s="155" t="s">
        <v>118</v>
      </c>
      <c r="D128" s="155" t="s">
        <v>110</v>
      </c>
      <c r="E128" s="156" t="s">
        <v>119</v>
      </c>
      <c r="F128" s="157" t="s">
        <v>120</v>
      </c>
      <c r="G128" s="158" t="s">
        <v>113</v>
      </c>
      <c r="H128" s="159">
        <v>1.1080000000000001</v>
      </c>
      <c r="I128" s="160"/>
      <c r="J128" s="159">
        <f t="shared" si="0"/>
        <v>0</v>
      </c>
      <c r="K128" s="161"/>
      <c r="L128" s="30"/>
      <c r="M128" s="162" t="s">
        <v>1</v>
      </c>
      <c r="N128" s="163" t="s">
        <v>36</v>
      </c>
      <c r="O128" s="55"/>
      <c r="P128" s="164">
        <f t="shared" si="1"/>
        <v>0</v>
      </c>
      <c r="Q128" s="164">
        <v>0</v>
      </c>
      <c r="R128" s="164">
        <f t="shared" si="2"/>
        <v>0</v>
      </c>
      <c r="S128" s="164">
        <v>0</v>
      </c>
      <c r="T128" s="165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6" t="s">
        <v>114</v>
      </c>
      <c r="AT128" s="166" t="s">
        <v>110</v>
      </c>
      <c r="AU128" s="166" t="s">
        <v>115</v>
      </c>
      <c r="AY128" s="14" t="s">
        <v>108</v>
      </c>
      <c r="BE128" s="167">
        <f t="shared" si="4"/>
        <v>0</v>
      </c>
      <c r="BF128" s="167">
        <f t="shared" si="5"/>
        <v>0</v>
      </c>
      <c r="BG128" s="167">
        <f t="shared" si="6"/>
        <v>0</v>
      </c>
      <c r="BH128" s="167">
        <f t="shared" si="7"/>
        <v>0</v>
      </c>
      <c r="BI128" s="167">
        <f t="shared" si="8"/>
        <v>0</v>
      </c>
      <c r="BJ128" s="14" t="s">
        <v>115</v>
      </c>
      <c r="BK128" s="168">
        <f t="shared" si="9"/>
        <v>0</v>
      </c>
      <c r="BL128" s="14" t="s">
        <v>114</v>
      </c>
      <c r="BM128" s="166" t="s">
        <v>121</v>
      </c>
    </row>
    <row r="129" spans="1:65" s="2" customFormat="1" ht="36" customHeight="1">
      <c r="A129" s="29"/>
      <c r="B129" s="154"/>
      <c r="C129" s="155" t="s">
        <v>114</v>
      </c>
      <c r="D129" s="155" t="s">
        <v>110</v>
      </c>
      <c r="E129" s="156" t="s">
        <v>122</v>
      </c>
      <c r="F129" s="157" t="s">
        <v>123</v>
      </c>
      <c r="G129" s="158" t="s">
        <v>113</v>
      </c>
      <c r="H129" s="159">
        <v>1.1080000000000001</v>
      </c>
      <c r="I129" s="160"/>
      <c r="J129" s="159">
        <f t="shared" si="0"/>
        <v>0</v>
      </c>
      <c r="K129" s="161"/>
      <c r="L129" s="30"/>
      <c r="M129" s="162" t="s">
        <v>1</v>
      </c>
      <c r="N129" s="163" t="s">
        <v>36</v>
      </c>
      <c r="O129" s="55"/>
      <c r="P129" s="164">
        <f t="shared" si="1"/>
        <v>0</v>
      </c>
      <c r="Q129" s="164">
        <v>0</v>
      </c>
      <c r="R129" s="164">
        <f t="shared" si="2"/>
        <v>0</v>
      </c>
      <c r="S129" s="164">
        <v>0</v>
      </c>
      <c r="T129" s="165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6" t="s">
        <v>114</v>
      </c>
      <c r="AT129" s="166" t="s">
        <v>110</v>
      </c>
      <c r="AU129" s="166" t="s">
        <v>115</v>
      </c>
      <c r="AY129" s="14" t="s">
        <v>108</v>
      </c>
      <c r="BE129" s="167">
        <f t="shared" si="4"/>
        <v>0</v>
      </c>
      <c r="BF129" s="167">
        <f t="shared" si="5"/>
        <v>0</v>
      </c>
      <c r="BG129" s="167">
        <f t="shared" si="6"/>
        <v>0</v>
      </c>
      <c r="BH129" s="167">
        <f t="shared" si="7"/>
        <v>0</v>
      </c>
      <c r="BI129" s="167">
        <f t="shared" si="8"/>
        <v>0</v>
      </c>
      <c r="BJ129" s="14" t="s">
        <v>115</v>
      </c>
      <c r="BK129" s="168">
        <f t="shared" si="9"/>
        <v>0</v>
      </c>
      <c r="BL129" s="14" t="s">
        <v>114</v>
      </c>
      <c r="BM129" s="166" t="s">
        <v>124</v>
      </c>
    </row>
    <row r="130" spans="1:65" s="2" customFormat="1" ht="24" customHeight="1">
      <c r="A130" s="29"/>
      <c r="B130" s="154"/>
      <c r="C130" s="155" t="s">
        <v>125</v>
      </c>
      <c r="D130" s="155" t="s">
        <v>110</v>
      </c>
      <c r="E130" s="156" t="s">
        <v>126</v>
      </c>
      <c r="F130" s="157" t="s">
        <v>127</v>
      </c>
      <c r="G130" s="158" t="s">
        <v>113</v>
      </c>
      <c r="H130" s="159">
        <v>0.35199999999999998</v>
      </c>
      <c r="I130" s="160"/>
      <c r="J130" s="159">
        <f t="shared" si="0"/>
        <v>0</v>
      </c>
      <c r="K130" s="161"/>
      <c r="L130" s="30"/>
      <c r="M130" s="162" t="s">
        <v>1</v>
      </c>
      <c r="N130" s="163" t="s">
        <v>36</v>
      </c>
      <c r="O130" s="55"/>
      <c r="P130" s="164">
        <f t="shared" si="1"/>
        <v>0</v>
      </c>
      <c r="Q130" s="164">
        <v>0</v>
      </c>
      <c r="R130" s="164">
        <f t="shared" si="2"/>
        <v>0</v>
      </c>
      <c r="S130" s="164">
        <v>0</v>
      </c>
      <c r="T130" s="165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6" t="s">
        <v>114</v>
      </c>
      <c r="AT130" s="166" t="s">
        <v>110</v>
      </c>
      <c r="AU130" s="166" t="s">
        <v>115</v>
      </c>
      <c r="AY130" s="14" t="s">
        <v>108</v>
      </c>
      <c r="BE130" s="167">
        <f t="shared" si="4"/>
        <v>0</v>
      </c>
      <c r="BF130" s="167">
        <f t="shared" si="5"/>
        <v>0</v>
      </c>
      <c r="BG130" s="167">
        <f t="shared" si="6"/>
        <v>0</v>
      </c>
      <c r="BH130" s="167">
        <f t="shared" si="7"/>
        <v>0</v>
      </c>
      <c r="BI130" s="167">
        <f t="shared" si="8"/>
        <v>0</v>
      </c>
      <c r="BJ130" s="14" t="s">
        <v>115</v>
      </c>
      <c r="BK130" s="168">
        <f t="shared" si="9"/>
        <v>0</v>
      </c>
      <c r="BL130" s="14" t="s">
        <v>114</v>
      </c>
      <c r="BM130" s="166" t="s">
        <v>128</v>
      </c>
    </row>
    <row r="131" spans="1:65" s="2" customFormat="1" ht="24" customHeight="1">
      <c r="A131" s="29"/>
      <c r="B131" s="154"/>
      <c r="C131" s="155" t="s">
        <v>121</v>
      </c>
      <c r="D131" s="155" t="s">
        <v>110</v>
      </c>
      <c r="E131" s="156" t="s">
        <v>129</v>
      </c>
      <c r="F131" s="157" t="s">
        <v>130</v>
      </c>
      <c r="G131" s="158" t="s">
        <v>113</v>
      </c>
      <c r="H131" s="159">
        <v>3.335</v>
      </c>
      <c r="I131" s="160"/>
      <c r="J131" s="159">
        <f t="shared" si="0"/>
        <v>0</v>
      </c>
      <c r="K131" s="161"/>
      <c r="L131" s="30"/>
      <c r="M131" s="162" t="s">
        <v>1</v>
      </c>
      <c r="N131" s="163" t="s">
        <v>36</v>
      </c>
      <c r="O131" s="55"/>
      <c r="P131" s="164">
        <f t="shared" si="1"/>
        <v>0</v>
      </c>
      <c r="Q131" s="164">
        <v>0</v>
      </c>
      <c r="R131" s="164">
        <f t="shared" si="2"/>
        <v>0</v>
      </c>
      <c r="S131" s="164">
        <v>0</v>
      </c>
      <c r="T131" s="165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6" t="s">
        <v>114</v>
      </c>
      <c r="AT131" s="166" t="s">
        <v>110</v>
      </c>
      <c r="AU131" s="166" t="s">
        <v>115</v>
      </c>
      <c r="AY131" s="14" t="s">
        <v>108</v>
      </c>
      <c r="BE131" s="167">
        <f t="shared" si="4"/>
        <v>0</v>
      </c>
      <c r="BF131" s="167">
        <f t="shared" si="5"/>
        <v>0</v>
      </c>
      <c r="BG131" s="167">
        <f t="shared" si="6"/>
        <v>0</v>
      </c>
      <c r="BH131" s="167">
        <f t="shared" si="7"/>
        <v>0</v>
      </c>
      <c r="BI131" s="167">
        <f t="shared" si="8"/>
        <v>0</v>
      </c>
      <c r="BJ131" s="14" t="s">
        <v>115</v>
      </c>
      <c r="BK131" s="168">
        <f t="shared" si="9"/>
        <v>0</v>
      </c>
      <c r="BL131" s="14" t="s">
        <v>114</v>
      </c>
      <c r="BM131" s="166" t="s">
        <v>131</v>
      </c>
    </row>
    <row r="132" spans="1:65" s="2" customFormat="1" ht="36" customHeight="1">
      <c r="A132" s="29"/>
      <c r="B132" s="154"/>
      <c r="C132" s="155" t="s">
        <v>132</v>
      </c>
      <c r="D132" s="155" t="s">
        <v>110</v>
      </c>
      <c r="E132" s="156" t="s">
        <v>133</v>
      </c>
      <c r="F132" s="157" t="s">
        <v>134</v>
      </c>
      <c r="G132" s="158" t="s">
        <v>113</v>
      </c>
      <c r="H132" s="159">
        <v>60.03</v>
      </c>
      <c r="I132" s="160"/>
      <c r="J132" s="159">
        <f t="shared" si="0"/>
        <v>0</v>
      </c>
      <c r="K132" s="161"/>
      <c r="L132" s="30"/>
      <c r="M132" s="162" t="s">
        <v>1</v>
      </c>
      <c r="N132" s="163" t="s">
        <v>36</v>
      </c>
      <c r="O132" s="55"/>
      <c r="P132" s="164">
        <f t="shared" si="1"/>
        <v>0</v>
      </c>
      <c r="Q132" s="164">
        <v>0</v>
      </c>
      <c r="R132" s="164">
        <f t="shared" si="2"/>
        <v>0</v>
      </c>
      <c r="S132" s="164">
        <v>0</v>
      </c>
      <c r="T132" s="165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6" t="s">
        <v>114</v>
      </c>
      <c r="AT132" s="166" t="s">
        <v>110</v>
      </c>
      <c r="AU132" s="166" t="s">
        <v>115</v>
      </c>
      <c r="AY132" s="14" t="s">
        <v>108</v>
      </c>
      <c r="BE132" s="167">
        <f t="shared" si="4"/>
        <v>0</v>
      </c>
      <c r="BF132" s="167">
        <f t="shared" si="5"/>
        <v>0</v>
      </c>
      <c r="BG132" s="167">
        <f t="shared" si="6"/>
        <v>0</v>
      </c>
      <c r="BH132" s="167">
        <f t="shared" si="7"/>
        <v>0</v>
      </c>
      <c r="BI132" s="167">
        <f t="shared" si="8"/>
        <v>0</v>
      </c>
      <c r="BJ132" s="14" t="s">
        <v>115</v>
      </c>
      <c r="BK132" s="168">
        <f t="shared" si="9"/>
        <v>0</v>
      </c>
      <c r="BL132" s="14" t="s">
        <v>114</v>
      </c>
      <c r="BM132" s="166" t="s">
        <v>135</v>
      </c>
    </row>
    <row r="133" spans="1:65" s="2" customFormat="1" ht="24" customHeight="1">
      <c r="A133" s="29"/>
      <c r="B133" s="154"/>
      <c r="C133" s="155" t="s">
        <v>124</v>
      </c>
      <c r="D133" s="155" t="s">
        <v>110</v>
      </c>
      <c r="E133" s="156" t="s">
        <v>136</v>
      </c>
      <c r="F133" s="157" t="s">
        <v>137</v>
      </c>
      <c r="G133" s="158" t="s">
        <v>113</v>
      </c>
      <c r="H133" s="159">
        <v>0.17599999999999999</v>
      </c>
      <c r="I133" s="160"/>
      <c r="J133" s="159">
        <f t="shared" si="0"/>
        <v>0</v>
      </c>
      <c r="K133" s="161"/>
      <c r="L133" s="30"/>
      <c r="M133" s="162" t="s">
        <v>1</v>
      </c>
      <c r="N133" s="163" t="s">
        <v>36</v>
      </c>
      <c r="O133" s="55"/>
      <c r="P133" s="164">
        <f t="shared" si="1"/>
        <v>0</v>
      </c>
      <c r="Q133" s="164">
        <v>0</v>
      </c>
      <c r="R133" s="164">
        <f t="shared" si="2"/>
        <v>0</v>
      </c>
      <c r="S133" s="164">
        <v>0</v>
      </c>
      <c r="T133" s="165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6" t="s">
        <v>114</v>
      </c>
      <c r="AT133" s="166" t="s">
        <v>110</v>
      </c>
      <c r="AU133" s="166" t="s">
        <v>115</v>
      </c>
      <c r="AY133" s="14" t="s">
        <v>108</v>
      </c>
      <c r="BE133" s="167">
        <f t="shared" si="4"/>
        <v>0</v>
      </c>
      <c r="BF133" s="167">
        <f t="shared" si="5"/>
        <v>0</v>
      </c>
      <c r="BG133" s="167">
        <f t="shared" si="6"/>
        <v>0</v>
      </c>
      <c r="BH133" s="167">
        <f t="shared" si="7"/>
        <v>0</v>
      </c>
      <c r="BI133" s="167">
        <f t="shared" si="8"/>
        <v>0</v>
      </c>
      <c r="BJ133" s="14" t="s">
        <v>115</v>
      </c>
      <c r="BK133" s="168">
        <f t="shared" si="9"/>
        <v>0</v>
      </c>
      <c r="BL133" s="14" t="s">
        <v>114</v>
      </c>
      <c r="BM133" s="166" t="s">
        <v>138</v>
      </c>
    </row>
    <row r="134" spans="1:65" s="2" customFormat="1" ht="16.5" customHeight="1">
      <c r="A134" s="29"/>
      <c r="B134" s="154"/>
      <c r="C134" s="155" t="s">
        <v>139</v>
      </c>
      <c r="D134" s="155" t="s">
        <v>110</v>
      </c>
      <c r="E134" s="156" t="s">
        <v>140</v>
      </c>
      <c r="F134" s="157" t="s">
        <v>141</v>
      </c>
      <c r="G134" s="158" t="s">
        <v>113</v>
      </c>
      <c r="H134" s="159">
        <v>0.17599999999999999</v>
      </c>
      <c r="I134" s="160"/>
      <c r="J134" s="159">
        <f t="shared" si="0"/>
        <v>0</v>
      </c>
      <c r="K134" s="161"/>
      <c r="L134" s="30"/>
      <c r="M134" s="162" t="s">
        <v>1</v>
      </c>
      <c r="N134" s="163" t="s">
        <v>36</v>
      </c>
      <c r="O134" s="55"/>
      <c r="P134" s="164">
        <f t="shared" si="1"/>
        <v>0</v>
      </c>
      <c r="Q134" s="164">
        <v>0</v>
      </c>
      <c r="R134" s="164">
        <f t="shared" si="2"/>
        <v>0</v>
      </c>
      <c r="S134" s="164">
        <v>0</v>
      </c>
      <c r="T134" s="16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6" t="s">
        <v>114</v>
      </c>
      <c r="AT134" s="166" t="s">
        <v>110</v>
      </c>
      <c r="AU134" s="166" t="s">
        <v>115</v>
      </c>
      <c r="AY134" s="14" t="s">
        <v>108</v>
      </c>
      <c r="BE134" s="167">
        <f t="shared" si="4"/>
        <v>0</v>
      </c>
      <c r="BF134" s="167">
        <f t="shared" si="5"/>
        <v>0</v>
      </c>
      <c r="BG134" s="167">
        <f t="shared" si="6"/>
        <v>0</v>
      </c>
      <c r="BH134" s="167">
        <f t="shared" si="7"/>
        <v>0</v>
      </c>
      <c r="BI134" s="167">
        <f t="shared" si="8"/>
        <v>0</v>
      </c>
      <c r="BJ134" s="14" t="s">
        <v>115</v>
      </c>
      <c r="BK134" s="168">
        <f t="shared" si="9"/>
        <v>0</v>
      </c>
      <c r="BL134" s="14" t="s">
        <v>114</v>
      </c>
      <c r="BM134" s="166" t="s">
        <v>142</v>
      </c>
    </row>
    <row r="135" spans="1:65" s="2" customFormat="1" ht="24" customHeight="1">
      <c r="A135" s="29"/>
      <c r="B135" s="154"/>
      <c r="C135" s="155" t="s">
        <v>128</v>
      </c>
      <c r="D135" s="155" t="s">
        <v>110</v>
      </c>
      <c r="E135" s="156" t="s">
        <v>143</v>
      </c>
      <c r="F135" s="157" t="s">
        <v>144</v>
      </c>
      <c r="G135" s="158" t="s">
        <v>145</v>
      </c>
      <c r="H135" s="159">
        <v>5.0030000000000001</v>
      </c>
      <c r="I135" s="160"/>
      <c r="J135" s="159">
        <f t="shared" si="0"/>
        <v>0</v>
      </c>
      <c r="K135" s="161"/>
      <c r="L135" s="30"/>
      <c r="M135" s="162" t="s">
        <v>1</v>
      </c>
      <c r="N135" s="163" t="s">
        <v>36</v>
      </c>
      <c r="O135" s="55"/>
      <c r="P135" s="164">
        <f t="shared" si="1"/>
        <v>0</v>
      </c>
      <c r="Q135" s="164">
        <v>0</v>
      </c>
      <c r="R135" s="164">
        <f t="shared" si="2"/>
        <v>0</v>
      </c>
      <c r="S135" s="164">
        <v>0</v>
      </c>
      <c r="T135" s="16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6" t="s">
        <v>114</v>
      </c>
      <c r="AT135" s="166" t="s">
        <v>110</v>
      </c>
      <c r="AU135" s="166" t="s">
        <v>115</v>
      </c>
      <c r="AY135" s="14" t="s">
        <v>108</v>
      </c>
      <c r="BE135" s="167">
        <f t="shared" si="4"/>
        <v>0</v>
      </c>
      <c r="BF135" s="167">
        <f t="shared" si="5"/>
        <v>0</v>
      </c>
      <c r="BG135" s="167">
        <f t="shared" si="6"/>
        <v>0</v>
      </c>
      <c r="BH135" s="167">
        <f t="shared" si="7"/>
        <v>0</v>
      </c>
      <c r="BI135" s="167">
        <f t="shared" si="8"/>
        <v>0</v>
      </c>
      <c r="BJ135" s="14" t="s">
        <v>115</v>
      </c>
      <c r="BK135" s="168">
        <f t="shared" si="9"/>
        <v>0</v>
      </c>
      <c r="BL135" s="14" t="s">
        <v>114</v>
      </c>
      <c r="BM135" s="166" t="s">
        <v>7</v>
      </c>
    </row>
    <row r="136" spans="1:65" s="2" customFormat="1" ht="24" customHeight="1">
      <c r="A136" s="29"/>
      <c r="B136" s="154"/>
      <c r="C136" s="155" t="s">
        <v>146</v>
      </c>
      <c r="D136" s="155" t="s">
        <v>110</v>
      </c>
      <c r="E136" s="156" t="s">
        <v>147</v>
      </c>
      <c r="F136" s="157" t="s">
        <v>148</v>
      </c>
      <c r="G136" s="158" t="s">
        <v>113</v>
      </c>
      <c r="H136" s="159">
        <v>0.17599999999999999</v>
      </c>
      <c r="I136" s="160"/>
      <c r="J136" s="159">
        <f t="shared" si="0"/>
        <v>0</v>
      </c>
      <c r="K136" s="161"/>
      <c r="L136" s="30"/>
      <c r="M136" s="162" t="s">
        <v>1</v>
      </c>
      <c r="N136" s="163" t="s">
        <v>36</v>
      </c>
      <c r="O136" s="55"/>
      <c r="P136" s="164">
        <f t="shared" si="1"/>
        <v>0</v>
      </c>
      <c r="Q136" s="164">
        <v>0</v>
      </c>
      <c r="R136" s="164">
        <f t="shared" si="2"/>
        <v>0</v>
      </c>
      <c r="S136" s="164">
        <v>0</v>
      </c>
      <c r="T136" s="16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114</v>
      </c>
      <c r="AT136" s="166" t="s">
        <v>110</v>
      </c>
      <c r="AU136" s="166" t="s">
        <v>115</v>
      </c>
      <c r="AY136" s="14" t="s">
        <v>108</v>
      </c>
      <c r="BE136" s="167">
        <f t="shared" si="4"/>
        <v>0</v>
      </c>
      <c r="BF136" s="167">
        <f t="shared" si="5"/>
        <v>0</v>
      </c>
      <c r="BG136" s="167">
        <f t="shared" si="6"/>
        <v>0</v>
      </c>
      <c r="BH136" s="167">
        <f t="shared" si="7"/>
        <v>0</v>
      </c>
      <c r="BI136" s="167">
        <f t="shared" si="8"/>
        <v>0</v>
      </c>
      <c r="BJ136" s="14" t="s">
        <v>115</v>
      </c>
      <c r="BK136" s="168">
        <f t="shared" si="9"/>
        <v>0</v>
      </c>
      <c r="BL136" s="14" t="s">
        <v>114</v>
      </c>
      <c r="BM136" s="166" t="s">
        <v>149</v>
      </c>
    </row>
    <row r="137" spans="1:65" s="12" customFormat="1" ht="22.9" customHeight="1">
      <c r="B137" s="141"/>
      <c r="D137" s="142" t="s">
        <v>69</v>
      </c>
      <c r="E137" s="152" t="s">
        <v>115</v>
      </c>
      <c r="F137" s="152" t="s">
        <v>150</v>
      </c>
      <c r="I137" s="144"/>
      <c r="J137" s="153">
        <f>BK137</f>
        <v>0</v>
      </c>
      <c r="L137" s="141"/>
      <c r="M137" s="146"/>
      <c r="N137" s="147"/>
      <c r="O137" s="147"/>
      <c r="P137" s="148">
        <f>SUM(P138:P145)</f>
        <v>0</v>
      </c>
      <c r="Q137" s="147"/>
      <c r="R137" s="148">
        <f>SUM(R138:R145)</f>
        <v>0</v>
      </c>
      <c r="S137" s="147"/>
      <c r="T137" s="149">
        <f>SUM(T138:T145)</f>
        <v>0</v>
      </c>
      <c r="AR137" s="142" t="s">
        <v>77</v>
      </c>
      <c r="AT137" s="150" t="s">
        <v>69</v>
      </c>
      <c r="AU137" s="150" t="s">
        <v>77</v>
      </c>
      <c r="AY137" s="142" t="s">
        <v>108</v>
      </c>
      <c r="BK137" s="151">
        <f>SUM(BK138:BK145)</f>
        <v>0</v>
      </c>
    </row>
    <row r="138" spans="1:65" s="2" customFormat="1" ht="24" customHeight="1">
      <c r="A138" s="29"/>
      <c r="B138" s="154"/>
      <c r="C138" s="155" t="s">
        <v>131</v>
      </c>
      <c r="D138" s="155" t="s">
        <v>110</v>
      </c>
      <c r="E138" s="156" t="s">
        <v>151</v>
      </c>
      <c r="F138" s="157" t="s">
        <v>152</v>
      </c>
      <c r="G138" s="158" t="s">
        <v>113</v>
      </c>
      <c r="H138" s="159">
        <v>0.72299999999999998</v>
      </c>
      <c r="I138" s="160"/>
      <c r="J138" s="159">
        <f t="shared" ref="J138:J145" si="10">ROUND(I138*H138,3)</f>
        <v>0</v>
      </c>
      <c r="K138" s="161"/>
      <c r="L138" s="30"/>
      <c r="M138" s="162" t="s">
        <v>1</v>
      </c>
      <c r="N138" s="163" t="s">
        <v>36</v>
      </c>
      <c r="O138" s="55"/>
      <c r="P138" s="164">
        <f t="shared" ref="P138:P145" si="11">O138*H138</f>
        <v>0</v>
      </c>
      <c r="Q138" s="164">
        <v>0</v>
      </c>
      <c r="R138" s="164">
        <f t="shared" ref="R138:R145" si="12">Q138*H138</f>
        <v>0</v>
      </c>
      <c r="S138" s="164">
        <v>0</v>
      </c>
      <c r="T138" s="165">
        <f t="shared" ref="T138:T145" si="1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114</v>
      </c>
      <c r="AT138" s="166" t="s">
        <v>110</v>
      </c>
      <c r="AU138" s="166" t="s">
        <v>115</v>
      </c>
      <c r="AY138" s="14" t="s">
        <v>108</v>
      </c>
      <c r="BE138" s="167">
        <f t="shared" ref="BE138:BE145" si="14">IF(N138="základná",J138,0)</f>
        <v>0</v>
      </c>
      <c r="BF138" s="167">
        <f t="shared" ref="BF138:BF145" si="15">IF(N138="znížená",J138,0)</f>
        <v>0</v>
      </c>
      <c r="BG138" s="167">
        <f t="shared" ref="BG138:BG145" si="16">IF(N138="zákl. prenesená",J138,0)</f>
        <v>0</v>
      </c>
      <c r="BH138" s="167">
        <f t="shared" ref="BH138:BH145" si="17">IF(N138="zníž. prenesená",J138,0)</f>
        <v>0</v>
      </c>
      <c r="BI138" s="167">
        <f t="shared" ref="BI138:BI145" si="18">IF(N138="nulová",J138,0)</f>
        <v>0</v>
      </c>
      <c r="BJ138" s="14" t="s">
        <v>115</v>
      </c>
      <c r="BK138" s="168">
        <f t="shared" ref="BK138:BK145" si="19">ROUND(I138*H138,3)</f>
        <v>0</v>
      </c>
      <c r="BL138" s="14" t="s">
        <v>114</v>
      </c>
      <c r="BM138" s="166" t="s">
        <v>153</v>
      </c>
    </row>
    <row r="139" spans="1:65" s="2" customFormat="1" ht="24" customHeight="1">
      <c r="A139" s="29"/>
      <c r="B139" s="154"/>
      <c r="C139" s="155" t="s">
        <v>154</v>
      </c>
      <c r="D139" s="155" t="s">
        <v>110</v>
      </c>
      <c r="E139" s="156" t="s">
        <v>155</v>
      </c>
      <c r="F139" s="157" t="s">
        <v>156</v>
      </c>
      <c r="G139" s="158" t="s">
        <v>113</v>
      </c>
      <c r="H139" s="159">
        <v>1.3560000000000001</v>
      </c>
      <c r="I139" s="160"/>
      <c r="J139" s="159">
        <f t="shared" si="10"/>
        <v>0</v>
      </c>
      <c r="K139" s="161"/>
      <c r="L139" s="30"/>
      <c r="M139" s="162" t="s">
        <v>1</v>
      </c>
      <c r="N139" s="163" t="s">
        <v>36</v>
      </c>
      <c r="O139" s="55"/>
      <c r="P139" s="164">
        <f t="shared" si="11"/>
        <v>0</v>
      </c>
      <c r="Q139" s="164">
        <v>0</v>
      </c>
      <c r="R139" s="164">
        <f t="shared" si="12"/>
        <v>0</v>
      </c>
      <c r="S139" s="164">
        <v>0</v>
      </c>
      <c r="T139" s="165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114</v>
      </c>
      <c r="AT139" s="166" t="s">
        <v>110</v>
      </c>
      <c r="AU139" s="166" t="s">
        <v>115</v>
      </c>
      <c r="AY139" s="14" t="s">
        <v>108</v>
      </c>
      <c r="BE139" s="167">
        <f t="shared" si="14"/>
        <v>0</v>
      </c>
      <c r="BF139" s="167">
        <f t="shared" si="15"/>
        <v>0</v>
      </c>
      <c r="BG139" s="167">
        <f t="shared" si="16"/>
        <v>0</v>
      </c>
      <c r="BH139" s="167">
        <f t="shared" si="17"/>
        <v>0</v>
      </c>
      <c r="BI139" s="167">
        <f t="shared" si="18"/>
        <v>0</v>
      </c>
      <c r="BJ139" s="14" t="s">
        <v>115</v>
      </c>
      <c r="BK139" s="168">
        <f t="shared" si="19"/>
        <v>0</v>
      </c>
      <c r="BL139" s="14" t="s">
        <v>114</v>
      </c>
      <c r="BM139" s="166" t="s">
        <v>157</v>
      </c>
    </row>
    <row r="140" spans="1:65" s="2" customFormat="1" ht="16.5" customHeight="1">
      <c r="A140" s="29"/>
      <c r="B140" s="154"/>
      <c r="C140" s="155" t="s">
        <v>135</v>
      </c>
      <c r="D140" s="155" t="s">
        <v>110</v>
      </c>
      <c r="E140" s="156" t="s">
        <v>158</v>
      </c>
      <c r="F140" s="157" t="s">
        <v>159</v>
      </c>
      <c r="G140" s="158" t="s">
        <v>160</v>
      </c>
      <c r="H140" s="159">
        <v>1.5149999999999999</v>
      </c>
      <c r="I140" s="160"/>
      <c r="J140" s="159">
        <f t="shared" si="10"/>
        <v>0</v>
      </c>
      <c r="K140" s="161"/>
      <c r="L140" s="30"/>
      <c r="M140" s="162" t="s">
        <v>1</v>
      </c>
      <c r="N140" s="163" t="s">
        <v>36</v>
      </c>
      <c r="O140" s="55"/>
      <c r="P140" s="164">
        <f t="shared" si="11"/>
        <v>0</v>
      </c>
      <c r="Q140" s="164">
        <v>0</v>
      </c>
      <c r="R140" s="164">
        <f t="shared" si="12"/>
        <v>0</v>
      </c>
      <c r="S140" s="164">
        <v>0</v>
      </c>
      <c r="T140" s="165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6" t="s">
        <v>114</v>
      </c>
      <c r="AT140" s="166" t="s">
        <v>110</v>
      </c>
      <c r="AU140" s="166" t="s">
        <v>115</v>
      </c>
      <c r="AY140" s="14" t="s">
        <v>108</v>
      </c>
      <c r="BE140" s="167">
        <f t="shared" si="14"/>
        <v>0</v>
      </c>
      <c r="BF140" s="167">
        <f t="shared" si="15"/>
        <v>0</v>
      </c>
      <c r="BG140" s="167">
        <f t="shared" si="16"/>
        <v>0</v>
      </c>
      <c r="BH140" s="167">
        <f t="shared" si="17"/>
        <v>0</v>
      </c>
      <c r="BI140" s="167">
        <f t="shared" si="18"/>
        <v>0</v>
      </c>
      <c r="BJ140" s="14" t="s">
        <v>115</v>
      </c>
      <c r="BK140" s="168">
        <f t="shared" si="19"/>
        <v>0</v>
      </c>
      <c r="BL140" s="14" t="s">
        <v>114</v>
      </c>
      <c r="BM140" s="166" t="s">
        <v>161</v>
      </c>
    </row>
    <row r="141" spans="1:65" s="2" customFormat="1" ht="24" customHeight="1">
      <c r="A141" s="29"/>
      <c r="B141" s="154"/>
      <c r="C141" s="155" t="s">
        <v>162</v>
      </c>
      <c r="D141" s="155" t="s">
        <v>110</v>
      </c>
      <c r="E141" s="156" t="s">
        <v>163</v>
      </c>
      <c r="F141" s="157" t="s">
        <v>164</v>
      </c>
      <c r="G141" s="158" t="s">
        <v>160</v>
      </c>
      <c r="H141" s="159">
        <v>1.5149999999999999</v>
      </c>
      <c r="I141" s="160"/>
      <c r="J141" s="159">
        <f t="shared" si="10"/>
        <v>0</v>
      </c>
      <c r="K141" s="161"/>
      <c r="L141" s="30"/>
      <c r="M141" s="162" t="s">
        <v>1</v>
      </c>
      <c r="N141" s="163" t="s">
        <v>36</v>
      </c>
      <c r="O141" s="55"/>
      <c r="P141" s="164">
        <f t="shared" si="11"/>
        <v>0</v>
      </c>
      <c r="Q141" s="164">
        <v>0</v>
      </c>
      <c r="R141" s="164">
        <f t="shared" si="12"/>
        <v>0</v>
      </c>
      <c r="S141" s="164">
        <v>0</v>
      </c>
      <c r="T141" s="165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6" t="s">
        <v>114</v>
      </c>
      <c r="AT141" s="166" t="s">
        <v>110</v>
      </c>
      <c r="AU141" s="166" t="s">
        <v>115</v>
      </c>
      <c r="AY141" s="14" t="s">
        <v>108</v>
      </c>
      <c r="BE141" s="167">
        <f t="shared" si="14"/>
        <v>0</v>
      </c>
      <c r="BF141" s="167">
        <f t="shared" si="15"/>
        <v>0</v>
      </c>
      <c r="BG141" s="167">
        <f t="shared" si="16"/>
        <v>0</v>
      </c>
      <c r="BH141" s="167">
        <f t="shared" si="17"/>
        <v>0</v>
      </c>
      <c r="BI141" s="167">
        <f t="shared" si="18"/>
        <v>0</v>
      </c>
      <c r="BJ141" s="14" t="s">
        <v>115</v>
      </c>
      <c r="BK141" s="168">
        <f t="shared" si="19"/>
        <v>0</v>
      </c>
      <c r="BL141" s="14" t="s">
        <v>114</v>
      </c>
      <c r="BM141" s="166" t="s">
        <v>165</v>
      </c>
    </row>
    <row r="142" spans="1:65" s="2" customFormat="1" ht="24" customHeight="1">
      <c r="A142" s="29"/>
      <c r="B142" s="154"/>
      <c r="C142" s="155" t="s">
        <v>138</v>
      </c>
      <c r="D142" s="155" t="s">
        <v>110</v>
      </c>
      <c r="E142" s="156" t="s">
        <v>166</v>
      </c>
      <c r="F142" s="157" t="s">
        <v>167</v>
      </c>
      <c r="G142" s="158" t="s">
        <v>160</v>
      </c>
      <c r="H142" s="159">
        <v>7.2809999999999997</v>
      </c>
      <c r="I142" s="160"/>
      <c r="J142" s="159">
        <f t="shared" si="10"/>
        <v>0</v>
      </c>
      <c r="K142" s="161"/>
      <c r="L142" s="30"/>
      <c r="M142" s="162" t="s">
        <v>1</v>
      </c>
      <c r="N142" s="163" t="s">
        <v>36</v>
      </c>
      <c r="O142" s="55"/>
      <c r="P142" s="164">
        <f t="shared" si="11"/>
        <v>0</v>
      </c>
      <c r="Q142" s="164">
        <v>0</v>
      </c>
      <c r="R142" s="164">
        <f t="shared" si="12"/>
        <v>0</v>
      </c>
      <c r="S142" s="164">
        <v>0</v>
      </c>
      <c r="T142" s="165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6" t="s">
        <v>114</v>
      </c>
      <c r="AT142" s="166" t="s">
        <v>110</v>
      </c>
      <c r="AU142" s="166" t="s">
        <v>115</v>
      </c>
      <c r="AY142" s="14" t="s">
        <v>108</v>
      </c>
      <c r="BE142" s="167">
        <f t="shared" si="14"/>
        <v>0</v>
      </c>
      <c r="BF142" s="167">
        <f t="shared" si="15"/>
        <v>0</v>
      </c>
      <c r="BG142" s="167">
        <f t="shared" si="16"/>
        <v>0</v>
      </c>
      <c r="BH142" s="167">
        <f t="shared" si="17"/>
        <v>0</v>
      </c>
      <c r="BI142" s="167">
        <f t="shared" si="18"/>
        <v>0</v>
      </c>
      <c r="BJ142" s="14" t="s">
        <v>115</v>
      </c>
      <c r="BK142" s="168">
        <f t="shared" si="19"/>
        <v>0</v>
      </c>
      <c r="BL142" s="14" t="s">
        <v>114</v>
      </c>
      <c r="BM142" s="166" t="s">
        <v>168</v>
      </c>
    </row>
    <row r="143" spans="1:65" s="2" customFormat="1" ht="16.5" customHeight="1">
      <c r="A143" s="29"/>
      <c r="B143" s="154"/>
      <c r="C143" s="155" t="s">
        <v>169</v>
      </c>
      <c r="D143" s="155" t="s">
        <v>110</v>
      </c>
      <c r="E143" s="156" t="s">
        <v>170</v>
      </c>
      <c r="F143" s="157" t="s">
        <v>171</v>
      </c>
      <c r="G143" s="158" t="s">
        <v>113</v>
      </c>
      <c r="H143" s="159">
        <v>1.5289999999999999</v>
      </c>
      <c r="I143" s="160"/>
      <c r="J143" s="159">
        <f t="shared" si="10"/>
        <v>0</v>
      </c>
      <c r="K143" s="161"/>
      <c r="L143" s="30"/>
      <c r="M143" s="162" t="s">
        <v>1</v>
      </c>
      <c r="N143" s="163" t="s">
        <v>36</v>
      </c>
      <c r="O143" s="55"/>
      <c r="P143" s="164">
        <f t="shared" si="11"/>
        <v>0</v>
      </c>
      <c r="Q143" s="164">
        <v>0</v>
      </c>
      <c r="R143" s="164">
        <f t="shared" si="12"/>
        <v>0</v>
      </c>
      <c r="S143" s="164">
        <v>0</v>
      </c>
      <c r="T143" s="165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6" t="s">
        <v>114</v>
      </c>
      <c r="AT143" s="166" t="s">
        <v>110</v>
      </c>
      <c r="AU143" s="166" t="s">
        <v>115</v>
      </c>
      <c r="AY143" s="14" t="s">
        <v>108</v>
      </c>
      <c r="BE143" s="167">
        <f t="shared" si="14"/>
        <v>0</v>
      </c>
      <c r="BF143" s="167">
        <f t="shared" si="15"/>
        <v>0</v>
      </c>
      <c r="BG143" s="167">
        <f t="shared" si="16"/>
        <v>0</v>
      </c>
      <c r="BH143" s="167">
        <f t="shared" si="17"/>
        <v>0</v>
      </c>
      <c r="BI143" s="167">
        <f t="shared" si="18"/>
        <v>0</v>
      </c>
      <c r="BJ143" s="14" t="s">
        <v>115</v>
      </c>
      <c r="BK143" s="168">
        <f t="shared" si="19"/>
        <v>0</v>
      </c>
      <c r="BL143" s="14" t="s">
        <v>114</v>
      </c>
      <c r="BM143" s="166" t="s">
        <v>172</v>
      </c>
    </row>
    <row r="144" spans="1:65" s="2" customFormat="1" ht="16.5" customHeight="1">
      <c r="A144" s="29"/>
      <c r="B144" s="154"/>
      <c r="C144" s="155" t="s">
        <v>142</v>
      </c>
      <c r="D144" s="155" t="s">
        <v>110</v>
      </c>
      <c r="E144" s="156" t="s">
        <v>173</v>
      </c>
      <c r="F144" s="157" t="s">
        <v>174</v>
      </c>
      <c r="G144" s="158" t="s">
        <v>160</v>
      </c>
      <c r="H144" s="159">
        <v>3.94</v>
      </c>
      <c r="I144" s="160"/>
      <c r="J144" s="159">
        <f t="shared" si="10"/>
        <v>0</v>
      </c>
      <c r="K144" s="161"/>
      <c r="L144" s="30"/>
      <c r="M144" s="162" t="s">
        <v>1</v>
      </c>
      <c r="N144" s="163" t="s">
        <v>36</v>
      </c>
      <c r="O144" s="55"/>
      <c r="P144" s="164">
        <f t="shared" si="11"/>
        <v>0</v>
      </c>
      <c r="Q144" s="164">
        <v>0</v>
      </c>
      <c r="R144" s="164">
        <f t="shared" si="12"/>
        <v>0</v>
      </c>
      <c r="S144" s="164">
        <v>0</v>
      </c>
      <c r="T144" s="165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114</v>
      </c>
      <c r="AT144" s="166" t="s">
        <v>110</v>
      </c>
      <c r="AU144" s="166" t="s">
        <v>115</v>
      </c>
      <c r="AY144" s="14" t="s">
        <v>108</v>
      </c>
      <c r="BE144" s="167">
        <f t="shared" si="14"/>
        <v>0</v>
      </c>
      <c r="BF144" s="167">
        <f t="shared" si="15"/>
        <v>0</v>
      </c>
      <c r="BG144" s="167">
        <f t="shared" si="16"/>
        <v>0</v>
      </c>
      <c r="BH144" s="167">
        <f t="shared" si="17"/>
        <v>0</v>
      </c>
      <c r="BI144" s="167">
        <f t="shared" si="18"/>
        <v>0</v>
      </c>
      <c r="BJ144" s="14" t="s">
        <v>115</v>
      </c>
      <c r="BK144" s="168">
        <f t="shared" si="19"/>
        <v>0</v>
      </c>
      <c r="BL144" s="14" t="s">
        <v>114</v>
      </c>
      <c r="BM144" s="166" t="s">
        <v>175</v>
      </c>
    </row>
    <row r="145" spans="1:65" s="2" customFormat="1" ht="16.5" customHeight="1">
      <c r="A145" s="29"/>
      <c r="B145" s="154"/>
      <c r="C145" s="155" t="s">
        <v>176</v>
      </c>
      <c r="D145" s="155" t="s">
        <v>110</v>
      </c>
      <c r="E145" s="156" t="s">
        <v>177</v>
      </c>
      <c r="F145" s="157" t="s">
        <v>178</v>
      </c>
      <c r="G145" s="158" t="s">
        <v>160</v>
      </c>
      <c r="H145" s="159">
        <v>3.94</v>
      </c>
      <c r="I145" s="160"/>
      <c r="J145" s="159">
        <f t="shared" si="10"/>
        <v>0</v>
      </c>
      <c r="K145" s="161"/>
      <c r="L145" s="30"/>
      <c r="M145" s="162" t="s">
        <v>1</v>
      </c>
      <c r="N145" s="163" t="s">
        <v>36</v>
      </c>
      <c r="O145" s="55"/>
      <c r="P145" s="164">
        <f t="shared" si="11"/>
        <v>0</v>
      </c>
      <c r="Q145" s="164">
        <v>0</v>
      </c>
      <c r="R145" s="164">
        <f t="shared" si="12"/>
        <v>0</v>
      </c>
      <c r="S145" s="164">
        <v>0</v>
      </c>
      <c r="T145" s="165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6" t="s">
        <v>114</v>
      </c>
      <c r="AT145" s="166" t="s">
        <v>110</v>
      </c>
      <c r="AU145" s="166" t="s">
        <v>115</v>
      </c>
      <c r="AY145" s="14" t="s">
        <v>108</v>
      </c>
      <c r="BE145" s="167">
        <f t="shared" si="14"/>
        <v>0</v>
      </c>
      <c r="BF145" s="167">
        <f t="shared" si="15"/>
        <v>0</v>
      </c>
      <c r="BG145" s="167">
        <f t="shared" si="16"/>
        <v>0</v>
      </c>
      <c r="BH145" s="167">
        <f t="shared" si="17"/>
        <v>0</v>
      </c>
      <c r="BI145" s="167">
        <f t="shared" si="18"/>
        <v>0</v>
      </c>
      <c r="BJ145" s="14" t="s">
        <v>115</v>
      </c>
      <c r="BK145" s="168">
        <f t="shared" si="19"/>
        <v>0</v>
      </c>
      <c r="BL145" s="14" t="s">
        <v>114</v>
      </c>
      <c r="BM145" s="166" t="s">
        <v>179</v>
      </c>
    </row>
    <row r="146" spans="1:65" s="12" customFormat="1" ht="22.9" customHeight="1">
      <c r="B146" s="141"/>
      <c r="D146" s="142" t="s">
        <v>69</v>
      </c>
      <c r="E146" s="152" t="s">
        <v>139</v>
      </c>
      <c r="F146" s="152" t="s">
        <v>180</v>
      </c>
      <c r="I146" s="144"/>
      <c r="J146" s="153">
        <f>BK146</f>
        <v>0</v>
      </c>
      <c r="L146" s="141"/>
      <c r="M146" s="146"/>
      <c r="N146" s="147"/>
      <c r="O146" s="147"/>
      <c r="P146" s="148">
        <f>SUM(P147:P152)</f>
        <v>0</v>
      </c>
      <c r="Q146" s="147"/>
      <c r="R146" s="148">
        <f>SUM(R147:R152)</f>
        <v>0</v>
      </c>
      <c r="S146" s="147"/>
      <c r="T146" s="149">
        <f>SUM(T147:T152)</f>
        <v>0</v>
      </c>
      <c r="AR146" s="142" t="s">
        <v>77</v>
      </c>
      <c r="AT146" s="150" t="s">
        <v>69</v>
      </c>
      <c r="AU146" s="150" t="s">
        <v>77</v>
      </c>
      <c r="AY146" s="142" t="s">
        <v>108</v>
      </c>
      <c r="BK146" s="151">
        <f>SUM(BK147:BK152)</f>
        <v>0</v>
      </c>
    </row>
    <row r="147" spans="1:65" s="2" customFormat="1" ht="24" customHeight="1">
      <c r="A147" s="29"/>
      <c r="B147" s="154"/>
      <c r="C147" s="155" t="s">
        <v>7</v>
      </c>
      <c r="D147" s="155" t="s">
        <v>110</v>
      </c>
      <c r="E147" s="156" t="s">
        <v>181</v>
      </c>
      <c r="F147" s="157" t="s">
        <v>182</v>
      </c>
      <c r="G147" s="158" t="s">
        <v>183</v>
      </c>
      <c r="H147" s="159">
        <v>80</v>
      </c>
      <c r="I147" s="160"/>
      <c r="J147" s="159">
        <f t="shared" ref="J147:J152" si="20">ROUND(I147*H147,3)</f>
        <v>0</v>
      </c>
      <c r="K147" s="161"/>
      <c r="L147" s="30"/>
      <c r="M147" s="162" t="s">
        <v>1</v>
      </c>
      <c r="N147" s="163" t="s">
        <v>36</v>
      </c>
      <c r="O147" s="55"/>
      <c r="P147" s="164">
        <f t="shared" ref="P147:P152" si="21">O147*H147</f>
        <v>0</v>
      </c>
      <c r="Q147" s="164">
        <v>0</v>
      </c>
      <c r="R147" s="164">
        <f t="shared" ref="R147:R152" si="22">Q147*H147</f>
        <v>0</v>
      </c>
      <c r="S147" s="164">
        <v>0</v>
      </c>
      <c r="T147" s="165">
        <f t="shared" ref="T147:T152" si="2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6" t="s">
        <v>114</v>
      </c>
      <c r="AT147" s="166" t="s">
        <v>110</v>
      </c>
      <c r="AU147" s="166" t="s">
        <v>115</v>
      </c>
      <c r="AY147" s="14" t="s">
        <v>108</v>
      </c>
      <c r="BE147" s="167">
        <f t="shared" ref="BE147:BE152" si="24">IF(N147="základná",J147,0)</f>
        <v>0</v>
      </c>
      <c r="BF147" s="167">
        <f t="shared" ref="BF147:BF152" si="25">IF(N147="znížená",J147,0)</f>
        <v>0</v>
      </c>
      <c r="BG147" s="167">
        <f t="shared" ref="BG147:BG152" si="26">IF(N147="zákl. prenesená",J147,0)</f>
        <v>0</v>
      </c>
      <c r="BH147" s="167">
        <f t="shared" ref="BH147:BH152" si="27">IF(N147="zníž. prenesená",J147,0)</f>
        <v>0</v>
      </c>
      <c r="BI147" s="167">
        <f t="shared" ref="BI147:BI152" si="28">IF(N147="nulová",J147,0)</f>
        <v>0</v>
      </c>
      <c r="BJ147" s="14" t="s">
        <v>115</v>
      </c>
      <c r="BK147" s="168">
        <f t="shared" ref="BK147:BK152" si="29">ROUND(I147*H147,3)</f>
        <v>0</v>
      </c>
      <c r="BL147" s="14" t="s">
        <v>114</v>
      </c>
      <c r="BM147" s="166" t="s">
        <v>184</v>
      </c>
    </row>
    <row r="148" spans="1:65" s="2" customFormat="1" ht="16.5" customHeight="1">
      <c r="A148" s="29"/>
      <c r="B148" s="154"/>
      <c r="C148" s="155" t="s">
        <v>185</v>
      </c>
      <c r="D148" s="155" t="s">
        <v>110</v>
      </c>
      <c r="E148" s="156" t="s">
        <v>186</v>
      </c>
      <c r="F148" s="157" t="s">
        <v>187</v>
      </c>
      <c r="G148" s="158" t="s">
        <v>145</v>
      </c>
      <c r="H148" s="159">
        <v>6.2E-2</v>
      </c>
      <c r="I148" s="160"/>
      <c r="J148" s="159">
        <f t="shared" si="20"/>
        <v>0</v>
      </c>
      <c r="K148" s="161"/>
      <c r="L148" s="30"/>
      <c r="M148" s="162" t="s">
        <v>1</v>
      </c>
      <c r="N148" s="163" t="s">
        <v>36</v>
      </c>
      <c r="O148" s="55"/>
      <c r="P148" s="164">
        <f t="shared" si="21"/>
        <v>0</v>
      </c>
      <c r="Q148" s="164">
        <v>0</v>
      </c>
      <c r="R148" s="164">
        <f t="shared" si="22"/>
        <v>0</v>
      </c>
      <c r="S148" s="164">
        <v>0</v>
      </c>
      <c r="T148" s="165">
        <f t="shared" si="2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6" t="s">
        <v>114</v>
      </c>
      <c r="AT148" s="166" t="s">
        <v>110</v>
      </c>
      <c r="AU148" s="166" t="s">
        <v>115</v>
      </c>
      <c r="AY148" s="14" t="s">
        <v>108</v>
      </c>
      <c r="BE148" s="167">
        <f t="shared" si="24"/>
        <v>0</v>
      </c>
      <c r="BF148" s="167">
        <f t="shared" si="25"/>
        <v>0</v>
      </c>
      <c r="BG148" s="167">
        <f t="shared" si="26"/>
        <v>0</v>
      </c>
      <c r="BH148" s="167">
        <f t="shared" si="27"/>
        <v>0</v>
      </c>
      <c r="BI148" s="167">
        <f t="shared" si="28"/>
        <v>0</v>
      </c>
      <c r="BJ148" s="14" t="s">
        <v>115</v>
      </c>
      <c r="BK148" s="168">
        <f t="shared" si="29"/>
        <v>0</v>
      </c>
      <c r="BL148" s="14" t="s">
        <v>114</v>
      </c>
      <c r="BM148" s="166" t="s">
        <v>188</v>
      </c>
    </row>
    <row r="149" spans="1:65" s="2" customFormat="1" ht="24" customHeight="1">
      <c r="A149" s="29"/>
      <c r="B149" s="154"/>
      <c r="C149" s="155" t="s">
        <v>149</v>
      </c>
      <c r="D149" s="155" t="s">
        <v>110</v>
      </c>
      <c r="E149" s="156" t="s">
        <v>189</v>
      </c>
      <c r="F149" s="157" t="s">
        <v>190</v>
      </c>
      <c r="G149" s="158" t="s">
        <v>145</v>
      </c>
      <c r="H149" s="159">
        <v>1.24</v>
      </c>
      <c r="I149" s="160"/>
      <c r="J149" s="159">
        <f t="shared" si="20"/>
        <v>0</v>
      </c>
      <c r="K149" s="161"/>
      <c r="L149" s="30"/>
      <c r="M149" s="162" t="s">
        <v>1</v>
      </c>
      <c r="N149" s="163" t="s">
        <v>36</v>
      </c>
      <c r="O149" s="55"/>
      <c r="P149" s="164">
        <f t="shared" si="21"/>
        <v>0</v>
      </c>
      <c r="Q149" s="164">
        <v>0</v>
      </c>
      <c r="R149" s="164">
        <f t="shared" si="22"/>
        <v>0</v>
      </c>
      <c r="S149" s="164">
        <v>0</v>
      </c>
      <c r="T149" s="165">
        <f t="shared" si="2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6" t="s">
        <v>114</v>
      </c>
      <c r="AT149" s="166" t="s">
        <v>110</v>
      </c>
      <c r="AU149" s="166" t="s">
        <v>115</v>
      </c>
      <c r="AY149" s="14" t="s">
        <v>108</v>
      </c>
      <c r="BE149" s="167">
        <f t="shared" si="24"/>
        <v>0</v>
      </c>
      <c r="BF149" s="167">
        <f t="shared" si="25"/>
        <v>0</v>
      </c>
      <c r="BG149" s="167">
        <f t="shared" si="26"/>
        <v>0</v>
      </c>
      <c r="BH149" s="167">
        <f t="shared" si="27"/>
        <v>0</v>
      </c>
      <c r="BI149" s="167">
        <f t="shared" si="28"/>
        <v>0</v>
      </c>
      <c r="BJ149" s="14" t="s">
        <v>115</v>
      </c>
      <c r="BK149" s="168">
        <f t="shared" si="29"/>
        <v>0</v>
      </c>
      <c r="BL149" s="14" t="s">
        <v>114</v>
      </c>
      <c r="BM149" s="166" t="s">
        <v>191</v>
      </c>
    </row>
    <row r="150" spans="1:65" s="2" customFormat="1" ht="24" customHeight="1">
      <c r="A150" s="29"/>
      <c r="B150" s="154"/>
      <c r="C150" s="155" t="s">
        <v>192</v>
      </c>
      <c r="D150" s="155" t="s">
        <v>110</v>
      </c>
      <c r="E150" s="156" t="s">
        <v>193</v>
      </c>
      <c r="F150" s="157" t="s">
        <v>194</v>
      </c>
      <c r="G150" s="158" t="s">
        <v>145</v>
      </c>
      <c r="H150" s="159">
        <v>6.2E-2</v>
      </c>
      <c r="I150" s="160"/>
      <c r="J150" s="159">
        <f t="shared" si="20"/>
        <v>0</v>
      </c>
      <c r="K150" s="161"/>
      <c r="L150" s="30"/>
      <c r="M150" s="162" t="s">
        <v>1</v>
      </c>
      <c r="N150" s="163" t="s">
        <v>36</v>
      </c>
      <c r="O150" s="55"/>
      <c r="P150" s="164">
        <f t="shared" si="21"/>
        <v>0</v>
      </c>
      <c r="Q150" s="164">
        <v>0</v>
      </c>
      <c r="R150" s="164">
        <f t="shared" si="22"/>
        <v>0</v>
      </c>
      <c r="S150" s="164">
        <v>0</v>
      </c>
      <c r="T150" s="165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6" t="s">
        <v>114</v>
      </c>
      <c r="AT150" s="166" t="s">
        <v>110</v>
      </c>
      <c r="AU150" s="166" t="s">
        <v>115</v>
      </c>
      <c r="AY150" s="14" t="s">
        <v>108</v>
      </c>
      <c r="BE150" s="167">
        <f t="shared" si="24"/>
        <v>0</v>
      </c>
      <c r="BF150" s="167">
        <f t="shared" si="25"/>
        <v>0</v>
      </c>
      <c r="BG150" s="167">
        <f t="shared" si="26"/>
        <v>0</v>
      </c>
      <c r="BH150" s="167">
        <f t="shared" si="27"/>
        <v>0</v>
      </c>
      <c r="BI150" s="167">
        <f t="shared" si="28"/>
        <v>0</v>
      </c>
      <c r="BJ150" s="14" t="s">
        <v>115</v>
      </c>
      <c r="BK150" s="168">
        <f t="shared" si="29"/>
        <v>0</v>
      </c>
      <c r="BL150" s="14" t="s">
        <v>114</v>
      </c>
      <c r="BM150" s="166" t="s">
        <v>195</v>
      </c>
    </row>
    <row r="151" spans="1:65" s="2" customFormat="1" ht="24" customHeight="1">
      <c r="A151" s="29"/>
      <c r="B151" s="154"/>
      <c r="C151" s="155" t="s">
        <v>153</v>
      </c>
      <c r="D151" s="155" t="s">
        <v>110</v>
      </c>
      <c r="E151" s="156" t="s">
        <v>196</v>
      </c>
      <c r="F151" s="157" t="s">
        <v>197</v>
      </c>
      <c r="G151" s="158" t="s">
        <v>145</v>
      </c>
      <c r="H151" s="159">
        <v>6.2E-2</v>
      </c>
      <c r="I151" s="160"/>
      <c r="J151" s="159">
        <f t="shared" si="20"/>
        <v>0</v>
      </c>
      <c r="K151" s="161"/>
      <c r="L151" s="30"/>
      <c r="M151" s="162" t="s">
        <v>1</v>
      </c>
      <c r="N151" s="163" t="s">
        <v>36</v>
      </c>
      <c r="O151" s="55"/>
      <c r="P151" s="164">
        <f t="shared" si="21"/>
        <v>0</v>
      </c>
      <c r="Q151" s="164">
        <v>0</v>
      </c>
      <c r="R151" s="164">
        <f t="shared" si="22"/>
        <v>0</v>
      </c>
      <c r="S151" s="164">
        <v>0</v>
      </c>
      <c r="T151" s="165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6" t="s">
        <v>114</v>
      </c>
      <c r="AT151" s="166" t="s">
        <v>110</v>
      </c>
      <c r="AU151" s="166" t="s">
        <v>115</v>
      </c>
      <c r="AY151" s="14" t="s">
        <v>108</v>
      </c>
      <c r="BE151" s="167">
        <f t="shared" si="24"/>
        <v>0</v>
      </c>
      <c r="BF151" s="167">
        <f t="shared" si="25"/>
        <v>0</v>
      </c>
      <c r="BG151" s="167">
        <f t="shared" si="26"/>
        <v>0</v>
      </c>
      <c r="BH151" s="167">
        <f t="shared" si="27"/>
        <v>0</v>
      </c>
      <c r="BI151" s="167">
        <f t="shared" si="28"/>
        <v>0</v>
      </c>
      <c r="BJ151" s="14" t="s">
        <v>115</v>
      </c>
      <c r="BK151" s="168">
        <f t="shared" si="29"/>
        <v>0</v>
      </c>
      <c r="BL151" s="14" t="s">
        <v>114</v>
      </c>
      <c r="BM151" s="166" t="s">
        <v>198</v>
      </c>
    </row>
    <row r="152" spans="1:65" s="2" customFormat="1" ht="16.5" customHeight="1">
      <c r="A152" s="29"/>
      <c r="B152" s="154"/>
      <c r="C152" s="155" t="s">
        <v>199</v>
      </c>
      <c r="D152" s="155" t="s">
        <v>110</v>
      </c>
      <c r="E152" s="156" t="s">
        <v>200</v>
      </c>
      <c r="F152" s="157" t="s">
        <v>201</v>
      </c>
      <c r="G152" s="158" t="s">
        <v>145</v>
      </c>
      <c r="H152" s="159">
        <v>6.2E-2</v>
      </c>
      <c r="I152" s="160"/>
      <c r="J152" s="159">
        <f t="shared" si="20"/>
        <v>0</v>
      </c>
      <c r="K152" s="161"/>
      <c r="L152" s="30"/>
      <c r="M152" s="162" t="s">
        <v>1</v>
      </c>
      <c r="N152" s="163" t="s">
        <v>36</v>
      </c>
      <c r="O152" s="55"/>
      <c r="P152" s="164">
        <f t="shared" si="21"/>
        <v>0</v>
      </c>
      <c r="Q152" s="164">
        <v>0</v>
      </c>
      <c r="R152" s="164">
        <f t="shared" si="22"/>
        <v>0</v>
      </c>
      <c r="S152" s="164">
        <v>0</v>
      </c>
      <c r="T152" s="165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6" t="s">
        <v>114</v>
      </c>
      <c r="AT152" s="166" t="s">
        <v>110</v>
      </c>
      <c r="AU152" s="166" t="s">
        <v>115</v>
      </c>
      <c r="AY152" s="14" t="s">
        <v>108</v>
      </c>
      <c r="BE152" s="167">
        <f t="shared" si="24"/>
        <v>0</v>
      </c>
      <c r="BF152" s="167">
        <f t="shared" si="25"/>
        <v>0</v>
      </c>
      <c r="BG152" s="167">
        <f t="shared" si="26"/>
        <v>0</v>
      </c>
      <c r="BH152" s="167">
        <f t="shared" si="27"/>
        <v>0</v>
      </c>
      <c r="BI152" s="167">
        <f t="shared" si="28"/>
        <v>0</v>
      </c>
      <c r="BJ152" s="14" t="s">
        <v>115</v>
      </c>
      <c r="BK152" s="168">
        <f t="shared" si="29"/>
        <v>0</v>
      </c>
      <c r="BL152" s="14" t="s">
        <v>114</v>
      </c>
      <c r="BM152" s="166" t="s">
        <v>202</v>
      </c>
    </row>
    <row r="153" spans="1:65" s="12" customFormat="1" ht="22.9" customHeight="1">
      <c r="B153" s="141"/>
      <c r="D153" s="142" t="s">
        <v>69</v>
      </c>
      <c r="E153" s="152" t="s">
        <v>203</v>
      </c>
      <c r="F153" s="152" t="s">
        <v>204</v>
      </c>
      <c r="I153" s="144"/>
      <c r="J153" s="153">
        <f>BK153</f>
        <v>0</v>
      </c>
      <c r="L153" s="141"/>
      <c r="M153" s="146"/>
      <c r="N153" s="147"/>
      <c r="O153" s="147"/>
      <c r="P153" s="148">
        <f>P154</f>
        <v>0</v>
      </c>
      <c r="Q153" s="147"/>
      <c r="R153" s="148">
        <f>R154</f>
        <v>0</v>
      </c>
      <c r="S153" s="147"/>
      <c r="T153" s="149">
        <f>T154</f>
        <v>0</v>
      </c>
      <c r="AR153" s="142" t="s">
        <v>77</v>
      </c>
      <c r="AT153" s="150" t="s">
        <v>69</v>
      </c>
      <c r="AU153" s="150" t="s">
        <v>77</v>
      </c>
      <c r="AY153" s="142" t="s">
        <v>108</v>
      </c>
      <c r="BK153" s="151">
        <f>BK154</f>
        <v>0</v>
      </c>
    </row>
    <row r="154" spans="1:65" s="2" customFormat="1" ht="24" customHeight="1">
      <c r="A154" s="29"/>
      <c r="B154" s="154"/>
      <c r="C154" s="155" t="s">
        <v>157</v>
      </c>
      <c r="D154" s="155" t="s">
        <v>110</v>
      </c>
      <c r="E154" s="156" t="s">
        <v>205</v>
      </c>
      <c r="F154" s="157" t="s">
        <v>206</v>
      </c>
      <c r="G154" s="158" t="s">
        <v>145</v>
      </c>
      <c r="H154" s="159">
        <v>8.1890000000000001</v>
      </c>
      <c r="I154" s="160"/>
      <c r="J154" s="159">
        <f>ROUND(I154*H154,3)</f>
        <v>0</v>
      </c>
      <c r="K154" s="161"/>
      <c r="L154" s="30"/>
      <c r="M154" s="162" t="s">
        <v>1</v>
      </c>
      <c r="N154" s="163" t="s">
        <v>36</v>
      </c>
      <c r="O154" s="55"/>
      <c r="P154" s="164">
        <f>O154*H154</f>
        <v>0</v>
      </c>
      <c r="Q154" s="164">
        <v>0</v>
      </c>
      <c r="R154" s="164">
        <f>Q154*H154</f>
        <v>0</v>
      </c>
      <c r="S154" s="164">
        <v>0</v>
      </c>
      <c r="T154" s="165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6" t="s">
        <v>114</v>
      </c>
      <c r="AT154" s="166" t="s">
        <v>110</v>
      </c>
      <c r="AU154" s="166" t="s">
        <v>115</v>
      </c>
      <c r="AY154" s="14" t="s">
        <v>108</v>
      </c>
      <c r="BE154" s="167">
        <f>IF(N154="základná",J154,0)</f>
        <v>0</v>
      </c>
      <c r="BF154" s="167">
        <f>IF(N154="znížená",J154,0)</f>
        <v>0</v>
      </c>
      <c r="BG154" s="167">
        <f>IF(N154="zákl. prenesená",J154,0)</f>
        <v>0</v>
      </c>
      <c r="BH154" s="167">
        <f>IF(N154="zníž. prenesená",J154,0)</f>
        <v>0</v>
      </c>
      <c r="BI154" s="167">
        <f>IF(N154="nulová",J154,0)</f>
        <v>0</v>
      </c>
      <c r="BJ154" s="14" t="s">
        <v>115</v>
      </c>
      <c r="BK154" s="168">
        <f>ROUND(I154*H154,3)</f>
        <v>0</v>
      </c>
      <c r="BL154" s="14" t="s">
        <v>114</v>
      </c>
      <c r="BM154" s="166" t="s">
        <v>207</v>
      </c>
    </row>
    <row r="155" spans="1:65" s="12" customFormat="1" ht="25.9" customHeight="1">
      <c r="B155" s="141"/>
      <c r="D155" s="142" t="s">
        <v>69</v>
      </c>
      <c r="E155" s="143" t="s">
        <v>208</v>
      </c>
      <c r="F155" s="143" t="s">
        <v>209</v>
      </c>
      <c r="I155" s="144"/>
      <c r="J155" s="145">
        <f>BK155</f>
        <v>0</v>
      </c>
      <c r="L155" s="141"/>
      <c r="M155" s="146"/>
      <c r="N155" s="147"/>
      <c r="O155" s="147"/>
      <c r="P155" s="148">
        <f>P156</f>
        <v>0</v>
      </c>
      <c r="Q155" s="147"/>
      <c r="R155" s="148">
        <f>R156</f>
        <v>0</v>
      </c>
      <c r="S155" s="147"/>
      <c r="T155" s="149">
        <f>T156</f>
        <v>0</v>
      </c>
      <c r="AR155" s="142" t="s">
        <v>115</v>
      </c>
      <c r="AT155" s="150" t="s">
        <v>69</v>
      </c>
      <c r="AU155" s="150" t="s">
        <v>70</v>
      </c>
      <c r="AY155" s="142" t="s">
        <v>108</v>
      </c>
      <c r="BK155" s="151">
        <f>BK156</f>
        <v>0</v>
      </c>
    </row>
    <row r="156" spans="1:65" s="12" customFormat="1" ht="22.9" customHeight="1">
      <c r="B156" s="141"/>
      <c r="D156" s="142" t="s">
        <v>69</v>
      </c>
      <c r="E156" s="152" t="s">
        <v>210</v>
      </c>
      <c r="F156" s="152" t="s">
        <v>211</v>
      </c>
      <c r="I156" s="144"/>
      <c r="J156" s="153">
        <f>BK156</f>
        <v>0</v>
      </c>
      <c r="L156" s="141"/>
      <c r="M156" s="146"/>
      <c r="N156" s="147"/>
      <c r="O156" s="147"/>
      <c r="P156" s="148">
        <f>SUM(P157:P158)</f>
        <v>0</v>
      </c>
      <c r="Q156" s="147"/>
      <c r="R156" s="148">
        <f>SUM(R157:R158)</f>
        <v>0</v>
      </c>
      <c r="S156" s="147"/>
      <c r="T156" s="149">
        <f>SUM(T157:T158)</f>
        <v>0</v>
      </c>
      <c r="AR156" s="142" t="s">
        <v>115</v>
      </c>
      <c r="AT156" s="150" t="s">
        <v>69</v>
      </c>
      <c r="AU156" s="150" t="s">
        <v>77</v>
      </c>
      <c r="AY156" s="142" t="s">
        <v>108</v>
      </c>
      <c r="BK156" s="151">
        <f>SUM(BK157:BK158)</f>
        <v>0</v>
      </c>
    </row>
    <row r="157" spans="1:65" s="2" customFormat="1" ht="36" customHeight="1">
      <c r="A157" s="29"/>
      <c r="B157" s="154"/>
      <c r="C157" s="155" t="s">
        <v>212</v>
      </c>
      <c r="D157" s="155" t="s">
        <v>110</v>
      </c>
      <c r="E157" s="156" t="s">
        <v>213</v>
      </c>
      <c r="F157" s="157" t="s">
        <v>214</v>
      </c>
      <c r="G157" s="158" t="s">
        <v>160</v>
      </c>
      <c r="H157" s="159">
        <v>5.53</v>
      </c>
      <c r="I157" s="160"/>
      <c r="J157" s="159">
        <f>ROUND(I157*H157,3)</f>
        <v>0</v>
      </c>
      <c r="K157" s="161"/>
      <c r="L157" s="30"/>
      <c r="M157" s="162" t="s">
        <v>1</v>
      </c>
      <c r="N157" s="163" t="s">
        <v>36</v>
      </c>
      <c r="O157" s="55"/>
      <c r="P157" s="164">
        <f>O157*H157</f>
        <v>0</v>
      </c>
      <c r="Q157" s="164">
        <v>0</v>
      </c>
      <c r="R157" s="164">
        <f>Q157*H157</f>
        <v>0</v>
      </c>
      <c r="S157" s="164">
        <v>0</v>
      </c>
      <c r="T157" s="165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6" t="s">
        <v>138</v>
      </c>
      <c r="AT157" s="166" t="s">
        <v>110</v>
      </c>
      <c r="AU157" s="166" t="s">
        <v>115</v>
      </c>
      <c r="AY157" s="14" t="s">
        <v>108</v>
      </c>
      <c r="BE157" s="167">
        <f>IF(N157="základná",J157,0)</f>
        <v>0</v>
      </c>
      <c r="BF157" s="167">
        <f>IF(N157="znížená",J157,0)</f>
        <v>0</v>
      </c>
      <c r="BG157" s="167">
        <f>IF(N157="zákl. prenesená",J157,0)</f>
        <v>0</v>
      </c>
      <c r="BH157" s="167">
        <f>IF(N157="zníž. prenesená",J157,0)</f>
        <v>0</v>
      </c>
      <c r="BI157" s="167">
        <f>IF(N157="nulová",J157,0)</f>
        <v>0</v>
      </c>
      <c r="BJ157" s="14" t="s">
        <v>115</v>
      </c>
      <c r="BK157" s="168">
        <f>ROUND(I157*H157,3)</f>
        <v>0</v>
      </c>
      <c r="BL157" s="14" t="s">
        <v>138</v>
      </c>
      <c r="BM157" s="166" t="s">
        <v>215</v>
      </c>
    </row>
    <row r="158" spans="1:65" s="2" customFormat="1" ht="24" customHeight="1">
      <c r="A158" s="29"/>
      <c r="B158" s="154"/>
      <c r="C158" s="155" t="s">
        <v>161</v>
      </c>
      <c r="D158" s="155" t="s">
        <v>110</v>
      </c>
      <c r="E158" s="156" t="s">
        <v>216</v>
      </c>
      <c r="F158" s="157" t="s">
        <v>217</v>
      </c>
      <c r="G158" s="158" t="s">
        <v>218</v>
      </c>
      <c r="H158" s="160"/>
      <c r="I158" s="160"/>
      <c r="J158" s="159">
        <f>ROUND(I158*H158,3)</f>
        <v>0</v>
      </c>
      <c r="K158" s="161"/>
      <c r="L158" s="30"/>
      <c r="M158" s="169" t="s">
        <v>1</v>
      </c>
      <c r="N158" s="170" t="s">
        <v>36</v>
      </c>
      <c r="O158" s="171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6" t="s">
        <v>138</v>
      </c>
      <c r="AT158" s="166" t="s">
        <v>110</v>
      </c>
      <c r="AU158" s="166" t="s">
        <v>115</v>
      </c>
      <c r="AY158" s="14" t="s">
        <v>108</v>
      </c>
      <c r="BE158" s="167">
        <f>IF(N158="základná",J158,0)</f>
        <v>0</v>
      </c>
      <c r="BF158" s="167">
        <f>IF(N158="znížená",J158,0)</f>
        <v>0</v>
      </c>
      <c r="BG158" s="167">
        <f>IF(N158="zákl. prenesená",J158,0)</f>
        <v>0</v>
      </c>
      <c r="BH158" s="167">
        <f>IF(N158="zníž. prenesená",J158,0)</f>
        <v>0</v>
      </c>
      <c r="BI158" s="167">
        <f>IF(N158="nulová",J158,0)</f>
        <v>0</v>
      </c>
      <c r="BJ158" s="14" t="s">
        <v>115</v>
      </c>
      <c r="BK158" s="168">
        <f>ROUND(I158*H158,3)</f>
        <v>0</v>
      </c>
      <c r="BL158" s="14" t="s">
        <v>138</v>
      </c>
      <c r="BM158" s="166" t="s">
        <v>219</v>
      </c>
    </row>
    <row r="159" spans="1:65" s="2" customFormat="1" ht="6.95" customHeight="1">
      <c r="A159" s="29"/>
      <c r="B159" s="44"/>
      <c r="C159" s="45"/>
      <c r="D159" s="45"/>
      <c r="E159" s="45"/>
      <c r="F159" s="45"/>
      <c r="G159" s="45"/>
      <c r="H159" s="45"/>
      <c r="I159" s="113"/>
      <c r="J159" s="45"/>
      <c r="K159" s="45"/>
      <c r="L159" s="30"/>
      <c r="M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</sheetData>
  <autoFilter ref="C122:K158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3" ma:contentTypeDescription="Umožňuje vytvoriť nový dokument." ma:contentTypeScope="" ma:versionID="b3bb06bc62fcc415869176091e33403f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0777581ab5f31cb90999bf4a476fd9ec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9B87F-4635-40E7-8599-5864EC0000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AB0E48-EADB-45BF-BCCA-050701936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FE61F-4401-4E48-A7B3-0C1CA9026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Osadenie Kontajnera ...</vt:lpstr>
      <vt:lpstr>'01 - Osadenie Kontajnera ...'!Názvy_tlače</vt:lpstr>
      <vt:lpstr>'Rekapitulácia stavby'!Názvy_tlače</vt:lpstr>
      <vt:lpstr>'01 - Osadenie Kontajnera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Boris Mikla</cp:lastModifiedBy>
  <dcterms:created xsi:type="dcterms:W3CDTF">2021-09-16T07:21:16Z</dcterms:created>
  <dcterms:modified xsi:type="dcterms:W3CDTF">2021-09-16T07:22:26Z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