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-01 - Búracie práce" sheetId="2" r:id="rId2"/>
    <sheet name="SO-02 - Architektúra" sheetId="3" r:id="rId3"/>
    <sheet name="SO-03 - Elektroinštalácia" sheetId="4" r:id="rId4"/>
    <sheet name="SO-04 - Zdravotechnika" sheetId="5" r:id="rId5"/>
    <sheet name="SO-05 - Vykurovanie" sheetId="6" r:id="rId6"/>
    <sheet name="SO-06 - Prípojka kanalizácie" sheetId="7" r:id="rId7"/>
    <sheet name="SO-07 - Prípojka plyn" sheetId="8" r:id="rId8"/>
  </sheets>
  <definedNames>
    <definedName name="_xlnm.Print_Area" localSheetId="0">'Rekapitulácia stavby'!$D$4:$AO$76,'Rekapitulácia stavby'!$C$82:$AQ$102</definedName>
    <definedName name="_xlnm.Print_Titles" localSheetId="0">'Rekapitulácia stavby'!$92:$92</definedName>
    <definedName name="_xlnm._FilterDatabase" localSheetId="1" hidden="1">'SO-01 - Búracie práce'!$C$129:$K$176</definedName>
    <definedName name="_xlnm.Print_Area" localSheetId="1">'SO-01 - Búracie práce'!$C$4:$J$76,'SO-01 - Búracie práce'!$C$82:$J$111,'SO-01 - Búracie práce'!$C$117:$J$176</definedName>
    <definedName name="_xlnm.Print_Titles" localSheetId="1">'SO-01 - Búracie práce'!$129:$129</definedName>
    <definedName name="_xlnm._FilterDatabase" localSheetId="2" hidden="1">'SO-02 - Architektúra'!$C$136:$K$341</definedName>
    <definedName name="_xlnm.Print_Area" localSheetId="2">'SO-02 - Architektúra'!$C$4:$J$76,'SO-02 - Architektúra'!$C$82:$J$118,'SO-02 - Architektúra'!$C$124:$J$341</definedName>
    <definedName name="_xlnm.Print_Titles" localSheetId="2">'SO-02 - Architektúra'!$136:$136</definedName>
    <definedName name="_xlnm._FilterDatabase" localSheetId="3" hidden="1">'SO-03 - Elektroinštalácia'!$C$121:$K$243</definedName>
    <definedName name="_xlnm.Print_Area" localSheetId="3">'SO-03 - Elektroinštalácia'!$C$4:$J$76,'SO-03 - Elektroinštalácia'!$C$82:$J$103,'SO-03 - Elektroinštalácia'!$C$109:$J$243</definedName>
    <definedName name="_xlnm.Print_Titles" localSheetId="3">'SO-03 - Elektroinštalácia'!$121:$121</definedName>
    <definedName name="_xlnm._FilterDatabase" localSheetId="4" hidden="1">'SO-04 - Zdravotechnika'!$C$125:$K$229</definedName>
    <definedName name="_xlnm.Print_Area" localSheetId="4">'SO-04 - Zdravotechnika'!$C$4:$J$76,'SO-04 - Zdravotechnika'!$C$82:$J$107,'SO-04 - Zdravotechnika'!$C$113:$J$229</definedName>
    <definedName name="_xlnm.Print_Titles" localSheetId="4">'SO-04 - Zdravotechnika'!$125:$125</definedName>
    <definedName name="_xlnm._FilterDatabase" localSheetId="5" hidden="1">'SO-05 - Vykurovanie'!$C$122:$K$213</definedName>
    <definedName name="_xlnm.Print_Area" localSheetId="5">'SO-05 - Vykurovanie'!$C$4:$J$76,'SO-05 - Vykurovanie'!$C$82:$J$104,'SO-05 - Vykurovanie'!$C$110:$J$213</definedName>
    <definedName name="_xlnm.Print_Titles" localSheetId="5">'SO-05 - Vykurovanie'!$122:$122</definedName>
    <definedName name="_xlnm._FilterDatabase" localSheetId="6" hidden="1">'SO-06 - Prípojka kanalizácie'!$C$121:$K$162</definedName>
    <definedName name="_xlnm.Print_Area" localSheetId="6">'SO-06 - Prípojka kanalizácie'!$C$4:$J$76,'SO-06 - Prípojka kanalizácie'!$C$82:$J$103,'SO-06 - Prípojka kanalizácie'!$C$109:$J$162</definedName>
    <definedName name="_xlnm.Print_Titles" localSheetId="6">'SO-06 - Prípojka kanalizácie'!$121:$121</definedName>
    <definedName name="_xlnm._FilterDatabase" localSheetId="7" hidden="1">'SO-07 - Prípojka plyn'!$C$126:$K$172</definedName>
    <definedName name="_xlnm.Print_Area" localSheetId="7">'SO-07 - Prípojka plyn'!$C$4:$J$76,'SO-07 - Prípojka plyn'!$C$82:$J$108,'SO-07 - Prípojka plyn'!$C$114:$J$172</definedName>
    <definedName name="_xlnm.Print_Titles" localSheetId="7">'SO-07 - Prípojka plyn'!$126:$126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72"/>
  <c r="BH172"/>
  <c r="BG172"/>
  <c r="BE172"/>
  <c r="T172"/>
  <c r="T171"/>
  <c r="R172"/>
  <c r="R171"/>
  <c r="P172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F121"/>
  <c r="E119"/>
  <c r="F89"/>
  <c r="E87"/>
  <c r="J24"/>
  <c r="E24"/>
  <c r="J124"/>
  <c r="J23"/>
  <c r="J21"/>
  <c r="E21"/>
  <c r="J91"/>
  <c r="J20"/>
  <c r="J18"/>
  <c r="E18"/>
  <c r="F124"/>
  <c r="J17"/>
  <c r="J15"/>
  <c r="E15"/>
  <c r="F91"/>
  <c r="J14"/>
  <c r="J12"/>
  <c r="J121"/>
  <c r="E7"/>
  <c r="E117"/>
  <c i="7" r="J37"/>
  <c r="J36"/>
  <c i="1" r="AY100"/>
  <c i="7" r="J35"/>
  <c i="1" r="AX100"/>
  <c i="7" r="BI162"/>
  <c r="BH162"/>
  <c r="BG162"/>
  <c r="BE162"/>
  <c r="T162"/>
  <c r="T161"/>
  <c r="R162"/>
  <c r="R161"/>
  <c r="P162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F116"/>
  <c r="E114"/>
  <c r="F89"/>
  <c r="E87"/>
  <c r="J24"/>
  <c r="E24"/>
  <c r="J119"/>
  <c r="J23"/>
  <c r="J21"/>
  <c r="E21"/>
  <c r="J118"/>
  <c r="J20"/>
  <c r="J18"/>
  <c r="E18"/>
  <c r="F92"/>
  <c r="J17"/>
  <c r="J15"/>
  <c r="E15"/>
  <c r="F118"/>
  <c r="J14"/>
  <c r="J12"/>
  <c r="J89"/>
  <c r="E7"/>
  <c r="E85"/>
  <c i="6" r="J37"/>
  <c r="J36"/>
  <c i="1" r="AY99"/>
  <c i="6" r="J35"/>
  <c i="1" r="AX99"/>
  <c i="6"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F117"/>
  <c r="E115"/>
  <c r="F89"/>
  <c r="E87"/>
  <c r="J24"/>
  <c r="E24"/>
  <c r="J120"/>
  <c r="J23"/>
  <c r="J21"/>
  <c r="E21"/>
  <c r="J119"/>
  <c r="J20"/>
  <c r="J18"/>
  <c r="E18"/>
  <c r="F92"/>
  <c r="J17"/>
  <c r="J15"/>
  <c r="E15"/>
  <c r="F119"/>
  <c r="J14"/>
  <c r="J12"/>
  <c r="J117"/>
  <c r="E7"/>
  <c r="E113"/>
  <c i="5" r="J37"/>
  <c r="J36"/>
  <c i="1" r="AY98"/>
  <c i="5" r="J35"/>
  <c i="1" r="AX98"/>
  <c i="5"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6"/>
  <c r="BH156"/>
  <c r="BG156"/>
  <c r="BE156"/>
  <c r="T156"/>
  <c r="T155"/>
  <c r="R156"/>
  <c r="R155"/>
  <c r="P156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T128"/>
  <c r="R129"/>
  <c r="R128"/>
  <c r="P129"/>
  <c r="P128"/>
  <c r="F120"/>
  <c r="E118"/>
  <c r="F89"/>
  <c r="E87"/>
  <c r="J24"/>
  <c r="E24"/>
  <c r="J123"/>
  <c r="J23"/>
  <c r="J21"/>
  <c r="E21"/>
  <c r="J122"/>
  <c r="J20"/>
  <c r="J18"/>
  <c r="E18"/>
  <c r="F92"/>
  <c r="J17"/>
  <c r="J15"/>
  <c r="E15"/>
  <c r="F91"/>
  <c r="J14"/>
  <c r="J12"/>
  <c r="J89"/>
  <c r="E7"/>
  <c r="E116"/>
  <c i="4" r="J37"/>
  <c r="J36"/>
  <c i="1" r="AY97"/>
  <c i="4" r="J35"/>
  <c i="1" r="AX97"/>
  <c i="4"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F116"/>
  <c r="E114"/>
  <c r="F89"/>
  <c r="E87"/>
  <c r="J24"/>
  <c r="E24"/>
  <c r="J92"/>
  <c r="J23"/>
  <c r="J21"/>
  <c r="E21"/>
  <c r="J118"/>
  <c r="J20"/>
  <c r="J18"/>
  <c r="E18"/>
  <c r="F92"/>
  <c r="J17"/>
  <c r="J15"/>
  <c r="E15"/>
  <c r="F118"/>
  <c r="J14"/>
  <c r="J12"/>
  <c r="J89"/>
  <c r="E7"/>
  <c r="E112"/>
  <c i="3" r="J37"/>
  <c r="J36"/>
  <c i="1" r="AY96"/>
  <c i="3" r="J35"/>
  <c i="1" r="AX96"/>
  <c i="3"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8"/>
  <c r="BH198"/>
  <c r="BG198"/>
  <c r="BE198"/>
  <c r="T198"/>
  <c r="T197"/>
  <c r="R198"/>
  <c r="R197"/>
  <c r="P198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T171"/>
  <c r="R172"/>
  <c r="R171"/>
  <c r="P172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F131"/>
  <c r="E129"/>
  <c r="F89"/>
  <c r="E87"/>
  <c r="J24"/>
  <c r="E24"/>
  <c r="J134"/>
  <c r="J23"/>
  <c r="J21"/>
  <c r="E21"/>
  <c r="J133"/>
  <c r="J20"/>
  <c r="J18"/>
  <c r="E18"/>
  <c r="F134"/>
  <c r="J17"/>
  <c r="J15"/>
  <c r="E15"/>
  <c r="F133"/>
  <c r="J14"/>
  <c r="J12"/>
  <c r="J89"/>
  <c r="E7"/>
  <c r="E127"/>
  <c i="2" r="J37"/>
  <c r="J36"/>
  <c i="1" r="AY95"/>
  <c i="2" r="J35"/>
  <c i="1" r="AX95"/>
  <c i="2" r="BI176"/>
  <c r="BH176"/>
  <c r="BG176"/>
  <c r="BE176"/>
  <c r="T176"/>
  <c r="T175"/>
  <c r="R176"/>
  <c r="R175"/>
  <c r="P176"/>
  <c r="P175"/>
  <c r="BI174"/>
  <c r="BH174"/>
  <c r="BG174"/>
  <c r="BE174"/>
  <c r="T174"/>
  <c r="T173"/>
  <c r="R174"/>
  <c r="R173"/>
  <c r="P174"/>
  <c r="P173"/>
  <c r="BI172"/>
  <c r="BH172"/>
  <c r="BG172"/>
  <c r="BE172"/>
  <c r="T172"/>
  <c r="T171"/>
  <c r="R172"/>
  <c r="R171"/>
  <c r="P172"/>
  <c r="P171"/>
  <c r="BI170"/>
  <c r="BH170"/>
  <c r="BG170"/>
  <c r="BE170"/>
  <c r="T170"/>
  <c r="T169"/>
  <c r="R170"/>
  <c r="R169"/>
  <c r="P170"/>
  <c r="P169"/>
  <c r="BI168"/>
  <c r="BH168"/>
  <c r="BG168"/>
  <c r="BE168"/>
  <c r="T168"/>
  <c r="T167"/>
  <c r="R168"/>
  <c r="R167"/>
  <c r="P168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T162"/>
  <c r="R163"/>
  <c r="R162"/>
  <c r="P163"/>
  <c r="P162"/>
  <c r="BI161"/>
  <c r="BH161"/>
  <c r="BG161"/>
  <c r="BE161"/>
  <c r="T161"/>
  <c r="T160"/>
  <c r="R161"/>
  <c r="R160"/>
  <c r="P161"/>
  <c r="P160"/>
  <c r="BI159"/>
  <c r="BH159"/>
  <c r="BG159"/>
  <c r="BE159"/>
  <c r="T159"/>
  <c r="T158"/>
  <c r="R159"/>
  <c r="R158"/>
  <c r="P159"/>
  <c r="P158"/>
  <c r="BI157"/>
  <c r="BH157"/>
  <c r="BG157"/>
  <c r="BE157"/>
  <c r="T157"/>
  <c r="T156"/>
  <c r="R157"/>
  <c r="R156"/>
  <c r="P157"/>
  <c r="P156"/>
  <c r="BI155"/>
  <c r="BH155"/>
  <c r="BG155"/>
  <c r="BE155"/>
  <c r="T155"/>
  <c r="R155"/>
  <c r="P155"/>
  <c r="BI154"/>
  <c r="BH154"/>
  <c r="BG154"/>
  <c r="BE154"/>
  <c r="T154"/>
  <c r="R154"/>
  <c r="P154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F124"/>
  <c r="E122"/>
  <c r="F89"/>
  <c r="E87"/>
  <c r="J24"/>
  <c r="E24"/>
  <c r="J92"/>
  <c r="J23"/>
  <c r="J21"/>
  <c r="E21"/>
  <c r="J126"/>
  <c r="J20"/>
  <c r="J18"/>
  <c r="E18"/>
  <c r="F127"/>
  <c r="J17"/>
  <c r="J15"/>
  <c r="E15"/>
  <c r="F126"/>
  <c r="J14"/>
  <c r="J12"/>
  <c r="J124"/>
  <c r="E7"/>
  <c r="E120"/>
  <c i="1" r="L90"/>
  <c r="AM90"/>
  <c r="AM89"/>
  <c r="L89"/>
  <c r="AM87"/>
  <c r="L87"/>
  <c r="L85"/>
  <c r="L84"/>
  <c i="2" r="BK170"/>
  <c r="J159"/>
  <c r="J146"/>
  <c r="J135"/>
  <c r="J157"/>
  <c r="BK144"/>
  <c r="BK138"/>
  <c r="BK149"/>
  <c r="J138"/>
  <c i="3" r="BK333"/>
  <c r="J294"/>
  <c r="J245"/>
  <c r="BK214"/>
  <c r="J166"/>
  <c r="BK151"/>
  <c r="J333"/>
  <c r="BK312"/>
  <c r="J256"/>
  <c r="BK218"/>
  <c r="J185"/>
  <c r="BK158"/>
  <c r="BK141"/>
  <c r="BK298"/>
  <c r="J284"/>
  <c r="J230"/>
  <c r="J192"/>
  <c r="BK156"/>
  <c r="BK314"/>
  <c r="J290"/>
  <c r="J270"/>
  <c r="BK259"/>
  <c r="J222"/>
  <c r="BK205"/>
  <c r="J172"/>
  <c r="BK337"/>
  <c r="J323"/>
  <c r="BK289"/>
  <c r="BK255"/>
  <c r="J216"/>
  <c r="J182"/>
  <c r="BK331"/>
  <c r="J296"/>
  <c r="BK263"/>
  <c r="J246"/>
  <c r="BK221"/>
  <c r="J168"/>
  <c r="BK325"/>
  <c r="J278"/>
  <c r="BK258"/>
  <c r="J221"/>
  <c r="BK198"/>
  <c r="BK184"/>
  <c r="J178"/>
  <c r="BK143"/>
  <c r="BK310"/>
  <c r="J277"/>
  <c r="BK245"/>
  <c r="J226"/>
  <c r="BK176"/>
  <c r="J146"/>
  <c i="4" r="J221"/>
  <c r="J193"/>
  <c r="BK182"/>
  <c r="J129"/>
  <c r="BK230"/>
  <c r="BK199"/>
  <c r="J158"/>
  <c r="J138"/>
  <c r="J208"/>
  <c r="BK185"/>
  <c r="J169"/>
  <c r="J142"/>
  <c r="J231"/>
  <c r="J220"/>
  <c r="BK193"/>
  <c r="BK168"/>
  <c r="BK148"/>
  <c r="J240"/>
  <c r="J195"/>
  <c r="BK161"/>
  <c r="J132"/>
  <c r="BK228"/>
  <c r="J209"/>
  <c r="BK181"/>
  <c r="BK152"/>
  <c r="J226"/>
  <c r="J188"/>
  <c r="BK151"/>
  <c r="J133"/>
  <c r="BK209"/>
  <c r="BK177"/>
  <c r="J136"/>
  <c i="5" r="BK227"/>
  <c r="J191"/>
  <c r="BK174"/>
  <c r="BK161"/>
  <c r="J148"/>
  <c r="J135"/>
  <c r="BK216"/>
  <c r="BK202"/>
  <c r="J156"/>
  <c r="J136"/>
  <c r="BK210"/>
  <c r="BK198"/>
  <c r="J185"/>
  <c r="J170"/>
  <c r="BK159"/>
  <c r="BK142"/>
  <c r="J227"/>
  <c r="BK206"/>
  <c r="BK191"/>
  <c r="BK172"/>
  <c r="BK149"/>
  <c r="J225"/>
  <c r="J204"/>
  <c r="J176"/>
  <c r="BK141"/>
  <c r="J221"/>
  <c r="BK196"/>
  <c r="BK173"/>
  <c r="BK160"/>
  <c r="BK140"/>
  <c r="BK220"/>
  <c r="BK194"/>
  <c r="BK177"/>
  <c r="BK145"/>
  <c r="BK211"/>
  <c i="6" r="J193"/>
  <c r="J180"/>
  <c r="J154"/>
  <c r="J138"/>
  <c r="BK209"/>
  <c r="J181"/>
  <c r="BK154"/>
  <c r="J137"/>
  <c r="J200"/>
  <c r="BK160"/>
  <c r="BK207"/>
  <c r="J150"/>
  <c i="7" r="BK153"/>
  <c r="BK154"/>
  <c r="J133"/>
  <c r="J146"/>
  <c r="J158"/>
  <c r="J131"/>
  <c r="J149"/>
  <c r="BK156"/>
  <c r="J136"/>
  <c r="J139"/>
  <c r="BK147"/>
  <c i="8" r="BK164"/>
  <c r="J150"/>
  <c r="J148"/>
  <c r="BK146"/>
  <c r="J135"/>
  <c r="J170"/>
  <c r="BK166"/>
  <c r="J164"/>
  <c r="J162"/>
  <c r="J138"/>
  <c r="J166"/>
  <c r="BK131"/>
  <c r="BK133"/>
  <c r="BK161"/>
  <c r="J172"/>
  <c r="BK138"/>
  <c r="BK151"/>
  <c i="2" r="J174"/>
  <c r="J170"/>
  <c r="J155"/>
  <c r="J145"/>
  <c i="1" r="AS94"/>
  <c i="2" r="J144"/>
  <c r="BK134"/>
  <c i="3" r="BK324"/>
  <c r="J271"/>
  <c r="J242"/>
  <c r="J229"/>
  <c r="BK193"/>
  <c r="J162"/>
  <c r="BK152"/>
  <c r="BK336"/>
  <c r="J316"/>
  <c r="BK278"/>
  <c r="BK249"/>
  <c r="BK203"/>
  <c r="BK164"/>
  <c r="J145"/>
  <c r="BK309"/>
  <c r="J281"/>
  <c r="J210"/>
  <c r="BK170"/>
  <c r="J307"/>
  <c r="J287"/>
  <c r="BK269"/>
  <c r="BK256"/>
  <c r="BK213"/>
  <c r="J195"/>
  <c r="BK162"/>
  <c r="BK327"/>
  <c r="BK302"/>
  <c r="J265"/>
  <c r="J232"/>
  <c r="BK174"/>
  <c r="BK341"/>
  <c r="J310"/>
  <c r="J301"/>
  <c r="J280"/>
  <c r="J262"/>
  <c r="BK239"/>
  <c r="BK208"/>
  <c r="BK144"/>
  <c r="J304"/>
  <c r="J273"/>
  <c r="BK243"/>
  <c r="J205"/>
  <c r="J183"/>
  <c r="BK168"/>
  <c r="BK340"/>
  <c r="BK307"/>
  <c r="J279"/>
  <c r="J249"/>
  <c r="BK229"/>
  <c r="BK188"/>
  <c r="J158"/>
  <c i="4" r="J238"/>
  <c r="J219"/>
  <c r="J189"/>
  <c r="BK137"/>
  <c r="BK237"/>
  <c r="BK221"/>
  <c r="BK194"/>
  <c r="J164"/>
  <c r="J145"/>
  <c r="BK238"/>
  <c r="BK205"/>
  <c r="J182"/>
  <c r="J159"/>
  <c r="BK239"/>
  <c r="BK224"/>
  <c r="J191"/>
  <c r="BK157"/>
  <c r="BK139"/>
  <c r="J233"/>
  <c r="BK191"/>
  <c r="BK150"/>
  <c r="BK243"/>
  <c r="BK210"/>
  <c r="J197"/>
  <c r="J163"/>
  <c r="J243"/>
  <c r="J215"/>
  <c r="BK170"/>
  <c r="J143"/>
  <c r="J223"/>
  <c r="BK200"/>
  <c r="J174"/>
  <c r="J154"/>
  <c r="BK132"/>
  <c i="5" r="BK146"/>
  <c r="J224"/>
  <c r="BK213"/>
  <c r="BK185"/>
  <c r="J137"/>
  <c r="J213"/>
  <c r="J199"/>
  <c r="BK184"/>
  <c r="BK166"/>
  <c r="BK144"/>
  <c r="J220"/>
  <c r="BK199"/>
  <c r="BK178"/>
  <c r="J153"/>
  <c r="BK224"/>
  <c r="J210"/>
  <c r="J196"/>
  <c r="BK151"/>
  <c r="BK226"/>
  <c r="BK193"/>
  <c r="J172"/>
  <c r="BK150"/>
  <c r="BK136"/>
  <c r="BK204"/>
  <c r="J188"/>
  <c r="BK156"/>
  <c r="J129"/>
  <c r="J206"/>
  <c i="6" r="J191"/>
  <c r="J175"/>
  <c r="BK162"/>
  <c r="J136"/>
  <c r="BK210"/>
  <c r="J186"/>
  <c r="J161"/>
  <c r="BK142"/>
  <c r="BK211"/>
  <c r="J172"/>
  <c r="J146"/>
  <c r="J177"/>
  <c r="BK165"/>
  <c r="BK146"/>
  <c i="7" r="J127"/>
  <c r="J134"/>
  <c r="BK148"/>
  <c r="BK130"/>
  <c r="BK159"/>
  <c r="BK142"/>
  <c r="BK139"/>
  <c r="BK155"/>
  <c r="J153"/>
  <c r="J160"/>
  <c r="J128"/>
  <c i="8" r="J153"/>
  <c r="BK135"/>
  <c r="BK162"/>
  <c r="J149"/>
  <c r="BK163"/>
  <c r="BK130"/>
  <c r="J146"/>
  <c r="BK170"/>
  <c r="BK132"/>
  <c r="BK136"/>
  <c i="2" r="BK172"/>
  <c r="BK168"/>
  <c r="BK157"/>
  <c r="J143"/>
  <c r="J163"/>
  <c r="J148"/>
  <c r="J140"/>
  <c r="J150"/>
  <c r="BK133"/>
  <c r="J139"/>
  <c i="3" r="BK326"/>
  <c r="BK306"/>
  <c r="J264"/>
  <c r="J241"/>
  <c r="J211"/>
  <c r="J179"/>
  <c r="BK159"/>
  <c r="BK339"/>
  <c r="J302"/>
  <c r="J269"/>
  <c r="J234"/>
  <c r="J213"/>
  <c r="J169"/>
  <c r="BK149"/>
  <c r="J292"/>
  <c r="BK282"/>
  <c r="J227"/>
  <c r="J187"/>
  <c r="J152"/>
  <c r="BK142"/>
  <c r="BK300"/>
  <c r="J274"/>
  <c r="J261"/>
  <c r="BK219"/>
  <c r="BK202"/>
  <c r="BK167"/>
  <c r="J332"/>
  <c r="BK290"/>
  <c r="J257"/>
  <c r="BK230"/>
  <c r="J190"/>
  <c r="J170"/>
  <c r="J322"/>
  <c r="BK304"/>
  <c r="BK292"/>
  <c r="BK276"/>
  <c r="BK250"/>
  <c r="BK227"/>
  <c r="J202"/>
  <c r="BK166"/>
  <c r="BK317"/>
  <c r="J289"/>
  <c r="BK264"/>
  <c r="J236"/>
  <c r="J203"/>
  <c r="J155"/>
  <c r="J326"/>
  <c r="BK294"/>
  <c r="BK275"/>
  <c r="BK232"/>
  <c r="BK204"/>
  <c r="J140"/>
  <c i="4" r="J224"/>
  <c r="J216"/>
  <c r="J187"/>
  <c r="BK169"/>
  <c r="J151"/>
  <c r="J234"/>
  <c r="BK214"/>
  <c r="J177"/>
  <c r="J125"/>
  <c r="J222"/>
  <c r="J183"/>
  <c r="BK155"/>
  <c r="J140"/>
  <c r="BK229"/>
  <c r="BK216"/>
  <c r="J180"/>
  <c r="J150"/>
  <c r="BK242"/>
  <c r="BK204"/>
  <c r="BK176"/>
  <c r="J152"/>
  <c r="J126"/>
  <c r="BK223"/>
  <c r="J196"/>
  <c r="J153"/>
  <c r="J228"/>
  <c r="BK197"/>
  <c r="J176"/>
  <c r="BK138"/>
  <c r="BK220"/>
  <c r="BK190"/>
  <c r="J147"/>
  <c i="5" r="J223"/>
  <c r="J192"/>
  <c r="BK176"/>
  <c r="BK162"/>
  <c r="J150"/>
  <c r="J134"/>
  <c r="J215"/>
  <c r="J193"/>
  <c r="J151"/>
  <c r="BK129"/>
  <c r="BK205"/>
  <c r="J194"/>
  <c r="J179"/>
  <c r="J146"/>
  <c r="BK229"/>
  <c r="BK203"/>
  <c r="J182"/>
  <c r="J167"/>
  <c r="J143"/>
  <c r="J219"/>
  <c r="J201"/>
  <c r="J168"/>
  <c r="J132"/>
  <c r="BK209"/>
  <c r="BK181"/>
  <c r="J171"/>
  <c r="J144"/>
  <c r="BK221"/>
  <c r="BK180"/>
  <c r="J147"/>
  <c r="BK219"/>
  <c i="6" r="BK203"/>
  <c r="J170"/>
  <c r="BK151"/>
  <c r="J131"/>
  <c r="BK193"/>
  <c r="BK174"/>
  <c r="J152"/>
  <c r="BK135"/>
  <c r="BK192"/>
  <c r="BK197"/>
  <c r="J195"/>
  <c r="BK194"/>
  <c r="BK190"/>
  <c r="BK188"/>
  <c r="BK180"/>
  <c r="J165"/>
  <c r="J162"/>
  <c r="J157"/>
  <c r="BK153"/>
  <c r="BK152"/>
  <c r="J151"/>
  <c r="J212"/>
  <c r="J211"/>
  <c r="J210"/>
  <c r="J207"/>
  <c r="J206"/>
  <c r="J204"/>
  <c r="BK202"/>
  <c r="BK198"/>
  <c r="J197"/>
  <c r="BK196"/>
  <c r="J192"/>
  <c r="BK185"/>
  <c r="BK183"/>
  <c r="J176"/>
  <c r="BK175"/>
  <c r="BK173"/>
  <c r="BK168"/>
  <c r="J167"/>
  <c r="BK159"/>
  <c r="J155"/>
  <c r="BK147"/>
  <c r="BK137"/>
  <c r="BK131"/>
  <c r="BK128"/>
  <c r="J199"/>
  <c r="J185"/>
  <c r="J183"/>
  <c r="BK177"/>
  <c r="J156"/>
  <c r="BK144"/>
  <c r="J134"/>
  <c r="J127"/>
  <c r="J202"/>
  <c r="BK199"/>
  <c r="J188"/>
  <c r="BK182"/>
  <c r="J171"/>
  <c r="J164"/>
  <c r="J160"/>
  <c r="J148"/>
  <c r="J142"/>
  <c r="BK139"/>
  <c r="J128"/>
  <c r="J213"/>
  <c r="J205"/>
  <c r="J194"/>
  <c r="BK149"/>
  <c r="J126"/>
  <c i="7" r="J148"/>
  <c r="J157"/>
  <c r="BK134"/>
  <c r="BK125"/>
  <c r="BK133"/>
  <c r="J154"/>
  <c r="BK126"/>
  <c r="J130"/>
  <c r="BK146"/>
  <c r="BK141"/>
  <c r="J125"/>
  <c i="8" r="BK152"/>
  <c r="BK169"/>
  <c r="BK143"/>
  <c r="BK159"/>
  <c r="BK150"/>
  <c r="BK156"/>
  <c r="J163"/>
  <c r="BK153"/>
  <c r="J130"/>
  <c i="2" r="J172"/>
  <c r="J161"/>
  <c r="J147"/>
  <c r="J168"/>
  <c r="BK159"/>
  <c r="BK145"/>
  <c r="J133"/>
  <c r="BK146"/>
  <c r="BK139"/>
  <c i="3" r="BK328"/>
  <c r="J313"/>
  <c r="J275"/>
  <c r="J250"/>
  <c r="BK236"/>
  <c r="J176"/>
  <c r="BK153"/>
  <c r="J328"/>
  <c r="BK305"/>
  <c r="BK270"/>
  <c r="BK222"/>
  <c r="J193"/>
  <c r="BK165"/>
  <c r="J147"/>
  <c r="J314"/>
  <c r="BK285"/>
  <c r="J243"/>
  <c r="BK190"/>
  <c r="BK154"/>
  <c r="J143"/>
  <c r="J293"/>
  <c r="BK273"/>
  <c r="BK247"/>
  <c r="BK210"/>
  <c r="BK187"/>
  <c r="J335"/>
  <c r="BK318"/>
  <c r="J272"/>
  <c r="J238"/>
  <c r="J196"/>
  <c r="J180"/>
  <c r="J151"/>
  <c r="J309"/>
  <c r="J295"/>
  <c r="BK257"/>
  <c r="J218"/>
  <c r="J141"/>
  <c r="J303"/>
  <c r="J267"/>
  <c r="BK246"/>
  <c r="BK216"/>
  <c r="BK195"/>
  <c r="BK181"/>
  <c r="J153"/>
  <c r="J319"/>
  <c r="BK287"/>
  <c r="J259"/>
  <c r="BK242"/>
  <c r="J224"/>
  <c r="BK185"/>
  <c r="J154"/>
  <c i="4" r="J230"/>
  <c r="BK196"/>
  <c r="BK180"/>
  <c r="BK126"/>
  <c r="BK225"/>
  <c r="J207"/>
  <c r="BK179"/>
  <c r="J146"/>
  <c r="J127"/>
  <c r="J232"/>
  <c r="J199"/>
  <c r="BK178"/>
  <c r="J165"/>
  <c r="BK146"/>
  <c r="BK234"/>
  <c r="J213"/>
  <c r="J181"/>
  <c r="J161"/>
  <c r="J135"/>
  <c r="J202"/>
  <c r="BK165"/>
  <c r="J155"/>
  <c r="J134"/>
  <c r="BK231"/>
  <c r="BK202"/>
  <c r="J168"/>
  <c r="BK133"/>
  <c r="BK212"/>
  <c r="J178"/>
  <c r="BK147"/>
  <c r="J212"/>
  <c r="J179"/>
  <c r="BK141"/>
  <c i="5" r="BK217"/>
  <c r="J187"/>
  <c r="BK170"/>
  <c r="BK182"/>
  <c r="BK223"/>
  <c r="BK201"/>
  <c r="J189"/>
  <c r="BK169"/>
  <c r="J149"/>
  <c r="J141"/>
  <c r="BK225"/>
  <c r="J205"/>
  <c r="J174"/>
  <c r="BK165"/>
  <c r="J145"/>
  <c r="J222"/>
  <c r="J200"/>
  <c r="J163"/>
  <c r="J229"/>
  <c r="BK212"/>
  <c r="J183"/>
  <c r="J166"/>
  <c r="J142"/>
  <c r="BK133"/>
  <c r="BK195"/>
  <c r="J160"/>
  <c r="J138"/>
  <c r="J214"/>
  <c i="6" r="BK186"/>
  <c r="BK163"/>
  <c r="J143"/>
  <c r="BK127"/>
  <c r="J190"/>
  <c r="BK157"/>
  <c r="J140"/>
  <c r="J198"/>
  <c r="J149"/>
  <c r="BK161"/>
  <c r="J145"/>
  <c r="J141"/>
  <c r="BK134"/>
  <c r="J133"/>
  <c r="J130"/>
  <c r="BK208"/>
  <c r="J196"/>
  <c r="BK184"/>
  <c r="J178"/>
  <c r="BK167"/>
  <c r="BK155"/>
  <c r="BK150"/>
  <c r="J135"/>
  <c r="BK132"/>
  <c r="BK206"/>
  <c r="BK204"/>
  <c r="BK200"/>
  <c r="J189"/>
  <c r="J184"/>
  <c r="BK176"/>
  <c r="J174"/>
  <c r="J168"/>
  <c r="J163"/>
  <c r="BK156"/>
  <c r="J153"/>
  <c r="J144"/>
  <c r="BK140"/>
  <c r="BK133"/>
  <c r="BK130"/>
  <c r="BK126"/>
  <c r="J208"/>
  <c r="BK195"/>
  <c r="J182"/>
  <c r="BK170"/>
  <c r="BK145"/>
  <c i="7" r="BK160"/>
  <c r="J141"/>
  <c r="BK152"/>
  <c r="J140"/>
  <c r="BK128"/>
  <c r="BK157"/>
  <c r="BK127"/>
  <c r="J132"/>
  <c r="J145"/>
  <c r="BK150"/>
  <c r="J159"/>
  <c i="8" r="BK165"/>
  <c r="J139"/>
  <c r="J165"/>
  <c r="BK157"/>
  <c r="J132"/>
  <c r="BK148"/>
  <c r="J157"/>
  <c r="BK167"/>
  <c r="BK141"/>
  <c r="J159"/>
  <c r="J169"/>
  <c r="BK140"/>
  <c i="2" r="BK176"/>
  <c r="BK163"/>
  <c r="J149"/>
  <c r="BK136"/>
  <c r="BK166"/>
  <c r="BK155"/>
  <c r="BK143"/>
  <c r="J154"/>
  <c r="BK135"/>
  <c r="J136"/>
  <c i="3" r="BK335"/>
  <c r="BK316"/>
  <c r="BK297"/>
  <c r="BK260"/>
  <c r="BK211"/>
  <c r="J181"/>
  <c r="BK160"/>
  <c r="J142"/>
  <c r="BK322"/>
  <c r="BK293"/>
  <c r="BK262"/>
  <c r="J231"/>
  <c r="J206"/>
  <c r="BK175"/>
  <c r="J156"/>
  <c r="J321"/>
  <c r="BK286"/>
  <c r="BK266"/>
  <c r="J214"/>
  <c r="BK178"/>
  <c r="J148"/>
  <c r="J339"/>
  <c r="BK299"/>
  <c r="BK277"/>
  <c r="J260"/>
  <c r="J223"/>
  <c r="BK207"/>
  <c r="BK177"/>
  <c r="J336"/>
  <c r="J308"/>
  <c r="BK267"/>
  <c r="J254"/>
  <c r="BK228"/>
  <c r="J194"/>
  <c r="J163"/>
  <c r="J325"/>
  <c r="J306"/>
  <c r="J282"/>
  <c r="BK271"/>
  <c r="J235"/>
  <c r="BK217"/>
  <c r="J159"/>
  <c r="J324"/>
  <c r="BK295"/>
  <c r="J263"/>
  <c r="J240"/>
  <c r="J204"/>
  <c r="J186"/>
  <c r="J177"/>
  <c r="BK332"/>
  <c r="BK308"/>
  <c r="J285"/>
  <c r="BK251"/>
  <c r="J239"/>
  <c r="J207"/>
  <c r="J175"/>
  <c i="4" r="BK240"/>
  <c r="BK222"/>
  <c r="J190"/>
  <c r="J167"/>
  <c r="J242"/>
  <c r="J210"/>
  <c r="J185"/>
  <c r="J149"/>
  <c r="J139"/>
  <c r="BK233"/>
  <c r="BK175"/>
  <c r="J157"/>
  <c r="J237"/>
  <c r="BK227"/>
  <c r="J205"/>
  <c r="J173"/>
  <c r="J166"/>
  <c r="BK145"/>
  <c r="J235"/>
  <c r="J200"/>
  <c r="J172"/>
  <c r="BK156"/>
  <c r="BK135"/>
  <c r="J236"/>
  <c r="J201"/>
  <c r="BK167"/>
  <c r="BK241"/>
  <c r="BK213"/>
  <c r="BK183"/>
  <c r="BK140"/>
  <c r="J217"/>
  <c r="BK188"/>
  <c i="2" r="BK174"/>
  <c r="J165"/>
  <c r="BK151"/>
  <c r="BK142"/>
  <c r="BK165"/>
  <c r="BK154"/>
  <c r="J142"/>
  <c r="J151"/>
  <c r="J134"/>
  <c r="BK140"/>
  <c i="3" r="BK319"/>
  <c r="J305"/>
  <c r="J258"/>
  <c r="BK240"/>
  <c r="J201"/>
  <c r="J165"/>
  <c r="J157"/>
  <c r="BK147"/>
  <c r="BK315"/>
  <c r="J283"/>
  <c r="BK254"/>
  <c r="J219"/>
  <c r="J189"/>
  <c r="J160"/>
  <c r="J331"/>
  <c r="BK291"/>
  <c r="J268"/>
  <c r="BK194"/>
  <c r="J174"/>
  <c r="BK145"/>
  <c r="BK301"/>
  <c r="BK284"/>
  <c r="BK268"/>
  <c r="BK234"/>
  <c r="BK215"/>
  <c r="J198"/>
  <c r="J341"/>
  <c r="J329"/>
  <c r="J291"/>
  <c r="BK261"/>
  <c r="J225"/>
  <c r="J184"/>
  <c r="BK157"/>
  <c r="J299"/>
  <c r="BK279"/>
  <c r="J251"/>
  <c r="BK226"/>
  <c r="BK201"/>
  <c r="J337"/>
  <c r="BK313"/>
  <c r="J286"/>
  <c r="BK248"/>
  <c r="BK212"/>
  <c r="J188"/>
  <c r="BK179"/>
  <c r="BK148"/>
  <c r="BK323"/>
  <c r="BK296"/>
  <c r="J276"/>
  <c r="BK241"/>
  <c r="J217"/>
  <c r="BK169"/>
  <c r="J144"/>
  <c i="4" r="J227"/>
  <c r="J204"/>
  <c r="BK186"/>
  <c r="BK162"/>
  <c r="BK125"/>
  <c r="BK217"/>
  <c r="BK189"/>
  <c r="BK160"/>
  <c r="BK128"/>
  <c r="J211"/>
  <c r="J186"/>
  <c r="BK153"/>
  <c r="BK134"/>
  <c r="J225"/>
  <c r="BK203"/>
  <c r="J170"/>
  <c r="BK149"/>
  <c r="J241"/>
  <c r="J203"/>
  <c r="J194"/>
  <c r="J162"/>
  <c r="J141"/>
  <c r="BK226"/>
  <c r="BK207"/>
  <c r="J175"/>
  <c r="BK142"/>
  <c r="BK219"/>
  <c r="J160"/>
  <c r="BK136"/>
  <c r="J214"/>
  <c r="BK172"/>
  <c r="BK163"/>
  <c r="J144"/>
  <c r="J128"/>
  <c i="5" r="J218"/>
  <c r="J211"/>
  <c r="J180"/>
  <c r="BK163"/>
  <c r="J154"/>
  <c r="BK137"/>
  <c r="BK222"/>
  <c r="J203"/>
  <c r="J178"/>
  <c r="BK135"/>
  <c r="BK208"/>
  <c r="BK197"/>
  <c r="J181"/>
  <c r="J165"/>
  <c r="BK147"/>
  <c r="J216"/>
  <c r="J195"/>
  <c r="J173"/>
  <c r="BK152"/>
  <c r="BK134"/>
  <c r="BK214"/>
  <c r="BK167"/>
  <c r="J139"/>
  <c r="J217"/>
  <c r="BK192"/>
  <c r="J177"/>
  <c r="BK153"/>
  <c r="BK138"/>
  <c r="J198"/>
  <c r="J184"/>
  <c r="J152"/>
  <c r="BK228"/>
  <c i="6" r="BK181"/>
  <c r="BK164"/>
  <c r="BK148"/>
  <c r="J132"/>
  <c r="BK205"/>
  <c r="BK166"/>
  <c r="BK143"/>
  <c r="BK213"/>
  <c r="J173"/>
  <c r="BK136"/>
  <c r="BK171"/>
  <c r="J147"/>
  <c i="7" r="BK149"/>
  <c r="J150"/>
  <c r="J155"/>
  <c r="BK132"/>
  <c r="J162"/>
  <c r="J144"/>
  <c r="BK158"/>
  <c r="J129"/>
  <c r="BK144"/>
  <c r="J151"/>
  <c r="BK137"/>
  <c r="BK136"/>
  <c i="8" r="J161"/>
  <c r="J143"/>
  <c r="J156"/>
  <c r="J136"/>
  <c r="BK147"/>
  <c r="J147"/>
  <c r="J134"/>
  <c r="BK139"/>
  <c r="BK160"/>
  <c r="J131"/>
  <c i="2" r="J176"/>
  <c r="J166"/>
  <c r="BK150"/>
  <c r="BK141"/>
  <c r="BK161"/>
  <c r="BK147"/>
  <c r="BK137"/>
  <c r="BK148"/>
  <c r="J141"/>
  <c r="J137"/>
  <c i="3" r="J318"/>
  <c r="BK288"/>
  <c r="J255"/>
  <c r="BK238"/>
  <c r="BK196"/>
  <c r="BK163"/>
  <c r="BK140"/>
  <c r="J317"/>
  <c r="BK281"/>
  <c r="BK252"/>
  <c r="J212"/>
  <c r="BK182"/>
  <c r="BK329"/>
  <c r="J297"/>
  <c r="BK274"/>
  <c r="BK225"/>
  <c r="BK186"/>
  <c r="J149"/>
  <c r="J340"/>
  <c r="J298"/>
  <c r="BK280"/>
  <c r="BK265"/>
  <c r="J228"/>
  <c r="J208"/>
  <c r="BK189"/>
  <c r="J164"/>
  <c r="BK321"/>
  <c r="BK283"/>
  <c r="BK235"/>
  <c r="BK223"/>
  <c r="BK183"/>
  <c r="BK155"/>
  <c r="J312"/>
  <c r="BK303"/>
  <c r="J266"/>
  <c r="J248"/>
  <c r="BK224"/>
  <c r="BK172"/>
  <c r="J327"/>
  <c r="J300"/>
  <c r="BK272"/>
  <c r="J247"/>
  <c r="J215"/>
  <c r="BK192"/>
  <c r="BK180"/>
  <c r="BK146"/>
  <c r="J315"/>
  <c r="J288"/>
  <c r="J252"/>
  <c r="BK231"/>
  <c r="BK206"/>
  <c r="J167"/>
  <c i="4" r="J229"/>
  <c r="BK218"/>
  <c r="J192"/>
  <c r="BK184"/>
  <c r="BK159"/>
  <c r="BK232"/>
  <c r="BK208"/>
  <c r="BK174"/>
  <c r="BK143"/>
  <c r="J239"/>
  <c r="BK195"/>
  <c r="BK173"/>
  <c r="J148"/>
  <c r="BK236"/>
  <c r="BK211"/>
  <c r="BK171"/>
  <c r="BK154"/>
  <c r="BK129"/>
  <c r="BK215"/>
  <c r="J171"/>
  <c r="BK144"/>
  <c r="BK127"/>
  <c r="J218"/>
  <c r="BK187"/>
  <c r="J156"/>
  <c r="BK235"/>
  <c r="BK192"/>
  <c r="BK164"/>
  <c r="J137"/>
  <c r="BK201"/>
  <c r="J184"/>
  <c r="BK166"/>
  <c r="BK158"/>
  <c i="5" r="J228"/>
  <c r="J212"/>
  <c r="BK183"/>
  <c r="J169"/>
  <c r="J140"/>
  <c r="J131"/>
  <c r="BK188"/>
  <c r="BK139"/>
  <c r="BK218"/>
  <c r="J202"/>
  <c r="BK190"/>
  <c r="BK171"/>
  <c r="J161"/>
  <c r="BK132"/>
  <c r="J208"/>
  <c r="BK189"/>
  <c r="BK168"/>
  <c r="BK148"/>
  <c r="BK215"/>
  <c r="J190"/>
  <c r="J159"/>
  <c r="BK131"/>
  <c r="J197"/>
  <c r="BK179"/>
  <c r="J162"/>
  <c r="BK143"/>
  <c r="J226"/>
  <c r="BK200"/>
  <c r="BK187"/>
  <c r="BK154"/>
  <c r="J133"/>
  <c r="J209"/>
  <c i="6" r="BK189"/>
  <c r="J166"/>
  <c r="BK158"/>
  <c r="J139"/>
  <c r="BK212"/>
  <c r="BK191"/>
  <c r="BK172"/>
  <c r="BK141"/>
  <c r="J209"/>
  <c r="J158"/>
  <c r="J203"/>
  <c r="BK178"/>
  <c r="J159"/>
  <c r="BK138"/>
  <c i="7" r="J156"/>
  <c r="J142"/>
  <c r="BK131"/>
  <c r="BK145"/>
  <c r="BK129"/>
  <c r="J152"/>
  <c r="BK162"/>
  <c r="J137"/>
  <c r="BK140"/>
  <c r="J147"/>
  <c r="BK151"/>
  <c r="J126"/>
  <c i="8" r="BK149"/>
  <c r="J152"/>
  <c r="J151"/>
  <c r="J167"/>
  <c r="J133"/>
  <c r="BK134"/>
  <c r="J140"/>
  <c r="J160"/>
  <c r="BK172"/>
  <c r="J141"/>
  <c i="2" l="1" r="BK132"/>
  <c r="J132"/>
  <c r="J98"/>
  <c r="T153"/>
  <c r="BK164"/>
  <c r="J164"/>
  <c r="J105"/>
  <c i="3" r="T139"/>
  <c r="P173"/>
  <c r="BK200"/>
  <c r="J200"/>
  <c r="J106"/>
  <c r="R209"/>
  <c r="T253"/>
  <c r="T311"/>
  <c r="BK334"/>
  <c r="J334"/>
  <c r="J116"/>
  <c r="BK338"/>
  <c r="J338"/>
  <c r="J117"/>
  <c i="4" r="T131"/>
  <c r="P198"/>
  <c i="5" r="R175"/>
  <c r="T207"/>
  <c i="6" r="BK129"/>
  <c r="J129"/>
  <c r="J99"/>
  <c r="T169"/>
  <c r="T187"/>
  <c i="7" r="BK143"/>
  <c r="J143"/>
  <c r="J101"/>
  <c i="8" r="T129"/>
  <c r="T145"/>
  <c r="T144"/>
  <c i="2" r="T132"/>
  <c r="T131"/>
  <c i="3" r="P150"/>
  <c r="R161"/>
  <c r="P191"/>
  <c r="BK220"/>
  <c r="J220"/>
  <c r="J108"/>
  <c r="BK253"/>
  <c r="J253"/>
  <c r="J112"/>
  <c r="P320"/>
  <c r="T330"/>
  <c r="T334"/>
  <c i="4" r="BK124"/>
  <c r="J124"/>
  <c r="J98"/>
  <c r="T124"/>
  <c r="T123"/>
  <c r="T206"/>
  <c i="7" r="T124"/>
  <c r="T135"/>
  <c r="R138"/>
  <c i="8" r="R129"/>
  <c r="P145"/>
  <c r="P144"/>
  <c r="P158"/>
  <c i="2" r="BK153"/>
  <c i="3" r="R139"/>
  <c r="P161"/>
  <c r="BK191"/>
  <c r="J191"/>
  <c r="J103"/>
  <c r="T200"/>
  <c r="R253"/>
  <c r="T320"/>
  <c r="P334"/>
  <c i="4" r="P124"/>
  <c r="P123"/>
  <c r="BK206"/>
  <c r="J206"/>
  <c r="J102"/>
  <c i="5" r="R130"/>
  <c r="R127"/>
  <c r="BK158"/>
  <c r="J158"/>
  <c r="J102"/>
  <c r="T175"/>
  <c r="P207"/>
  <c i="6" r="P125"/>
  <c r="R169"/>
  <c r="P187"/>
  <c i="7" r="R124"/>
  <c r="P135"/>
  <c r="BK138"/>
  <c r="J138"/>
  <c r="J100"/>
  <c i="8" r="R137"/>
  <c r="R158"/>
  <c i="3" r="BK150"/>
  <c r="J150"/>
  <c r="J99"/>
  <c r="BK173"/>
  <c r="J173"/>
  <c r="J102"/>
  <c r="T191"/>
  <c r="BK209"/>
  <c r="J209"/>
  <c r="J107"/>
  <c r="R220"/>
  <c r="P233"/>
  <c r="T233"/>
  <c r="T237"/>
  <c r="R244"/>
  <c r="BK320"/>
  <c r="J320"/>
  <c r="J114"/>
  <c r="P330"/>
  <c r="P338"/>
  <c i="4" r="BK131"/>
  <c r="J131"/>
  <c r="J100"/>
  <c r="R206"/>
  <c i="5" r="T158"/>
  <c r="BK186"/>
  <c r="J186"/>
  <c r="J105"/>
  <c r="T186"/>
  <c i="6" r="R125"/>
  <c r="BK169"/>
  <c r="J169"/>
  <c r="J100"/>
  <c r="T179"/>
  <c r="P201"/>
  <c i="7" r="R143"/>
  <c i="8" r="BK145"/>
  <c r="J145"/>
  <c r="J102"/>
  <c r="R155"/>
  <c r="R168"/>
  <c i="2" r="P153"/>
  <c r="P152"/>
  <c r="P164"/>
  <c i="3" r="BK139"/>
  <c r="J139"/>
  <c r="J98"/>
  <c r="T150"/>
  <c r="R173"/>
  <c r="P200"/>
  <c r="T209"/>
  <c r="T220"/>
  <c r="R233"/>
  <c r="P237"/>
  <c r="BK244"/>
  <c r="J244"/>
  <c r="J111"/>
  <c r="T244"/>
  <c r="R320"/>
  <c r="R334"/>
  <c i="4" r="R124"/>
  <c r="R123"/>
  <c r="P206"/>
  <c i="5" r="P130"/>
  <c r="P127"/>
  <c r="R158"/>
  <c r="BK175"/>
  <c r="J175"/>
  <c r="J104"/>
  <c r="R207"/>
  <c i="6" r="P129"/>
  <c r="BK179"/>
  <c r="J179"/>
  <c r="J101"/>
  <c r="R187"/>
  <c i="7" r="T143"/>
  <c i="8" r="BK129"/>
  <c r="T137"/>
  <c r="P155"/>
  <c r="T158"/>
  <c i="2" r="R153"/>
  <c i="3" r="P139"/>
  <c r="P138"/>
  <c r="BK161"/>
  <c r="J161"/>
  <c r="J100"/>
  <c r="T173"/>
  <c r="P209"/>
  <c r="P253"/>
  <c r="P311"/>
  <c r="BK330"/>
  <c r="J330"/>
  <c r="J115"/>
  <c r="R338"/>
  <c i="4" r="P131"/>
  <c r="P130"/>
  <c r="P122"/>
  <c i="1" r="AU97"/>
  <c i="4" r="BK198"/>
  <c r="J198"/>
  <c r="J101"/>
  <c r="R198"/>
  <c i="5" r="P164"/>
  <c r="T164"/>
  <c r="P186"/>
  <c i="6" r="R129"/>
  <c r="BK187"/>
  <c r="J187"/>
  <c r="J102"/>
  <c r="R201"/>
  <c i="7" r="BK124"/>
  <c r="R135"/>
  <c r="T138"/>
  <c i="8" r="BK137"/>
  <c r="J137"/>
  <c r="J99"/>
  <c r="BK155"/>
  <c r="J155"/>
  <c r="J104"/>
  <c r="T168"/>
  <c i="2" r="P132"/>
  <c r="P131"/>
  <c r="R164"/>
  <c i="5" r="BK130"/>
  <c r="J130"/>
  <c r="J99"/>
  <c r="P158"/>
  <c r="P175"/>
  <c r="R186"/>
  <c i="6" r="T129"/>
  <c r="P179"/>
  <c r="BK201"/>
  <c r="J201"/>
  <c r="J103"/>
  <c i="7" r="P143"/>
  <c i="8" r="P137"/>
  <c r="BK158"/>
  <c r="J158"/>
  <c r="J105"/>
  <c r="P168"/>
  <c i="2" r="R132"/>
  <c r="R131"/>
  <c r="T164"/>
  <c i="3" r="R150"/>
  <c r="T161"/>
  <c r="R191"/>
  <c r="R200"/>
  <c r="P220"/>
  <c r="BK233"/>
  <c r="J233"/>
  <c r="J109"/>
  <c r="BK237"/>
  <c r="J237"/>
  <c r="J110"/>
  <c r="R237"/>
  <c r="P244"/>
  <c r="BK311"/>
  <c r="J311"/>
  <c r="J113"/>
  <c r="R311"/>
  <c r="R330"/>
  <c r="T338"/>
  <c i="4" r="R131"/>
  <c r="R130"/>
  <c r="R122"/>
  <c r="T198"/>
  <c i="5" r="T130"/>
  <c r="T127"/>
  <c r="BK164"/>
  <c r="J164"/>
  <c r="J103"/>
  <c r="R164"/>
  <c r="BK207"/>
  <c r="J207"/>
  <c r="J106"/>
  <c i="6" r="BK125"/>
  <c r="J125"/>
  <c r="J98"/>
  <c r="T125"/>
  <c r="P169"/>
  <c r="R179"/>
  <c r="T201"/>
  <c i="7" r="P124"/>
  <c r="P123"/>
  <c r="P122"/>
  <c i="1" r="AU100"/>
  <c i="7" r="BK135"/>
  <c r="J135"/>
  <c r="J99"/>
  <c r="P138"/>
  <c i="8" r="P129"/>
  <c r="P128"/>
  <c r="R145"/>
  <c r="R144"/>
  <c r="T155"/>
  <c r="T154"/>
  <c r="BK168"/>
  <c r="J168"/>
  <c r="J106"/>
  <c i="2" r="BK169"/>
  <c r="J169"/>
  <c r="J107"/>
  <c i="5" r="BK128"/>
  <c r="J128"/>
  <c r="J98"/>
  <c r="BK155"/>
  <c r="J155"/>
  <c r="J100"/>
  <c i="2" r="BK158"/>
  <c r="J158"/>
  <c r="J102"/>
  <c r="BK175"/>
  <c r="J175"/>
  <c r="J110"/>
  <c i="7" r="BK161"/>
  <c r="J161"/>
  <c r="J102"/>
  <c i="2" r="BK156"/>
  <c r="J156"/>
  <c r="J101"/>
  <c i="3" r="BK171"/>
  <c r="J171"/>
  <c r="J101"/>
  <c i="8" r="BK171"/>
  <c r="J171"/>
  <c r="J107"/>
  <c i="2" r="BK167"/>
  <c r="J167"/>
  <c r="J106"/>
  <c r="BK160"/>
  <c r="J160"/>
  <c r="J103"/>
  <c r="BK162"/>
  <c r="J162"/>
  <c r="J104"/>
  <c i="3" r="BK197"/>
  <c r="J197"/>
  <c r="J104"/>
  <c i="8" r="BK142"/>
  <c r="J142"/>
  <c r="J100"/>
  <c i="2" r="BK171"/>
  <c r="J171"/>
  <c r="J108"/>
  <c r="BK173"/>
  <c r="J173"/>
  <c r="J109"/>
  <c i="8" r="BF133"/>
  <c r="BF138"/>
  <c r="BF147"/>
  <c r="BF165"/>
  <c r="BF143"/>
  <c r="BF146"/>
  <c r="BF148"/>
  <c r="BF150"/>
  <c r="BF161"/>
  <c r="BF166"/>
  <c r="E85"/>
  <c r="F123"/>
  <c r="BF130"/>
  <c r="BF131"/>
  <c r="BF132"/>
  <c r="BF135"/>
  <c r="BF149"/>
  <c r="BF151"/>
  <c r="BF152"/>
  <c r="BF163"/>
  <c r="BF164"/>
  <c r="J89"/>
  <c r="J123"/>
  <c r="BF153"/>
  <c r="BF170"/>
  <c i="7" r="J124"/>
  <c r="J98"/>
  <c i="8" r="J92"/>
  <c r="BF134"/>
  <c r="BF136"/>
  <c r="BF162"/>
  <c r="F92"/>
  <c r="BF140"/>
  <c r="BF141"/>
  <c r="BF160"/>
  <c r="BF172"/>
  <c r="BF139"/>
  <c r="BF157"/>
  <c r="BF159"/>
  <c r="BF156"/>
  <c r="BF167"/>
  <c r="BF169"/>
  <c i="7" r="J91"/>
  <c r="BF132"/>
  <c r="BF139"/>
  <c r="BF152"/>
  <c r="BF157"/>
  <c r="J116"/>
  <c r="F119"/>
  <c r="BF127"/>
  <c r="BF130"/>
  <c r="BF141"/>
  <c r="BF144"/>
  <c r="BF154"/>
  <c r="BF160"/>
  <c r="BF137"/>
  <c r="BF148"/>
  <c r="F91"/>
  <c r="BF156"/>
  <c i="6" r="BK124"/>
  <c r="J124"/>
  <c r="J97"/>
  <c i="7" r="E112"/>
  <c r="BF125"/>
  <c r="BF129"/>
  <c r="BF136"/>
  <c r="BF140"/>
  <c r="BF147"/>
  <c r="BF149"/>
  <c r="BF153"/>
  <c r="BF126"/>
  <c r="BF142"/>
  <c r="BF150"/>
  <c r="BF159"/>
  <c r="BF145"/>
  <c r="BF146"/>
  <c r="BF151"/>
  <c r="J92"/>
  <c r="BF128"/>
  <c r="BF131"/>
  <c r="BF133"/>
  <c r="BF134"/>
  <c r="BF155"/>
  <c r="BF158"/>
  <c r="BF162"/>
  <c i="6" r="E85"/>
  <c r="J91"/>
  <c r="BF128"/>
  <c r="BF133"/>
  <c r="BF153"/>
  <c r="BF162"/>
  <c r="BF163"/>
  <c r="BF168"/>
  <c r="BF184"/>
  <c r="BF199"/>
  <c r="BF209"/>
  <c r="BF211"/>
  <c r="BF212"/>
  <c r="BF213"/>
  <c i="5" r="BK127"/>
  <c r="J127"/>
  <c r="J97"/>
  <c i="6" r="J89"/>
  <c r="BF136"/>
  <c r="BF151"/>
  <c r="BF154"/>
  <c r="BF166"/>
  <c r="BF190"/>
  <c r="BF197"/>
  <c r="BF137"/>
  <c r="BF139"/>
  <c r="BF158"/>
  <c r="BF159"/>
  <c r="BF160"/>
  <c r="BF161"/>
  <c r="BF191"/>
  <c r="BF192"/>
  <c r="BF203"/>
  <c r="BF210"/>
  <c r="F91"/>
  <c r="F120"/>
  <c r="BF138"/>
  <c r="BF143"/>
  <c r="BF149"/>
  <c r="BF150"/>
  <c r="BF157"/>
  <c r="BF164"/>
  <c r="BF171"/>
  <c r="BF174"/>
  <c r="BF178"/>
  <c r="BF189"/>
  <c r="BF194"/>
  <c r="BF208"/>
  <c r="BF146"/>
  <c r="BF148"/>
  <c r="BF170"/>
  <c r="BF173"/>
  <c r="BF185"/>
  <c r="BF186"/>
  <c r="BF205"/>
  <c r="BF130"/>
  <c r="BF131"/>
  <c r="BF134"/>
  <c r="BF144"/>
  <c r="BF152"/>
  <c r="BF165"/>
  <c r="BF176"/>
  <c r="BF180"/>
  <c r="BF181"/>
  <c r="BF182"/>
  <c r="BF188"/>
  <c r="BF193"/>
  <c r="BF204"/>
  <c r="BF127"/>
  <c r="BF132"/>
  <c r="BF145"/>
  <c r="BF147"/>
  <c r="BF175"/>
  <c r="BF177"/>
  <c r="BF196"/>
  <c r="BF200"/>
  <c r="BF202"/>
  <c r="BF207"/>
  <c r="J92"/>
  <c r="BF126"/>
  <c r="BF135"/>
  <c r="BF140"/>
  <c r="BF141"/>
  <c r="BF142"/>
  <c r="BF155"/>
  <c r="BF156"/>
  <c r="BF167"/>
  <c r="BF172"/>
  <c r="BF183"/>
  <c r="BF195"/>
  <c r="BF198"/>
  <c r="BF206"/>
  <c i="5" r="BF221"/>
  <c r="BF223"/>
  <c r="BF224"/>
  <c r="BF225"/>
  <c r="BF229"/>
  <c r="BF131"/>
  <c r="BF135"/>
  <c r="BF148"/>
  <c r="BF161"/>
  <c r="BF162"/>
  <c r="BF168"/>
  <c r="BF172"/>
  <c r="BF178"/>
  <c r="BF212"/>
  <c r="BF217"/>
  <c r="J120"/>
  <c r="BF129"/>
  <c r="BF146"/>
  <c r="BF147"/>
  <c r="BF151"/>
  <c r="BF154"/>
  <c r="BF174"/>
  <c r="BF190"/>
  <c r="BF202"/>
  <c r="BF203"/>
  <c r="BF204"/>
  <c r="BF206"/>
  <c r="BF210"/>
  <c r="BF219"/>
  <c i="4" r="BK123"/>
  <c r="J123"/>
  <c r="J97"/>
  <c r="BK130"/>
  <c r="J130"/>
  <c r="J99"/>
  <c i="5" r="J91"/>
  <c r="F123"/>
  <c r="BF133"/>
  <c r="BF136"/>
  <c r="BF142"/>
  <c r="BF143"/>
  <c r="BF145"/>
  <c r="BF160"/>
  <c r="BF169"/>
  <c r="BF183"/>
  <c r="BF184"/>
  <c r="BF185"/>
  <c r="BF188"/>
  <c r="BF191"/>
  <c r="BF193"/>
  <c r="BF208"/>
  <c r="BF216"/>
  <c r="E85"/>
  <c r="F122"/>
  <c r="BF132"/>
  <c r="BF137"/>
  <c r="BF138"/>
  <c r="BF140"/>
  <c r="BF141"/>
  <c r="BF150"/>
  <c r="BF156"/>
  <c r="BF163"/>
  <c r="BF192"/>
  <c r="BF198"/>
  <c r="BF201"/>
  <c r="BF209"/>
  <c r="BF213"/>
  <c r="BF214"/>
  <c r="BF218"/>
  <c r="BF222"/>
  <c r="J92"/>
  <c r="BF134"/>
  <c r="BF139"/>
  <c r="BF152"/>
  <c r="BF173"/>
  <c r="BF181"/>
  <c r="BF182"/>
  <c r="BF211"/>
  <c r="BF220"/>
  <c r="BF226"/>
  <c r="BF144"/>
  <c r="BF149"/>
  <c r="BF153"/>
  <c r="BF159"/>
  <c r="BF165"/>
  <c r="BF170"/>
  <c r="BF171"/>
  <c r="BF176"/>
  <c r="BF179"/>
  <c r="BF180"/>
  <c r="BF187"/>
  <c r="BF189"/>
  <c r="BF194"/>
  <c r="BF199"/>
  <c r="BF200"/>
  <c r="BF227"/>
  <c r="BF228"/>
  <c r="BF166"/>
  <c r="BF167"/>
  <c r="BF177"/>
  <c r="BF195"/>
  <c r="BF196"/>
  <c r="BF197"/>
  <c r="BF205"/>
  <c r="BF215"/>
  <c i="3" r="BK138"/>
  <c r="J138"/>
  <c r="J97"/>
  <c r="BK199"/>
  <c r="J199"/>
  <c r="J105"/>
  <c i="4" r="J119"/>
  <c r="BF137"/>
  <c r="BF145"/>
  <c r="BF152"/>
  <c r="BF156"/>
  <c r="BF161"/>
  <c r="BF169"/>
  <c r="BF175"/>
  <c r="BF182"/>
  <c r="BF185"/>
  <c r="BF210"/>
  <c r="BF225"/>
  <c r="J91"/>
  <c r="BF127"/>
  <c r="BF166"/>
  <c r="BF167"/>
  <c r="BF168"/>
  <c r="BF174"/>
  <c r="BF180"/>
  <c r="BF181"/>
  <c r="BF199"/>
  <c r="BF202"/>
  <c r="BF203"/>
  <c r="BF207"/>
  <c r="BF208"/>
  <c r="BF209"/>
  <c r="BF217"/>
  <c r="BF223"/>
  <c r="BF224"/>
  <c r="BF231"/>
  <c r="J116"/>
  <c r="BF125"/>
  <c r="BF126"/>
  <c r="BF128"/>
  <c r="BF129"/>
  <c r="BF135"/>
  <c r="BF136"/>
  <c r="BF140"/>
  <c r="BF143"/>
  <c r="BF144"/>
  <c r="BF147"/>
  <c r="BF150"/>
  <c r="BF154"/>
  <c r="BF158"/>
  <c r="BF164"/>
  <c r="BF172"/>
  <c r="BF178"/>
  <c r="BF183"/>
  <c r="BF184"/>
  <c r="BF189"/>
  <c r="BF191"/>
  <c r="BF220"/>
  <c r="BF221"/>
  <c r="BF237"/>
  <c r="BF242"/>
  <c r="BF138"/>
  <c r="BF139"/>
  <c r="BF148"/>
  <c r="BF159"/>
  <c r="BF179"/>
  <c r="BF205"/>
  <c r="BF211"/>
  <c r="BF212"/>
  <c r="BF216"/>
  <c r="BF226"/>
  <c r="BF228"/>
  <c r="BF236"/>
  <c r="E85"/>
  <c r="F91"/>
  <c r="F119"/>
  <c r="BF142"/>
  <c r="BF146"/>
  <c r="BF163"/>
  <c r="BF176"/>
  <c r="BF177"/>
  <c r="BF186"/>
  <c r="BF196"/>
  <c r="BF200"/>
  <c r="BF201"/>
  <c r="BF187"/>
  <c r="BF188"/>
  <c r="BF213"/>
  <c r="BF215"/>
  <c r="BF218"/>
  <c r="BF219"/>
  <c r="BF229"/>
  <c r="BF230"/>
  <c r="BF234"/>
  <c r="BF235"/>
  <c r="BF132"/>
  <c r="BF141"/>
  <c r="BF151"/>
  <c r="BF155"/>
  <c r="BF162"/>
  <c r="BF170"/>
  <c r="BF171"/>
  <c r="BF190"/>
  <c r="BF192"/>
  <c r="BF193"/>
  <c r="BF195"/>
  <c r="BF204"/>
  <c r="BF222"/>
  <c r="BF227"/>
  <c r="BF238"/>
  <c r="BF239"/>
  <c r="BF240"/>
  <c r="BF243"/>
  <c r="BF133"/>
  <c r="BF134"/>
  <c r="BF149"/>
  <c r="BF153"/>
  <c r="BF157"/>
  <c r="BF160"/>
  <c r="BF165"/>
  <c r="BF173"/>
  <c r="BF194"/>
  <c r="BF197"/>
  <c r="BF214"/>
  <c r="BF232"/>
  <c r="BF233"/>
  <c r="BF241"/>
  <c i="2" r="P130"/>
  <c i="1" r="AU95"/>
  <c i="2" r="BK131"/>
  <c r="J131"/>
  <c r="J97"/>
  <c i="3" r="F91"/>
  <c r="BF142"/>
  <c r="BF170"/>
  <c r="BF179"/>
  <c r="BF181"/>
  <c r="BF201"/>
  <c r="BF219"/>
  <c r="BF234"/>
  <c r="BF255"/>
  <c r="BF256"/>
  <c r="BF260"/>
  <c r="BF273"/>
  <c r="BF281"/>
  <c r="BF289"/>
  <c r="BF292"/>
  <c r="BF302"/>
  <c r="BF313"/>
  <c r="BF321"/>
  <c r="BF328"/>
  <c r="E85"/>
  <c r="J131"/>
  <c r="BF140"/>
  <c r="BF145"/>
  <c r="BF157"/>
  <c r="BF163"/>
  <c r="BF164"/>
  <c r="BF165"/>
  <c r="BF167"/>
  <c r="BF174"/>
  <c r="BF193"/>
  <c r="BF225"/>
  <c r="BF230"/>
  <c r="BF231"/>
  <c r="BF257"/>
  <c r="BF261"/>
  <c r="BF290"/>
  <c r="BF291"/>
  <c r="BF298"/>
  <c r="BF301"/>
  <c r="BF306"/>
  <c r="BF310"/>
  <c r="BF329"/>
  <c r="BF331"/>
  <c r="BF340"/>
  <c r="F92"/>
  <c r="BF153"/>
  <c r="BF156"/>
  <c r="BF180"/>
  <c r="BF183"/>
  <c r="BF186"/>
  <c r="BF187"/>
  <c r="BF192"/>
  <c r="BF194"/>
  <c r="BF198"/>
  <c r="BF203"/>
  <c r="BF206"/>
  <c r="BF214"/>
  <c r="BF215"/>
  <c r="BF269"/>
  <c r="BF278"/>
  <c r="BF284"/>
  <c r="BF307"/>
  <c r="BF315"/>
  <c r="BF317"/>
  <c r="BF332"/>
  <c r="BF148"/>
  <c r="BF175"/>
  <c r="BF177"/>
  <c r="BF202"/>
  <c r="BF205"/>
  <c r="BF211"/>
  <c r="BF213"/>
  <c r="BF240"/>
  <c r="BF241"/>
  <c r="BF243"/>
  <c r="BF248"/>
  <c r="BF268"/>
  <c r="BF277"/>
  <c r="BF280"/>
  <c r="BF287"/>
  <c r="BF297"/>
  <c r="BF324"/>
  <c r="BF333"/>
  <c r="BF335"/>
  <c r="BF336"/>
  <c r="BF339"/>
  <c r="J92"/>
  <c r="BF141"/>
  <c r="BF143"/>
  <c r="BF149"/>
  <c r="BF151"/>
  <c r="BF158"/>
  <c r="BF159"/>
  <c r="BF182"/>
  <c r="BF185"/>
  <c r="BF238"/>
  <c r="BF251"/>
  <c r="BF254"/>
  <c r="BF282"/>
  <c r="BF294"/>
  <c r="BF303"/>
  <c r="BF305"/>
  <c r="BF312"/>
  <c r="BF325"/>
  <c r="BF326"/>
  <c r="BF327"/>
  <c i="2" r="J153"/>
  <c r="J100"/>
  <c i="3" r="BF144"/>
  <c r="BF147"/>
  <c r="BF160"/>
  <c r="BF166"/>
  <c r="BF168"/>
  <c r="BF176"/>
  <c r="BF184"/>
  <c r="BF188"/>
  <c r="BF196"/>
  <c r="BF204"/>
  <c r="BF217"/>
  <c r="BF222"/>
  <c r="BF223"/>
  <c r="BF232"/>
  <c r="BF235"/>
  <c r="BF236"/>
  <c r="BF249"/>
  <c r="BF250"/>
  <c r="BF259"/>
  <c r="BF262"/>
  <c r="BF263"/>
  <c r="BF264"/>
  <c r="BF270"/>
  <c r="BF271"/>
  <c r="BF293"/>
  <c r="BF300"/>
  <c r="BF304"/>
  <c r="BF316"/>
  <c r="BF318"/>
  <c r="BF323"/>
  <c r="BF337"/>
  <c r="J91"/>
  <c r="BF152"/>
  <c r="BF154"/>
  <c r="BF162"/>
  <c r="BF172"/>
  <c r="BF178"/>
  <c r="BF195"/>
  <c r="BF210"/>
  <c r="BF216"/>
  <c r="BF226"/>
  <c r="BF228"/>
  <c r="BF229"/>
  <c r="BF239"/>
  <c r="BF242"/>
  <c r="BF245"/>
  <c r="BF246"/>
  <c r="BF247"/>
  <c r="BF258"/>
  <c r="BF266"/>
  <c r="BF267"/>
  <c r="BF272"/>
  <c r="BF274"/>
  <c r="BF275"/>
  <c r="BF276"/>
  <c r="BF286"/>
  <c r="BF288"/>
  <c r="BF296"/>
  <c r="BF299"/>
  <c r="BF309"/>
  <c r="BF319"/>
  <c r="BF341"/>
  <c r="BF146"/>
  <c r="BF155"/>
  <c r="BF169"/>
  <c r="BF189"/>
  <c r="BF190"/>
  <c r="BF207"/>
  <c r="BF208"/>
  <c r="BF212"/>
  <c r="BF218"/>
  <c r="BF221"/>
  <c r="BF224"/>
  <c r="BF227"/>
  <c r="BF252"/>
  <c r="BF265"/>
  <c r="BF279"/>
  <c r="BF283"/>
  <c r="BF285"/>
  <c r="BF295"/>
  <c r="BF308"/>
  <c r="BF314"/>
  <c r="BF322"/>
  <c i="2" r="BF151"/>
  <c r="E85"/>
  <c r="J91"/>
  <c r="J127"/>
  <c r="BF163"/>
  <c r="J89"/>
  <c r="BF133"/>
  <c r="BF135"/>
  <c r="BF137"/>
  <c r="BF138"/>
  <c r="BF140"/>
  <c r="BF144"/>
  <c r="F91"/>
  <c r="BF146"/>
  <c r="BF136"/>
  <c r="BF139"/>
  <c r="BF141"/>
  <c r="BF143"/>
  <c r="BF145"/>
  <c r="BF148"/>
  <c r="BF149"/>
  <c r="BF150"/>
  <c r="BF157"/>
  <c r="BF165"/>
  <c r="F92"/>
  <c r="BF134"/>
  <c r="BF142"/>
  <c r="BF147"/>
  <c r="BF154"/>
  <c r="BF155"/>
  <c r="BF159"/>
  <c r="BF161"/>
  <c r="BF166"/>
  <c r="BF168"/>
  <c r="BF170"/>
  <c r="BF172"/>
  <c r="BF174"/>
  <c r="BF176"/>
  <c r="F36"/>
  <c i="1" r="BC95"/>
  <c i="4" r="F33"/>
  <c i="1" r="AZ97"/>
  <c i="4" r="F37"/>
  <c i="1" r="BD97"/>
  <c i="6" r="F37"/>
  <c i="1" r="BD99"/>
  <c i="8" r="F36"/>
  <c i="1" r="BC101"/>
  <c i="2" r="J33"/>
  <c i="1" r="AV95"/>
  <c i="3" r="F37"/>
  <c i="1" r="BD96"/>
  <c i="6" r="F33"/>
  <c i="1" r="AZ99"/>
  <c i="7" r="J33"/>
  <c i="1" r="AV100"/>
  <c i="8" r="F37"/>
  <c i="1" r="BD101"/>
  <c i="2" r="F33"/>
  <c i="1" r="AZ95"/>
  <c i="4" r="F36"/>
  <c i="1" r="BC97"/>
  <c i="4" r="F35"/>
  <c i="1" r="BB97"/>
  <c i="6" r="F36"/>
  <c i="1" r="BC99"/>
  <c i="2" r="F35"/>
  <c i="1" r="BB95"/>
  <c i="3" r="J33"/>
  <c i="1" r="AV96"/>
  <c i="5" r="F36"/>
  <c i="1" r="BC98"/>
  <c i="7" r="F33"/>
  <c i="1" r="AZ100"/>
  <c i="7" r="F36"/>
  <c i="1" r="BC100"/>
  <c i="3" r="F33"/>
  <c i="1" r="AZ96"/>
  <c i="5" r="F37"/>
  <c i="1" r="BD98"/>
  <c i="7" r="F37"/>
  <c i="1" r="BD100"/>
  <c i="8" r="F33"/>
  <c i="1" r="AZ101"/>
  <c i="3" r="F35"/>
  <c i="1" r="BB96"/>
  <c i="5" r="J33"/>
  <c i="1" r="AV98"/>
  <c i="6" r="J33"/>
  <c i="1" r="AV99"/>
  <c i="8" r="F35"/>
  <c i="1" r="BB101"/>
  <c i="2" r="F37"/>
  <c i="1" r="BD95"/>
  <c i="4" r="J33"/>
  <c i="1" r="AV97"/>
  <c i="5" r="F33"/>
  <c i="1" r="AZ98"/>
  <c i="6" r="F35"/>
  <c i="1" r="BB99"/>
  <c i="3" r="F36"/>
  <c i="1" r="BC96"/>
  <c i="5" r="F35"/>
  <c i="1" r="BB98"/>
  <c i="7" r="F35"/>
  <c i="1" r="BB100"/>
  <c i="8" r="J33"/>
  <c i="1" r="AV101"/>
  <c i="6" l="1" r="T124"/>
  <c r="T123"/>
  <c i="2" r="R152"/>
  <c r="R130"/>
  <c i="5" r="P157"/>
  <c r="P126"/>
  <c i="1" r="AU98"/>
  <c i="8" r="T128"/>
  <c r="T127"/>
  <c i="3" r="R199"/>
  <c i="8" r="R154"/>
  <c i="6" r="P124"/>
  <c r="P123"/>
  <c i="1" r="AU99"/>
  <c i="3" r="T199"/>
  <c r="T138"/>
  <c r="T137"/>
  <c i="7" r="BK123"/>
  <c r="BK122"/>
  <c r="J122"/>
  <c r="J96"/>
  <c i="3" r="R138"/>
  <c r="R137"/>
  <c i="8" r="R128"/>
  <c r="R127"/>
  <c r="BK128"/>
  <c r="J128"/>
  <c r="J97"/>
  <c i="3" r="P199"/>
  <c r="P137"/>
  <c i="1" r="AU96"/>
  <c i="5" r="T157"/>
  <c r="T126"/>
  <c i="7" r="R123"/>
  <c r="R122"/>
  <c i="2" r="T152"/>
  <c r="T130"/>
  <c i="6" r="R124"/>
  <c r="R123"/>
  <c i="8" r="P154"/>
  <c r="P127"/>
  <c i="1" r="AU101"/>
  <c i="5" r="R157"/>
  <c r="R126"/>
  <c i="2" r="BK152"/>
  <c r="J152"/>
  <c r="J99"/>
  <c i="7" r="T123"/>
  <c r="T122"/>
  <c i="4" r="T130"/>
  <c r="T122"/>
  <c i="5" r="BK157"/>
  <c r="J157"/>
  <c r="J101"/>
  <c i="8" r="BK154"/>
  <c r="J154"/>
  <c r="J103"/>
  <c r="BK144"/>
  <c r="J144"/>
  <c r="J101"/>
  <c r="J129"/>
  <c r="J98"/>
  <c i="6" r="BK123"/>
  <c r="J123"/>
  <c r="J96"/>
  <c i="5" r="BK126"/>
  <c r="J126"/>
  <c i="4" r="BK122"/>
  <c r="J122"/>
  <c r="J96"/>
  <c i="3" r="BK137"/>
  <c r="J137"/>
  <c i="2" r="BK130"/>
  <c r="J130"/>
  <c i="3" r="F34"/>
  <c i="1" r="BA96"/>
  <c r="BB94"/>
  <c r="W31"/>
  <c i="3" r="J30"/>
  <c i="1" r="AG96"/>
  <c i="5" r="F34"/>
  <c i="1" r="BA98"/>
  <c i="6" r="J34"/>
  <c i="1" r="AW99"/>
  <c r="AT99"/>
  <c r="AZ94"/>
  <c r="W29"/>
  <c r="BD94"/>
  <c r="W33"/>
  <c i="2" r="F34"/>
  <c i="1" r="BA95"/>
  <c i="5" r="J34"/>
  <c i="1" r="AW98"/>
  <c r="AT98"/>
  <c i="8" r="J34"/>
  <c i="1" r="AW101"/>
  <c r="AT101"/>
  <c i="4" r="F34"/>
  <c i="1" r="BA97"/>
  <c i="7" r="F34"/>
  <c i="1" r="BA100"/>
  <c i="2" r="J34"/>
  <c i="1" r="AW95"/>
  <c r="AT95"/>
  <c i="5" r="J30"/>
  <c i="1" r="AG98"/>
  <c i="6" r="F34"/>
  <c i="1" r="BA99"/>
  <c i="8" r="F34"/>
  <c i="1" r="BA101"/>
  <c i="3" r="J34"/>
  <c i="1" r="AW96"/>
  <c r="AT96"/>
  <c r="BC94"/>
  <c r="W32"/>
  <c i="4" r="J34"/>
  <c i="1" r="AW97"/>
  <c r="AT97"/>
  <c i="7" r="J34"/>
  <c i="1" r="AW100"/>
  <c r="AT100"/>
  <c i="2" r="J30"/>
  <c i="1" r="AG95"/>
  <c i="8" l="1" r="BK127"/>
  <c r="J127"/>
  <c i="7" r="J123"/>
  <c r="J97"/>
  <c i="1" r="AN98"/>
  <c i="5" r="J96"/>
  <c r="J39"/>
  <c i="1" r="AN96"/>
  <c i="3" r="J96"/>
  <c i="1" r="AN95"/>
  <c i="2" r="J96"/>
  <c i="3" r="J39"/>
  <c i="2" r="J39"/>
  <c i="8" r="J30"/>
  <c i="1" r="AG101"/>
  <c i="7" r="J30"/>
  <c i="1" r="AG100"/>
  <c r="AY94"/>
  <c r="AU94"/>
  <c i="6" r="J30"/>
  <c i="1" r="AG99"/>
  <c r="AN99"/>
  <c r="AX94"/>
  <c i="4" r="J30"/>
  <c i="1" r="AG97"/>
  <c r="AN97"/>
  <c r="AV94"/>
  <c r="AK29"/>
  <c r="BA94"/>
  <c r="W30"/>
  <c i="8" l="1" r="J39"/>
  <c i="7" r="J39"/>
  <c i="8" r="J96"/>
  <c i="6" r="J39"/>
  <c i="4" r="J39"/>
  <c i="1" r="AN101"/>
  <c r="AN100"/>
  <c r="AG94"/>
  <c r="AW94"/>
  <c r="AK30"/>
  <c l="1"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<sst xmlns="http://schemas.openxmlformats.org/spreadsheetml/2006/main">
  <si>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</si>
  <si>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</si>
  <si>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</si>
  <si>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</si>
  <si>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</si>
  <si>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{26d31dfa-b9f2-4b4e-8d48-25cee2ef729e}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</si>
  <si>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</si>
  <si>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</si>
  <si>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</si>
  <si>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</si>
  <si>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</si>
  <si>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</si>
  <si>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</si>
  <si>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19052022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</si>
  <si>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</si>
  <si>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</si>
  <si>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Denný stacionár v meste Zlaté Moravce</t>
  </si>
  <si>
    <t>JKSO:</t>
  </si>
  <si>
    <t>KS:</t>
  </si>
  <si>
    <t>Miesto:</t>
  </si>
  <si>
    <t xml:space="preserve"> </t>
  </si>
  <si>
    <t>Dátum:</t>
  </si>
  <si>
    <t>19. 5. 2022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</si>
  <si>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</si>
  <si>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</si>
  <si>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</si>
  <si>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</si>
  <si>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</si>
  <si>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</si>
  <si>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</si>
  <si>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</si>
  <si>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</si>
  <si>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</si>
  <si>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</si>
  <si>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</si>
  <si>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</si>
  <si>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</si>
  <si>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</si>
  <si>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</si>
  <si>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</si>
  <si>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</si>
  <si>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</si>
  <si>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</si>
  <si>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</si>
  <si>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</si>
  <si>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</si>
  <si>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</si>
  <si>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</si>
  <si>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</si>
  <si>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</si>
  <si>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</si>
  <si>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</si>
  <si>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</si>
  <si>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</si>
  <si>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</si>
  <si>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</si>
  <si>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</si>
  <si>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</si>
  <si>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</si>
  <si>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</si>
  <si>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</si>
  <si>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</si>
  <si>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</si>
  <si>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</si>
  <si>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</si>
  <si>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</si>
  <si>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</si>
  <si>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</si>
  <si>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</si>
  <si>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</si>
  <si>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</si>
  <si>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</si>
  <si>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</si>
  <si>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</si>
  <si>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</si>
  <si>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</si>
  <si>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</si>
  <si>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</si>
  <si>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Búracie práce</t>
  </si>
  <si>
    <t>STA</t>
  </si>
  <si>
    <t>1</t>
  </si>
  <si>
    <t>{9f703ae0-abe5-4ebb-8dc4-8d993bff9ad2}</t>
  </si>
  <si>
    <t>SO-02</t>
  </si>
  <si>
    <t>Architektúra</t>
  </si>
  <si>
    <t>{c40d8b22-3b81-4daf-a153-5664710d7b96}</t>
  </si>
  <si>
    <t>SO-03</t>
  </si>
  <si>
    <t>Elektroinštalácia</t>
  </si>
  <si>
    <t>{963b635d-fa83-405c-997d-bc01cd327eda}</t>
  </si>
  <si>
    <t>SO-04</t>
  </si>
  <si>
    <t>Zdravotechnika</t>
  </si>
  <si>
    <t>{dd406d46-6510-41ab-955c-1e5adf158f11}</t>
  </si>
  <si>
    <t>SO-05</t>
  </si>
  <si>
    <t>Vykurovanie</t>
  </si>
  <si>
    <t>{a5f54750-9722-4b0f-8ead-3b2f54b81de7}</t>
  </si>
  <si>
    <t>SO-06</t>
  </si>
  <si>
    <t>Prípojka kanalizácie</t>
  </si>
  <si>
    <t>{65bef410-c9f2-4388-886c-0d428c449fa7}</t>
  </si>
  <si>
    <t>SO-07</t>
  </si>
  <si>
    <t>Prípojka plyn</t>
  </si>
  <si>
    <t>{64bc7ec1-dc15-4fc0-a6ef-5a9c398c3be8}</t>
  </si>
  <si>
    <t>KRYCÍ LIST ROZPOČTU</t>
  </si>
  <si>
    <t>Objekt:</t>
  </si>
  <si>
    <t>SO-01 - Búracie práce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</si>
  <si>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</si>
  <si>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</si>
  <si>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</si>
  <si>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</si>
  <si>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</si>
  <si>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</si>
  <si>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9 - Ostatné konštrukcie a práce-búranie   </t>
  </si>
  <si>
    <t xml:space="preserve">PSV - Práce a dodávky PSV   </t>
  </si>
  <si>
    <t xml:space="preserve">    712 - Izolácie striech, povlakové krytiny   </t>
  </si>
  <si>
    <t xml:space="preserve">    713 - Izolácie tepelné   </t>
  </si>
  <si>
    <t xml:space="preserve">    721 - Zdravotechnika -  vnútorná kanalizácia   </t>
  </si>
  <si>
    <t xml:space="preserve">    725 - Zdravotechnika - zariaď. predmety   </t>
  </si>
  <si>
    <t xml:space="preserve">    762 - Konštrukcie tesárske   </t>
  </si>
  <si>
    <t xml:space="preserve">    764 - Konštrukcie klampiarske   </t>
  </si>
  <si>
    <t xml:space="preserve">    765 - Konštrukcie - krytiny tvrdé   </t>
  </si>
  <si>
    <t xml:space="preserve">    766 - Konštrukcie stolárske   </t>
  </si>
  <si>
    <t xml:space="preserve">    767 - Konštrukcie doplnkové kovové   </t>
  </si>
  <si>
    <t xml:space="preserve">    775 - Podlahy vlysové a parketové   </t>
  </si>
  <si>
    <t xml:space="preserve">    776 - Podlahy povlakové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</si>
  <si>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</si>
  <si>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</si>
  <si>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</si>
  <si>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</si>
  <si>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</si>
  <si>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</si>
  <si>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</si>
  <si>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</si>
  <si>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</si>
  <si>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</si>
  <si>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</si>
  <si>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</si>
  <si>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</si>
  <si>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</si>
  <si>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</si>
  <si>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>9</t>
  </si>
  <si>
    <t xml:space="preserve">Ostatné konštrukcie a práce-búranie   </t>
  </si>
  <si>
    <t>K</t>
  </si>
  <si>
    <t>941955003</t>
  </si>
  <si>
    <t>Lešenie ľahké pracovné pomocné s výškou lešeňovej podlahy nad 1,90 do 2,50 m</t>
  </si>
  <si>
    <t>m2</t>
  </si>
  <si>
    <t>4</t>
  </si>
  <si>
    <t>2</t>
  </si>
  <si>
    <t>952901111</t>
  </si>
  <si>
    <t>Vyčistenie budov pri výške podlaží do 4m</t>
  </si>
  <si>
    <t>3</t>
  </si>
  <si>
    <t>9529011117</t>
  </si>
  <si>
    <t xml:space="preserve">Očistenie stien od porastov  a  machu aj nečistoti  odvoz na skladku</t>
  </si>
  <si>
    <t>súb</t>
  </si>
  <si>
    <t>6</t>
  </si>
  <si>
    <t>962031135.S</t>
  </si>
  <si>
    <t xml:space="preserve">Búranie priečok alebo vybúranie otvorov plochy nad 4 m2 z tvárnic alebo priečkoviek hr. do150 mm,  -0,11500t</t>
  </si>
  <si>
    <t>8</t>
  </si>
  <si>
    <t>962032231.S</t>
  </si>
  <si>
    <t xml:space="preserve">Búranie muriva alebo vybúranie otvorov plochy nad 4 m2 nadzákladového z tehál pálených, vápenopieskových, cementových na maltu,  -1,90500t</t>
  </si>
  <si>
    <t>m3</t>
  </si>
  <si>
    <t>10</t>
  </si>
  <si>
    <t>963012520.S</t>
  </si>
  <si>
    <t xml:space="preserve">Búranie stropov z dosiek alebo panelov zo železobetónu prefabrikovaných s dutinami hr. nad 140 mm,  -1,60000t   ručne</t>
  </si>
  <si>
    <t>12</t>
  </si>
  <si>
    <t>7</t>
  </si>
  <si>
    <t>963053935.S</t>
  </si>
  <si>
    <t xml:space="preserve">Búranie železobetónových schodiskových ramien monolitických,  -0,39200t   ručne</t>
  </si>
  <si>
    <t>14</t>
  </si>
  <si>
    <t>965043341</t>
  </si>
  <si>
    <t xml:space="preserve">Búranie podkladov pod dlažby, liatych dlažieb a mazanín,betón s poterom,teracom hr.do 100 mm, plochy nad 4 m2  -2,20000t</t>
  </si>
  <si>
    <t>16</t>
  </si>
  <si>
    <t>965081112</t>
  </si>
  <si>
    <t xml:space="preserve">Búranie dlažieb, bez podklad. lôžka s akoukoľvek výplňou škár z dlaždíc povalových,  -0,04500t</t>
  </si>
  <si>
    <t>18</t>
  </si>
  <si>
    <t>978011161</t>
  </si>
  <si>
    <t xml:space="preserve">Otlčenie omietok stropov vnútorných vápenných alebo vápennocementových v rozsahu do 50 %,  -0,02000t</t>
  </si>
  <si>
    <t>11</t>
  </si>
  <si>
    <t>978013161</t>
  </si>
  <si>
    <t xml:space="preserve">Otlčenie omietok stien vnútorných vápenných alebo vápennocementových v rozsahu do 50 %,  -0,02000t</t>
  </si>
  <si>
    <t>22</t>
  </si>
  <si>
    <t>978059531.S</t>
  </si>
  <si>
    <t xml:space="preserve">Odsekanie a odobratie obkladov stien z obkladačiek vnútorných vrátane podkladovej omietky nad 2 m2,  -0,06800t</t>
  </si>
  <si>
    <t>24</t>
  </si>
  <si>
    <t>13</t>
  </si>
  <si>
    <t>979011111</t>
  </si>
  <si>
    <t>Zvislá doprava sutiny a vybúraných hmôt za prvé podlažie nad alebo pod základným podlažím</t>
  </si>
  <si>
    <t>t</t>
  </si>
  <si>
    <t>26</t>
  </si>
  <si>
    <t>979011121</t>
  </si>
  <si>
    <t>Zvislá doprava sutiny a vybúraných hmôt za každé ďalšie podlažie</t>
  </si>
  <si>
    <t>28</t>
  </si>
  <si>
    <t>15</t>
  </si>
  <si>
    <t>979081111</t>
  </si>
  <si>
    <t>Odvoz sutiny a vybúraných hmôt na skládku do 1 km</t>
  </si>
  <si>
    <t>30</t>
  </si>
  <si>
    <t>979081121</t>
  </si>
  <si>
    <t>Odvoz sutiny a vybúraných hmôt na skládku za každý ďalší 1 km</t>
  </si>
  <si>
    <t>32</t>
  </si>
  <si>
    <t>17</t>
  </si>
  <si>
    <t>979082111</t>
  </si>
  <si>
    <t>Vnútrostavenisková doprava sutiny a vybúraných hmôt do 10 m</t>
  </si>
  <si>
    <t>34</t>
  </si>
  <si>
    <t>979082121</t>
  </si>
  <si>
    <t>Vnútrostavenisková doprava sutiny a vybúraných hmôt za každých ďalších 5 m</t>
  </si>
  <si>
    <t>36</t>
  </si>
  <si>
    <t>19</t>
  </si>
  <si>
    <t>979089012</t>
  </si>
  <si>
    <t>Poplatok za skladovanie - betón, tehly, dlaždice (17 01 ), ostatné</t>
  </si>
  <si>
    <t>38</t>
  </si>
  <si>
    <t>PSV</t>
  </si>
  <si>
    <t xml:space="preserve">Práce a dodávky PSV   </t>
  </si>
  <si>
    <t>712</t>
  </si>
  <si>
    <t xml:space="preserve">Izolácie striech, povlakové krytiny   </t>
  </si>
  <si>
    <t>712300832.S</t>
  </si>
  <si>
    <t xml:space="preserve">Odstránenie povlakovej krytiny na strechách plochých 10° dvojvrstvovej,  -0,01000t</t>
  </si>
  <si>
    <t>40</t>
  </si>
  <si>
    <t>23</t>
  </si>
  <si>
    <t>712990813.S</t>
  </si>
  <si>
    <t xml:space="preserve">Odstránenie povlakovej krytiny striech násypu alebo nánosu do 10st. hr. nad 50 do 100mm,  -0,16700t</t>
  </si>
  <si>
    <t>42</t>
  </si>
  <si>
    <t>713</t>
  </si>
  <si>
    <t xml:space="preserve">Izolácie tepelné   </t>
  </si>
  <si>
    <t>25</t>
  </si>
  <si>
    <t>713000047.S</t>
  </si>
  <si>
    <t>Odstránenie nadstresnej tepelnej izolácie striech plochých uchytené pribitím, kotvením z polystyrénu hr. nad 10 cm -0,0079t</t>
  </si>
  <si>
    <t>44</t>
  </si>
  <si>
    <t>721</t>
  </si>
  <si>
    <t xml:space="preserve">Zdravotechnika -  vnútorná kanalizácia   </t>
  </si>
  <si>
    <t>27</t>
  </si>
  <si>
    <t>721171809</t>
  </si>
  <si>
    <t>Demontáž potrubia z novodurových rúr odpadového celom objekte</t>
  </si>
  <si>
    <t>46</t>
  </si>
  <si>
    <t>725</t>
  </si>
  <si>
    <t xml:space="preserve">Zdravotechnika - zariaď. predmety   </t>
  </si>
  <si>
    <t>29</t>
  </si>
  <si>
    <t>725110811</t>
  </si>
  <si>
    <t xml:space="preserve">Demontáž zariadovacie predmety  v celom objekte</t>
  </si>
  <si>
    <t>súb.</t>
  </si>
  <si>
    <t>48</t>
  </si>
  <si>
    <t>762</t>
  </si>
  <si>
    <t xml:space="preserve">Konštrukcie tesárske   </t>
  </si>
  <si>
    <t>31</t>
  </si>
  <si>
    <t>762342811</t>
  </si>
  <si>
    <t xml:space="preserve">Demontáž latovania striech so sklonom do 60 st., pri osovej vzdialenosti lát do 0, 22 m,  -0.00700t</t>
  </si>
  <si>
    <t>50</t>
  </si>
  <si>
    <t>764</t>
  </si>
  <si>
    <t xml:space="preserve">Konštrukcie klampiarske   </t>
  </si>
  <si>
    <t>33</t>
  </si>
  <si>
    <t>764352800</t>
  </si>
  <si>
    <t xml:space="preserve">Demontáž žľabov pododkvapových polkruhových so sklonom do 30st. rš 250 mm,  -0,00280t</t>
  </si>
  <si>
    <t>m</t>
  </si>
  <si>
    <t>52</t>
  </si>
  <si>
    <t>764451804</t>
  </si>
  <si>
    <t xml:space="preserve">Demontáž odpadových rúr štvorcových so stranou od 120 do 150 mm,  -0,00418t</t>
  </si>
  <si>
    <t>54</t>
  </si>
  <si>
    <t>765</t>
  </si>
  <si>
    <t xml:space="preserve">Konštrukcie - krytiny tvrdé   </t>
  </si>
  <si>
    <t>765311810</t>
  </si>
  <si>
    <t>Demontáž keramickej krytiny pálenej uloženej na sucho od 15 ks/m2, do sutiny, sklon strechy do 45°, -0,05t</t>
  </si>
  <si>
    <t>56</t>
  </si>
  <si>
    <t>766</t>
  </si>
  <si>
    <t xml:space="preserve">Konštrukcie stolárske   </t>
  </si>
  <si>
    <t>76625497</t>
  </si>
  <si>
    <t xml:space="preserve">Demontáž všetkych okien a dveri ocelovej zárubne a výplne  v celom objekte a odvoz na skladku</t>
  </si>
  <si>
    <t>58</t>
  </si>
  <si>
    <t>767</t>
  </si>
  <si>
    <t xml:space="preserve">Konštrukcie doplnkové kovové   </t>
  </si>
  <si>
    <t>767996805</t>
  </si>
  <si>
    <t xml:space="preserve">Demontáž ostatných doplnkov stavieb s hmotnosťou jednotlivých dielov konšt. nad 500 kg,  -0,00100t</t>
  </si>
  <si>
    <t>kg</t>
  </si>
  <si>
    <t>60</t>
  </si>
  <si>
    <t>775</t>
  </si>
  <si>
    <t xml:space="preserve">Podlahy vlysové a parketové   </t>
  </si>
  <si>
    <t>775521810</t>
  </si>
  <si>
    <t>Demontáž podláh drevených, laminátových, parketových položených voľne alebo spoj click, vrátane líšt -0,0150t</t>
  </si>
  <si>
    <t>62</t>
  </si>
  <si>
    <t>776</t>
  </si>
  <si>
    <t xml:space="preserve">Podlahy povlakové   </t>
  </si>
  <si>
    <t>776511810</t>
  </si>
  <si>
    <t xml:space="preserve">Odstránenie povlakových podláh z nášľapnej plochy lepených bez podložky,  -0,00100t</t>
  </si>
  <si>
    <t>64</t>
  </si>
  <si>
    <t>SO-02 - Architektúra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</si>
  <si>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</si>
  <si>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</si>
  <si>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</si>
  <si>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4 - Vodorovné konštrukcie   </t>
  </si>
  <si>
    <t xml:space="preserve">    6 - Úpravy povrchov, podlahy, osadenie   </t>
  </si>
  <si>
    <t xml:space="preserve">    99 - Presun hmôt HSV   </t>
  </si>
  <si>
    <t xml:space="preserve">    763 - Konštrukcie - drevostavby   </t>
  </si>
  <si>
    <t xml:space="preserve">    771 - Podlahy z dlaždíc   </t>
  </si>
  <si>
    <t xml:space="preserve">    781 - Obklady   </t>
  </si>
  <si>
    <t xml:space="preserve">    784 - Maľby   </t>
  </si>
  <si>
    <t xml:space="preserve">Zemné práce   </t>
  </si>
  <si>
    <t>132201101</t>
  </si>
  <si>
    <t>Výkop ryhy do šírky 600 mm v horn.3 do 100 m3</t>
  </si>
  <si>
    <t>132201109</t>
  </si>
  <si>
    <t>Príplatok k cene za lepivosť pri hĺbení rýh šírky do 600 mm zapažených i nezapažených s urovnaním dna v hornine 3</t>
  </si>
  <si>
    <t>162201102</t>
  </si>
  <si>
    <t>Vodorovné premiestnenie výkopku z horniny 1-4 nad 20-50m</t>
  </si>
  <si>
    <t>162501112</t>
  </si>
  <si>
    <t>Vodorovné premiestnenie výkopku po nespevnenej ceste z horniny tr.1-4, do 100 m3 na vzdialenosť do 3000 m</t>
  </si>
  <si>
    <t>5</t>
  </si>
  <si>
    <t>131211101.S</t>
  </si>
  <si>
    <t>Hĺbenie jám - ručný výkop v hornine tr.3 - ručným náradím -súdržných</t>
  </si>
  <si>
    <t>131211119.S</t>
  </si>
  <si>
    <t>Príplatok za lepivosť pri hĺbení jám ručným náradím v hornine tr. 3</t>
  </si>
  <si>
    <t>171201201</t>
  </si>
  <si>
    <t>Uloženie sypaniny na skládky do 100 m3</t>
  </si>
  <si>
    <t>460600001</t>
  </si>
  <si>
    <t>Naloženie zeminy, odvoz do 1 km a zloženie na skládke a jazda späť</t>
  </si>
  <si>
    <t>460600002</t>
  </si>
  <si>
    <t>Príplatok za odvoz zeminy za každý ďalší km a jazda späť</t>
  </si>
  <si>
    <t>171209002</t>
  </si>
  <si>
    <t>Poplatok za skladovanie - zemina a kamenivo (17 05) ostatné</t>
  </si>
  <si>
    <t xml:space="preserve">Zakladanie   </t>
  </si>
  <si>
    <t>271573001</t>
  </si>
  <si>
    <t xml:space="preserve">Násyp pod základové  konštrukcie so zhutnením zo štrkopiesku fr.0-32 mm</t>
  </si>
  <si>
    <t>274313611</t>
  </si>
  <si>
    <t>Betón základových pásov, prostý tr. C 16/20</t>
  </si>
  <si>
    <t>274361821</t>
  </si>
  <si>
    <t>Výstuž základových pásov z ocele 10505</t>
  </si>
  <si>
    <t>273351217</t>
  </si>
  <si>
    <t>Debnenie stien základových dosiek, zhotovenie-tradičné</t>
  </si>
  <si>
    <t>273351218</t>
  </si>
  <si>
    <t>Debnenie stien základových dosiek, odstránenie-tradičné</t>
  </si>
  <si>
    <t>273362442</t>
  </si>
  <si>
    <t>Výstuž základových dosiek zo zvár. sietí KARI, priemer drôtu 8/8 mm, veľkosť oka 150x150 mm</t>
  </si>
  <si>
    <t>273313612</t>
  </si>
  <si>
    <t>Betón základových dosiek, prostý tr. C 20/25</t>
  </si>
  <si>
    <t>431351121</t>
  </si>
  <si>
    <t>Debnenie do 4 m výšky - podest a podstupňových dosiek pôdorysne priamočiarych zhotovenie</t>
  </si>
  <si>
    <t>431351122</t>
  </si>
  <si>
    <t>Debnenie do 4 m výšky - podest a podstupňových dosiek pôdorysne priamočiarych odstránenie</t>
  </si>
  <si>
    <t>21</t>
  </si>
  <si>
    <t>430321315</t>
  </si>
  <si>
    <t>Schodiskové konštrukcie, betón železový tr. C 20/25</t>
  </si>
  <si>
    <t xml:space="preserve">Zvislé a kompletné konštrukcie   </t>
  </si>
  <si>
    <t>317161273</t>
  </si>
  <si>
    <t>Preklad keramický plochý HELUZ, šírky 145 mm, výšky 71 mm, dĺžky 1500 mm</t>
  </si>
  <si>
    <t>ks</t>
  </si>
  <si>
    <t>317161276</t>
  </si>
  <si>
    <t>Preklad keramický plochý HELUZ, šírky 145 mm, výšky 71 mm, dĺžky 2250 mm</t>
  </si>
  <si>
    <t>342272104</t>
  </si>
  <si>
    <t>Priečky z tvárnic YTONG hr. 150 mm P2-500 hladkých, na MVC a maltu YTONG (150x249x599)</t>
  </si>
  <si>
    <t>342272102</t>
  </si>
  <si>
    <t>Priečky z tvárnic YTONG hr. 100 mm P2-500 hladkých, na MVC a maltu YTONG (100x249x599)</t>
  </si>
  <si>
    <t>341351105</t>
  </si>
  <si>
    <t xml:space="preserve">Debnenie stien a priečok  obojstranné zhotovenie-dielce</t>
  </si>
  <si>
    <t>341351106</t>
  </si>
  <si>
    <t xml:space="preserve">Debnenie stien a priečok  obojstranné odstránenie-dielce</t>
  </si>
  <si>
    <t>341361221.S</t>
  </si>
  <si>
    <t>Výstuž stien a priečok, zvislých alebo odklonených od kolmice roných alebo oblých z betonárksje ocele 10505</t>
  </si>
  <si>
    <t>341362442</t>
  </si>
  <si>
    <t xml:space="preserve">Výstuž  stien a priečok rovných alebo oblých zo zváraných sietí KARI, priemer drôtu 8/8 mm, veľkosť oka 150x150 mm</t>
  </si>
  <si>
    <t>341311315</t>
  </si>
  <si>
    <t xml:space="preserve">Betón  stien, priečok  prostý tr. C 20/25</t>
  </si>
  <si>
    <t xml:space="preserve">Vodorovné konštrukcie   </t>
  </si>
  <si>
    <t>430321315.S</t>
  </si>
  <si>
    <t xml:space="preserve">Úpravy povrchov, podlahy, osadenie   </t>
  </si>
  <si>
    <t>35</t>
  </si>
  <si>
    <t>612465110</t>
  </si>
  <si>
    <t>Príprava vnútorného podkladu stien BAUMIT, cementový Prednástrek (Baumit Vorspritzer 2 mm), strojné nanášanie</t>
  </si>
  <si>
    <t>612465131</t>
  </si>
  <si>
    <t>Vnútorná omietka stien BAUMIT, vápennocementová, strojné nanášanie, MPI 25, hr. 10 mm</t>
  </si>
  <si>
    <t>37</t>
  </si>
  <si>
    <t>612465201</t>
  </si>
  <si>
    <t>Vnútroná omietka stien zo suchých zmesí vápennocementová jadrová (hrubá) hr. 10 mm, jadrová omietka strojová BAUMIT 50% pre vyrovnanie</t>
  </si>
  <si>
    <t>66</t>
  </si>
  <si>
    <t>612481011</t>
  </si>
  <si>
    <t>Priebežná omietková lišta (omietnik) z pozinkovaného plechu pre hrúbku omietky 6 mm</t>
  </si>
  <si>
    <t>68</t>
  </si>
  <si>
    <t>39</t>
  </si>
  <si>
    <t>625251357</t>
  </si>
  <si>
    <t>Kontaktný zatepľovací systém hr. 40 mm BAUMIT STAR MINERAL, zatĺkacie kotvy</t>
  </si>
  <si>
    <t>70</t>
  </si>
  <si>
    <t>625251372</t>
  </si>
  <si>
    <t>Kontaktný zatepľovací systém ostenia hr. 30 mm BAUMIT STAR - minerálne riešenie</t>
  </si>
  <si>
    <t>72</t>
  </si>
  <si>
    <t>41</t>
  </si>
  <si>
    <t>625251402</t>
  </si>
  <si>
    <t xml:space="preserve">Vyčistenie   kamenny obklad  vysparovať  poškodene  časti</t>
  </si>
  <si>
    <t>74</t>
  </si>
  <si>
    <t>622466116</t>
  </si>
  <si>
    <t>Príprava vonkajšieho podkladu stien BAUMIT, Univerzálny základ</t>
  </si>
  <si>
    <t>76</t>
  </si>
  <si>
    <t>43</t>
  </si>
  <si>
    <t>622464233</t>
  </si>
  <si>
    <t xml:space="preserve">Vonkajšia omietka stien tenkovrstvová   hladka  farba biela</t>
  </si>
  <si>
    <t>78</t>
  </si>
  <si>
    <t>622464310</t>
  </si>
  <si>
    <t xml:space="preserve">Vyčistenie  kamene schody  a rekonštrukcia   zviditelnit</t>
  </si>
  <si>
    <t>80</t>
  </si>
  <si>
    <t>45</t>
  </si>
  <si>
    <t>632001011</t>
  </si>
  <si>
    <t>Zhotovenie separačnej fólie v podlahových vrstvách z PE</t>
  </si>
  <si>
    <t>82</t>
  </si>
  <si>
    <t>M</t>
  </si>
  <si>
    <t>283290003600</t>
  </si>
  <si>
    <t>Separačná fólia FE, šxl 1,3x100 m, na oddelenie poterov, PE, BAUMIT</t>
  </si>
  <si>
    <t>84</t>
  </si>
  <si>
    <t>47</t>
  </si>
  <si>
    <t>632452655.S</t>
  </si>
  <si>
    <t>Cementová samonivelizačná stierka, pevnosti v tlaku 25 MPa, hr. 17 mm</t>
  </si>
  <si>
    <t>86</t>
  </si>
  <si>
    <t>88</t>
  </si>
  <si>
    <t>49</t>
  </si>
  <si>
    <t>953945102</t>
  </si>
  <si>
    <t>BAUMIT Soklový profil SL 20(hliníkový)</t>
  </si>
  <si>
    <t>90</t>
  </si>
  <si>
    <t>953995181</t>
  </si>
  <si>
    <t>BAUMIT Okenný a dverový dilatačný profil Flex (plastový)</t>
  </si>
  <si>
    <t>92</t>
  </si>
  <si>
    <t>51</t>
  </si>
  <si>
    <t>953995201</t>
  </si>
  <si>
    <t>BAUMIT Rohová lišta flexibilná (plastová)</t>
  </si>
  <si>
    <t>94</t>
  </si>
  <si>
    <t>53</t>
  </si>
  <si>
    <t>941941pc1</t>
  </si>
  <si>
    <t>D+M vetracie otvory do kotolne vr búrania, vetracích mriežok a stavebnej úpravy</t>
  </si>
  <si>
    <t>96</t>
  </si>
  <si>
    <t>941941031</t>
  </si>
  <si>
    <t>Montáž lešenia ľahkého pracovného radového s podlahami šírky od 0,80 do 1,00 m, výšky do 10 m</t>
  </si>
  <si>
    <t>98</t>
  </si>
  <si>
    <t>55</t>
  </si>
  <si>
    <t>941941032</t>
  </si>
  <si>
    <t>Montáž lešenia ľahkého pracovného radového s podlahami šírky od 0,80 do 1,00 m, výšky nad 10 do 30 m</t>
  </si>
  <si>
    <t>100</t>
  </si>
  <si>
    <t>941941831</t>
  </si>
  <si>
    <t>Demontáž lešenia ľahkého pracovného radového s podlahami šírky nad 0,80 do 1,00 m, výšky do 10 m</t>
  </si>
  <si>
    <t>102</t>
  </si>
  <si>
    <t>57</t>
  </si>
  <si>
    <t>104</t>
  </si>
  <si>
    <t>99</t>
  </si>
  <si>
    <t xml:space="preserve">Presun hmôt HSV   </t>
  </si>
  <si>
    <t>59</t>
  </si>
  <si>
    <t>998011002</t>
  </si>
  <si>
    <t>Presun hmôt pre budovy (801, 803, 812), zvislá konštr. z tehál, tvárnic, z kovu výšky do 12 m</t>
  </si>
  <si>
    <t>106</t>
  </si>
  <si>
    <t>712370020.S</t>
  </si>
  <si>
    <t>Zhotovenie povlakovej krytiny striech plochých do 10° PVC-P fóliou celoplošne lepenou s lepením spoju</t>
  </si>
  <si>
    <t>108</t>
  </si>
  <si>
    <t>63</t>
  </si>
  <si>
    <t>283220001900.S</t>
  </si>
  <si>
    <t>Hydroizolačná fólia PVC-P hr. 2,6 mm s podkladnou vrstvou z netkanej textílie PES, izolácia pre lepené systémy</t>
  </si>
  <si>
    <t>110</t>
  </si>
  <si>
    <t>712973231.S</t>
  </si>
  <si>
    <t>Detaily k PVC-P fóliam zaizolovanie kruhového prestupu 51 – 100 mm</t>
  </si>
  <si>
    <t>112</t>
  </si>
  <si>
    <t>65</t>
  </si>
  <si>
    <t>712990040.S</t>
  </si>
  <si>
    <t>Položenie geotextílie vodorovne alebo zvislo na strechy ploché do 10°</t>
  </si>
  <si>
    <t>114</t>
  </si>
  <si>
    <t>693110004500.S</t>
  </si>
  <si>
    <t>Geotextília polypropylénová netkaná 300 g/m2</t>
  </si>
  <si>
    <t>116</t>
  </si>
  <si>
    <t>67</t>
  </si>
  <si>
    <t>712991040.S</t>
  </si>
  <si>
    <t>Montáž podkladnej konštrukcie z OSB dosiek na atike šírky 411 - 620 mm pod klampiarske konštrukcie</t>
  </si>
  <si>
    <t>118</t>
  </si>
  <si>
    <t>311690001000.S</t>
  </si>
  <si>
    <t>Rozperný nit 6x30 mm do betónu, hliníkový</t>
  </si>
  <si>
    <t>120</t>
  </si>
  <si>
    <t>69</t>
  </si>
  <si>
    <t>607260000300.S</t>
  </si>
  <si>
    <t>Doska OSB nebrúsená hr. 18 mm</t>
  </si>
  <si>
    <t>122</t>
  </si>
  <si>
    <t>71</t>
  </si>
  <si>
    <t>713122111</t>
  </si>
  <si>
    <t>Montáž tepelnej izolácie podláh polystyrénom, kladeným voľne v jednej vrstve</t>
  </si>
  <si>
    <t>124</t>
  </si>
  <si>
    <t>283720003100</t>
  </si>
  <si>
    <t>Doska EPS FLOOR 5000 hr. 40 mm, pre podlahy, ISOVER</t>
  </si>
  <si>
    <t>126</t>
  </si>
  <si>
    <t>73</t>
  </si>
  <si>
    <t>713111111</t>
  </si>
  <si>
    <t>Montáž tepelnej izolácie stropov minerálnou vlnou, vrchom kladenou voľne</t>
  </si>
  <si>
    <t>128</t>
  </si>
  <si>
    <t>631440000800</t>
  </si>
  <si>
    <t>Doska NOBASIL MPN, 150x600x1000 mm, čadičová minerálna izolácia pre podhľady a stropy, KNAUF</t>
  </si>
  <si>
    <t>130</t>
  </si>
  <si>
    <t>75</t>
  </si>
  <si>
    <t>713141155.S</t>
  </si>
  <si>
    <t>Montáž tepelnej izolácie striech plochých do 10° minerálnou vlnou, rozloženej v jednej vrstve, prikotvením</t>
  </si>
  <si>
    <t>132</t>
  </si>
  <si>
    <t>631440025000.S</t>
  </si>
  <si>
    <t>Doska z minerálnej vlny hr. 140 mm, izolácia pre zateplenie plochých striech</t>
  </si>
  <si>
    <t>134</t>
  </si>
  <si>
    <t>77</t>
  </si>
  <si>
    <t>136</t>
  </si>
  <si>
    <t>631440025200.S</t>
  </si>
  <si>
    <t>Doska z minerálnej vlny hr. 60 mm, izolácia pre zateplenie plochých striech</t>
  </si>
  <si>
    <t>138</t>
  </si>
  <si>
    <t>79</t>
  </si>
  <si>
    <t>631440025400.S</t>
  </si>
  <si>
    <t>Doska z minerálnej vlny hr. 100 mm, izolácia pre zateplenie plochých striech</t>
  </si>
  <si>
    <t>140</t>
  </si>
  <si>
    <t>998713101</t>
  </si>
  <si>
    <t>Presun hmôt pre izolácie tepelné v objektoch výšky do 6 m</t>
  </si>
  <si>
    <t>142</t>
  </si>
  <si>
    <t>762332130</t>
  </si>
  <si>
    <t xml:space="preserve">Drobne opravy krovu  počas rekonštrukcie penetracia   dreva a drobne   prace</t>
  </si>
  <si>
    <t>144</t>
  </si>
  <si>
    <t>83</t>
  </si>
  <si>
    <t>762341252</t>
  </si>
  <si>
    <t>Montáž kontralát pre sklon od 22° do 35°</t>
  </si>
  <si>
    <t>146</t>
  </si>
  <si>
    <t>605120002800</t>
  </si>
  <si>
    <t xml:space="preserve">Hranoly z mäkkého reziva neopracované nehranené akosť II, prierez 25-100 cm2 a   náter  proti plesne a huhy</t>
  </si>
  <si>
    <t>148</t>
  </si>
  <si>
    <t>85</t>
  </si>
  <si>
    <t>762341202</t>
  </si>
  <si>
    <t>Montáž latovania zložitých striech pre sklon do 60°</t>
  </si>
  <si>
    <t>150</t>
  </si>
  <si>
    <t>605120002800.1</t>
  </si>
  <si>
    <t xml:space="preserve">Hranoly z mäkkého reziva neopracované nehranené akosť II, prierez 25-100 cm2 náter  proti plesne a huby</t>
  </si>
  <si>
    <t>152</t>
  </si>
  <si>
    <t>87</t>
  </si>
  <si>
    <t>762822110.S</t>
  </si>
  <si>
    <t>Montáž stropníc z hraneného a polohraneného reziva prierezovej plochy do 144 cm2; rošt pod OSB</t>
  </si>
  <si>
    <t>154</t>
  </si>
  <si>
    <t>605120002800.2</t>
  </si>
  <si>
    <t>Hranoly z mäkkého reziva neopracované nehranené akosť II, prierez 25-100 cm2</t>
  </si>
  <si>
    <t>156</t>
  </si>
  <si>
    <t>89</t>
  </si>
  <si>
    <t>783782406</t>
  </si>
  <si>
    <t>Nátery tesárskych konštrukcií, hĺbková impregnácia 3 v 1 s biocídom, jednonásobná</t>
  </si>
  <si>
    <t>158</t>
  </si>
  <si>
    <t>762395000</t>
  </si>
  <si>
    <t>Spojovacie prostriedky pre viazané konštrukcie krovov, debnenie a laťovanie, nadstrešné konštr., spádové kliny - svorky, dosky, klince, pásová oceľ, vruty</t>
  </si>
  <si>
    <t>160</t>
  </si>
  <si>
    <t>91</t>
  </si>
  <si>
    <t>762512245.S</t>
  </si>
  <si>
    <t>Položenie podláh pod PVC na drevený podklad z drevotrieskových dosiek priskrutkovaním</t>
  </si>
  <si>
    <t>162</t>
  </si>
  <si>
    <t>607150000100.S</t>
  </si>
  <si>
    <t>Doska drevovláknitá mäkká DHF, difúzna, hrxlxš 20x2500x675 mm</t>
  </si>
  <si>
    <t>164</t>
  </si>
  <si>
    <t>93</t>
  </si>
  <si>
    <t>762810017.S</t>
  </si>
  <si>
    <t>Záklop stropov z dosiek OSB skrutkovaných na trámy na zraz hr. dosky 25 mm</t>
  </si>
  <si>
    <t>166</t>
  </si>
  <si>
    <t>763</t>
  </si>
  <si>
    <t xml:space="preserve">Konštrukcie - drevostavby   </t>
  </si>
  <si>
    <t>95</t>
  </si>
  <si>
    <t>763132210</t>
  </si>
  <si>
    <t>SDK podhľad KNAUF D112, závesná dvojvrstvová kca profil montažný CD a nosný UD, dosky GKF hr. 12,5 mm</t>
  </si>
  <si>
    <t>168</t>
  </si>
  <si>
    <t>590110000400</t>
  </si>
  <si>
    <t>Doska sadrokartónová Knauf WHITE, hrana HRAK, GKB hr. 12,5 mm, šxl 1250x2000 mm</t>
  </si>
  <si>
    <t>170</t>
  </si>
  <si>
    <t>97</t>
  </si>
  <si>
    <t>998763301</t>
  </si>
  <si>
    <t>Presun hmôt pre sádrokartónové konštrukcie v objektoch výšky do 7 m</t>
  </si>
  <si>
    <t>172</t>
  </si>
  <si>
    <t>764175422</t>
  </si>
  <si>
    <t xml:space="preserve">Krytina  - trapézový systém T-05, šírka 1245 mm, hr. 0,75 mm, sklon strechy od 30°do 45°   pre schodisko</t>
  </si>
  <si>
    <t>174</t>
  </si>
  <si>
    <t>764352423</t>
  </si>
  <si>
    <t>Žľaby z pozinkovaného farbeného PZf plechu, pododkvapové polkruhové r.š. 250 mm</t>
  </si>
  <si>
    <t>176</t>
  </si>
  <si>
    <t>101</t>
  </si>
  <si>
    <t>764430450.S</t>
  </si>
  <si>
    <t>Oplechovanie muriva a atík z pozinkovaného farbeného PZf plechu, vrátane rohov r.š. 600 mm</t>
  </si>
  <si>
    <t>178</t>
  </si>
  <si>
    <t>764454454</t>
  </si>
  <si>
    <t>Zvodové rúry z pozinkovaného farbeného PZf plechu, kruhové priemer 120 mm</t>
  </si>
  <si>
    <t>180</t>
  </si>
  <si>
    <t>103</t>
  </si>
  <si>
    <t>764392460.S</t>
  </si>
  <si>
    <t>Úžľabie z pozinkovaného farbeného PZf plechu, r.š. 750 mm</t>
  </si>
  <si>
    <t>182</t>
  </si>
  <si>
    <t>998764102</t>
  </si>
  <si>
    <t>Presun hmôt pre konštrukcie klampiarske v objektoch výšky nad 6 do 12 m</t>
  </si>
  <si>
    <t>184</t>
  </si>
  <si>
    <t>765310234.S</t>
  </si>
  <si>
    <t>Hrebeň z hrebenáčov pre krytinu drážkovú, s použitím vetracieho pásu, sklon od 35° do 60°</t>
  </si>
  <si>
    <t>186</t>
  </si>
  <si>
    <t>107</t>
  </si>
  <si>
    <t>765312635</t>
  </si>
  <si>
    <t xml:space="preserve">Betónová  strešná  krytina Terran  Rundo  zložitých striech, sklon od 35° do 60°  obsahuje   materiali  na užlabie ako aj  zábrany  proti snehove  škridle a odvetranie  strechy</t>
  </si>
  <si>
    <t>188</t>
  </si>
  <si>
    <t>765312635.1</t>
  </si>
  <si>
    <t xml:space="preserve">Keramická krytina  - príplatok za rezanie a kotvenie - montáž v oblúku 15%</t>
  </si>
  <si>
    <t>190</t>
  </si>
  <si>
    <t>109</t>
  </si>
  <si>
    <t>765314355</t>
  </si>
  <si>
    <t>Nárožie hladké univerzálne , s použitím vetracieho pásu hliník, sklon od 35° do 60°</t>
  </si>
  <si>
    <t>192</t>
  </si>
  <si>
    <t>631571003.S</t>
  </si>
  <si>
    <t>Násyp pod podlahy, mazaniny a dlažby, popr. Na plochých strechách, vodorných alebo v spáde, s utlačením a urovnaním povrchu - ochranný násyp hr 100mm</t>
  </si>
  <si>
    <t>194</t>
  </si>
  <si>
    <t>111</t>
  </si>
  <si>
    <t>5,8331E11</t>
  </si>
  <si>
    <t>Štrkopiesok frakcia 16-32 mm, STN EN 13242 + A1</t>
  </si>
  <si>
    <t>196</t>
  </si>
  <si>
    <t>765901345</t>
  </si>
  <si>
    <t>Strešná fólia 2S od 22° do 35°, na krokvy</t>
  </si>
  <si>
    <t>198</t>
  </si>
  <si>
    <t>113</t>
  </si>
  <si>
    <t>998765102</t>
  </si>
  <si>
    <t>Presun hmôt pre tvrdé krytiny v objektoch výšky nad 6 do 12 m</t>
  </si>
  <si>
    <t>200</t>
  </si>
  <si>
    <t>115</t>
  </si>
  <si>
    <t>766621081</t>
  </si>
  <si>
    <t xml:space="preserve">Montáž drevené okna   paropriepustné a paronepriepustné pásky</t>
  </si>
  <si>
    <t>202</t>
  </si>
  <si>
    <t>611410006600</t>
  </si>
  <si>
    <t xml:space="preserve">Exteriérové  drevené  jednokrídlové okno- otváravo - sklopné  rozmer 700x1750 mm  rám okna profil  EUROOKNO Uf=1,09 W/m2.K  drevo  farba Biela  izolačné  trojsklo Ug=0,6 W/m2 .K. g=0,5 parapet  drevený   poplastovaný plech  šírka  350 mm  O-05</t>
  </si>
  <si>
    <t>204</t>
  </si>
  <si>
    <t>117</t>
  </si>
  <si>
    <t>611410007000</t>
  </si>
  <si>
    <t xml:space="preserve">Exteriérové  drevené dvojkrídlové  okno - otváravo  sklopné   rozmer   700x1230 mm rám  okna profil  EUROOKNO  Uf= 1,09 W/m2.K drevo  farba Biela  izolačné  trojsklo Ug=0,6 W/m2.K. g=0,5  parapet  drevený poplastovaný  plech širka  350 mm O-09</t>
  </si>
  <si>
    <t>206</t>
  </si>
  <si>
    <t>61141000845</t>
  </si>
  <si>
    <t xml:space="preserve">Exteriérové  drevené  jednokridlové okno - otváravo  - sklopné  rozmer 560x900 mm rám okna profil EUROOKNO Uf=1,09 W/m2.K  drevo farba biela izolačné trojsklo  Ug=0,6 W/m2. K g=0,5  parapet  drevený a poplastovany plech šírka 350 mm O-12</t>
  </si>
  <si>
    <t>208</t>
  </si>
  <si>
    <t>119</t>
  </si>
  <si>
    <t>61141000845.1</t>
  </si>
  <si>
    <t xml:space="preserve">Exteriérové  drevené  jednokrídlové okno - otváravo - sklopné  rozmer 500x1460 mm  rám okna profil  EUROOKNO uF= 1,09 W/m2. k drevo farba biela izolačne trojsklo  Ug=0,6 W/m2. K g= 0,5 parapet drevený a poplastovaný plech  šírka 350 mm  O-13</t>
  </si>
  <si>
    <t>210</t>
  </si>
  <si>
    <t>61141000845.2</t>
  </si>
  <si>
    <t xml:space="preserve">Exteriérové  drevené  jednokrídlové okno - otváravo - sklopné  rozmer 560x1460 mm  rám okna profil  EUROOKNO Uf= 1,09 W/m2. k drevo farba biela izolačne trojsklo  Ug=0,6 W/m2. K g= 0,5 parapet drevený a poplastovaný plech  šírka 350 mm  O-13</t>
  </si>
  <si>
    <t>212</t>
  </si>
  <si>
    <t>61141000858</t>
  </si>
  <si>
    <t xml:space="preserve">Exteriérové  drevené   jednokrídlové   okno - otváravo  sklopné   rozmer   1160x1480 mm  rám  okna profil EUROOKNO Uf = 1,09W/m2.K. drevo  farba  biela  izolačné trojsklo  Ug=0,6W/m2.K g=0,5  parapet drevený  a poplastovaný  plech  širka  350 mm O-15</t>
  </si>
  <si>
    <t>214</t>
  </si>
  <si>
    <t>121</t>
  </si>
  <si>
    <t>611410008659</t>
  </si>
  <si>
    <t xml:space="preserve">Exteriérové  dverné  jednokrídlové okno- ováravo -sklopné rozmer 560x870 mm rám okna profil EUROOKNO Uf=1,09 W/m2.K. drevo  farba biela  izolačne trojsklo  Ug=0,6W/m2 parapet drevený a poplastovaný plech  širka 350 mm O-16</t>
  </si>
  <si>
    <t>216</t>
  </si>
  <si>
    <t>611410008675</t>
  </si>
  <si>
    <t xml:space="preserve">Exteriérové drevené jednokridlové okno - otváravo  - sklopné  rozmer  520x1610 mm rám  okna profil  EUROOKNO Uf=1,09W/m2 K. drevo farba  biela  izolačne trojsklo Ug=0,6W/m2 parapet dervený  a poplatovaný plech širka 350mm O-17</t>
  </si>
  <si>
    <t>218</t>
  </si>
  <si>
    <t>123</t>
  </si>
  <si>
    <t>611410008678</t>
  </si>
  <si>
    <t xml:space="preserve">Exterérové drevené jednokridlové okno- sklopné  rozmer 1200x500 mm rám  okna profil  EUROOKNO Uf=1,09W/m2.K. drevo  farba  biela izolačné trojsklo Ug=0,6W/m2 parapet  drevený a poplastovaný plech širka 350mm O-18</t>
  </si>
  <si>
    <t>220</t>
  </si>
  <si>
    <t>611410008679</t>
  </si>
  <si>
    <t xml:space="preserve">Exteriérové drevené jednokrídlové okno- pevné  rozmer 1100x500 mm rám okna profil EUROOKNO Uf= 1,09W/m2.K. drevo farba biela izolačné trojsklo  Ug=0,6 W/m2 .K. parapet  drevený a poplastovaný plech šírka 350mm O-19</t>
  </si>
  <si>
    <t>222</t>
  </si>
  <si>
    <t>125</t>
  </si>
  <si>
    <t>611410010100</t>
  </si>
  <si>
    <t xml:space="preserve">Plastové okno dvojkrídlové OS+O, vxš 2030x1790 mm, izolačné trojsklo   vnútorne a vonkajšie parapety farba  hneda</t>
  </si>
  <si>
    <t>224</t>
  </si>
  <si>
    <t>611410010136</t>
  </si>
  <si>
    <t xml:space="preserve">Exteriérové drevené  trojkrídlové okna -otváravo sklopné  rozmer  1750x1790 mm rám  okna profil  EUROOKNO Uf=1,09 W/02. K drevo  fraba biela izolačné trojsklo  Ug=0,6 W/m2. K g=0,5 poplastovaný  plech  šírka  350mm O-02</t>
  </si>
  <si>
    <t>226</t>
  </si>
  <si>
    <t>127</t>
  </si>
  <si>
    <t>611410010137</t>
  </si>
  <si>
    <t xml:space="preserve">Exteriérové drevené dvojkrídlové okno - otváravo sklopné+ nadsvetlík rozmer  1700x2000 mm rám  okna profil  EUROOKNO  Uf= 1,09 W/m2.K drevo  farba biela izolačné trojsklo Ug=0,6W/m2.K.g=0,5 parapet drevenéa poplastovaný plech šírka 350  O-07</t>
  </si>
  <si>
    <t>228</t>
  </si>
  <si>
    <t>611410010138</t>
  </si>
  <si>
    <t xml:space="preserve">Exteriérové  drevené  dvojkrídlové okno- otváravo sklopné   rozmer 1500x1790 mm rám  okna profil  EUROOKNO Uf=1,09W/m2.K. drevo  farba biela  izolačné trojsklo  Ug= 0,6W/m2 .K. g= 0,5 parapet drevený a poplastovaný plech šírka 350 mm O-08</t>
  </si>
  <si>
    <t>230</t>
  </si>
  <si>
    <t>129</t>
  </si>
  <si>
    <t>611410010139</t>
  </si>
  <si>
    <t xml:space="preserve">Exteriérové drevené  zložité okno- otváravo sklopné  rozmer 2030x2090 mm rám okna profil  EUROOKNO Uf=1,09 W/m2.K. drevo biele izolačné trojsklo  Ug=0,5 parapet  drevený a poplastovaná plech šírka 350 mm O-10</t>
  </si>
  <si>
    <t>232</t>
  </si>
  <si>
    <t>6114100101400</t>
  </si>
  <si>
    <t xml:space="preserve">Exteriérové drevené zložite  okno - otváravo sklopné  rozmer 1750x2650 mm rám okna profil  EUROOKNO Uf=1,09 W/m2.K. g=0,5 drevo farba biela izolačn trojsklo  parapet drevený a poplastovaný  plech šírka 350 mm  O-11</t>
  </si>
  <si>
    <t>234</t>
  </si>
  <si>
    <t>131</t>
  </si>
  <si>
    <t>61141000458</t>
  </si>
  <si>
    <t xml:space="preserve">Exteriérové drevené okno zložené - 2x sklopné+4x pevná časť  rozmer  1100x3450 mm rám okno profil  EUROOKNO Uf=1,09W/m2.k drevo  farba biela izolačné trojsklo Ug=0,6 .k.g=0,5 parapet drevený  a poplastovaný  plech šírka 350 mm O-03</t>
  </si>
  <si>
    <t>236</t>
  </si>
  <si>
    <t>61141000458.1</t>
  </si>
  <si>
    <t xml:space="preserve">Interiérové plastové dvojkrídlové  okno- pevné zasklenie  rozmer  1500x1950 mm  rám okna profil  5 komorový systém  REHAU, Uf = 1,3 W/m2. K. plast farba biela  izolačné trojsklo Ug=0,6W/m2 .K.  g=0,5 parapet plastový a poplastovaný plech širka 350 mm O-04</t>
  </si>
  <si>
    <t>238</t>
  </si>
  <si>
    <t>133</t>
  </si>
  <si>
    <t>61141000458.2</t>
  </si>
  <si>
    <t xml:space="preserve">Exteriérové drevené jednokrídlové okno -sklopné + nad svetlíkom otváravo sklopný  rozmer  800x2000 rám okna profil EUROOKNO Uf=1,09 W/m2.K. drevo farba biela izolačna trojsklo Ug=0,6 W/m2.K. g´0,5  O-08  parapet drevený poplastový  plech šírka 350 mm</t>
  </si>
  <si>
    <t>240</t>
  </si>
  <si>
    <t>61141000458.3</t>
  </si>
  <si>
    <t xml:space="preserve">Exteriérové drevené trojkrídlové okno- otváravo sklopné  rozmer 2030x1790 mm rám okna profil EUROOKNO Uf= 1,09 W/m2 .K. drevo farba biela  izolačne trojsklo Ug=0,6W/m2.K. g=0,5 parapet  drevo a poplastovaný plech širka 350 mm</t>
  </si>
  <si>
    <t>242</t>
  </si>
  <si>
    <t>135</t>
  </si>
  <si>
    <t>61141000458.4</t>
  </si>
  <si>
    <t>Zasklená stena plastová 2000/3300, vr nadsvetlíka a 1x dvojkrídlové dvere, farba hnedá</t>
  </si>
  <si>
    <t>244</t>
  </si>
  <si>
    <t>61141000458.5</t>
  </si>
  <si>
    <t>Zasklená stena plastová 5000/3300, vr nadsvetlíka a bočného svetlíka, 2x dvojkrídlové dvere, farba hnedá</t>
  </si>
  <si>
    <t>246</t>
  </si>
  <si>
    <t>137</t>
  </si>
  <si>
    <t>61141000458.6</t>
  </si>
  <si>
    <t>Dvere plastové 1000/2700, farba hnedá</t>
  </si>
  <si>
    <t>248</t>
  </si>
  <si>
    <t>61141000458.7</t>
  </si>
  <si>
    <t>Zasklená stena plastová 2990/4000, vr nadsvetlíka a bočných svetlíkov, 2x dvojkrídlové dvere,</t>
  </si>
  <si>
    <t>250</t>
  </si>
  <si>
    <t>139</t>
  </si>
  <si>
    <t>61141000458.8</t>
  </si>
  <si>
    <t xml:space="preserve">Zasklená stena hliníková protipožiarna 2500/2500, vr  bočných svetlíkov, 1x dvojkrídlové dvere,</t>
  </si>
  <si>
    <t>252</t>
  </si>
  <si>
    <t>61141000458.9</t>
  </si>
  <si>
    <t>Výdajné okno plastové biele 1000/650</t>
  </si>
  <si>
    <t>254</t>
  </si>
  <si>
    <t>141</t>
  </si>
  <si>
    <t>6114100045.10</t>
  </si>
  <si>
    <t>Interiérové okno plastové biele 1000/1500</t>
  </si>
  <si>
    <t>256</t>
  </si>
  <si>
    <t>766641161</t>
  </si>
  <si>
    <t>Montáž dverí plastových, vchodových, obvodu dverí</t>
  </si>
  <si>
    <t>258</t>
  </si>
  <si>
    <t>143</t>
  </si>
  <si>
    <t>5534130302</t>
  </si>
  <si>
    <t xml:space="preserve">Dvere vchodové  plastové jednokrídlové plné  1100x2690 mm  + kovanie</t>
  </si>
  <si>
    <t>260</t>
  </si>
  <si>
    <t>55341303024</t>
  </si>
  <si>
    <t xml:space="preserve">Dvere vchodové  plastové dvojkrídlové plné  1800x3300 mm  + kovanie</t>
  </si>
  <si>
    <t>262</t>
  </si>
  <si>
    <t>145</t>
  </si>
  <si>
    <t>766661422.S</t>
  </si>
  <si>
    <t>Montáž dverí drevených vchodových bezpečnostných do kovovej bezpečnostnej zárubne</t>
  </si>
  <si>
    <t>264</t>
  </si>
  <si>
    <t>611650001150.S</t>
  </si>
  <si>
    <t>Dvere vnútorné protipožiarne drevené EI EW 30 D3, šxv 900x1970 mm, požiarna výplň DTD, SK certifikát, CPL lamino 0,2 mm</t>
  </si>
  <si>
    <t>266</t>
  </si>
  <si>
    <t>147</t>
  </si>
  <si>
    <t>766662112</t>
  </si>
  <si>
    <t>Montáž dverového krídla otočného jednokrídlového poldrážkového, obložková zárubne, vrátane kovania</t>
  </si>
  <si>
    <t>268</t>
  </si>
  <si>
    <t>766702112</t>
  </si>
  <si>
    <t>Montáž obložkovej zárubne pre jednokrídlové dvere pri hrúbke steny 10 až 35 cm</t>
  </si>
  <si>
    <t>kus</t>
  </si>
  <si>
    <t>270</t>
  </si>
  <si>
    <t>149</t>
  </si>
  <si>
    <t>549150000600</t>
  </si>
  <si>
    <t>Kľučka dverová 2x, 2x rozeta BB, FAB, nehrdzavejúca oceľ,</t>
  </si>
  <si>
    <t>272</t>
  </si>
  <si>
    <t>611610000400</t>
  </si>
  <si>
    <t>Dvere vnútorné jednokrídlové, šírka 600-900 mm, výplň papierová voština, povrch fólia M10, plné,</t>
  </si>
  <si>
    <t>274</t>
  </si>
  <si>
    <t>151</t>
  </si>
  <si>
    <t>766702111.S</t>
  </si>
  <si>
    <t>Montáž zárubní obložkových pre dvere jednokrídlové</t>
  </si>
  <si>
    <t>276</t>
  </si>
  <si>
    <t>611810002500</t>
  </si>
  <si>
    <t>Zárubňa vnútorná obložková , šírka 600-900 mm, výška 1970 mm, povrch fólia, pre jednokrídlové dvere,</t>
  </si>
  <si>
    <t>278</t>
  </si>
  <si>
    <t>153</t>
  </si>
  <si>
    <t>766702121.S</t>
  </si>
  <si>
    <t>Montáž zárubní obložkových pre dvere dvojkrídlové</t>
  </si>
  <si>
    <t>280</t>
  </si>
  <si>
    <t>611810005600</t>
  </si>
  <si>
    <t>Zárubňa vnútorná obložková, šírka 1250-1850 mm, výška 1970 mm, povrch fólia, pre dvojkrídlové dvere</t>
  </si>
  <si>
    <t>282</t>
  </si>
  <si>
    <t>155</t>
  </si>
  <si>
    <t>766662132</t>
  </si>
  <si>
    <t>Montáž dverového krídla otočného dvojkrídlového poldrážkového, do existujúcej zárubne, vrátane kovania</t>
  </si>
  <si>
    <t>284</t>
  </si>
  <si>
    <t>6117103100</t>
  </si>
  <si>
    <t>Dvere vnútorné, fóliované M10, plné, š.1250-1850</t>
  </si>
  <si>
    <t>286</t>
  </si>
  <si>
    <t>157</t>
  </si>
  <si>
    <t>766662112.1</t>
  </si>
  <si>
    <t>288</t>
  </si>
  <si>
    <t>611610000400.1</t>
  </si>
  <si>
    <t>Dvere vnútorné jednokrídlové, šírka 600-900 mm, výplň papierová voština, povrch fólia M10, plné, SAPELI</t>
  </si>
  <si>
    <t>290</t>
  </si>
  <si>
    <t>159</t>
  </si>
  <si>
    <t>Pol1</t>
  </si>
  <si>
    <t>Dvere vnútorné jednokrídlové, šírka 1000-1100 mm, výplň papierová voština, povrch fólia M10, plné, SAPELI</t>
  </si>
  <si>
    <t>292</t>
  </si>
  <si>
    <t>766661413</t>
  </si>
  <si>
    <t>Montáž dverového krídla kompletiz.otváravého protipožiar., jednokrídlových, š.do 800 mm bez priezoru</t>
  </si>
  <si>
    <t>294</t>
  </si>
  <si>
    <t>161</t>
  </si>
  <si>
    <t>6116400801</t>
  </si>
  <si>
    <t xml:space="preserve">Drevené plné požiarne dvere jednokrídlové, bez zárubne  EW 30, 1000x2020 mm  komplet vr. doplnkov (B5)-bezp.klučka</t>
  </si>
  <si>
    <t>296</t>
  </si>
  <si>
    <t>611650001140</t>
  </si>
  <si>
    <t xml:space="preserve">Drevené plné požiarne dvere jednokrídlové, bez zárubne  EW 30, 1000x1970 mm  komplet vr. doplnkov (B5)-bezp.klučka   EI 30D 3-C</t>
  </si>
  <si>
    <t>298</t>
  </si>
  <si>
    <t>163</t>
  </si>
  <si>
    <t>611650001100</t>
  </si>
  <si>
    <t xml:space="preserve">Drevené plné požiarne dvere jednokrídlové, bez zárubne  EW 30, 900x1970 mm  komplet vr. doplnkov (B5)-bezp.klučka</t>
  </si>
  <si>
    <t>300</t>
  </si>
  <si>
    <t>EI 60D 1-C</t>
  </si>
  <si>
    <t xml:space="preserve">Drevené plné požiarne dvere jednokrídlové, bez zárubne  EW 60, 800x1970 mm  komplet vr. doplnkov (B5)-bezp.klučka</t>
  </si>
  <si>
    <t>302</t>
  </si>
  <si>
    <t>165</t>
  </si>
  <si>
    <t>EI 15D 3-C</t>
  </si>
  <si>
    <t xml:space="preserve">Drevené plné požiarne dvere jednokrídlové, bez zárubne  EW 15, 800x1970 mm  komplet vr. doplnkov (B5)-bezp.klučka</t>
  </si>
  <si>
    <t>304</t>
  </si>
  <si>
    <t>EI 15D 3-C.1</t>
  </si>
  <si>
    <t xml:space="preserve">Drevené plné požiarne dvere jednokrídlové, bez zárubne  EW 15, 1100x1970 mm  komplet vr. doplnkov (B5)-bezp.klučka</t>
  </si>
  <si>
    <t>306</t>
  </si>
  <si>
    <t>167</t>
  </si>
  <si>
    <t>61164008012</t>
  </si>
  <si>
    <t xml:space="preserve">Drevené plné požiarne dvere jednokrídlové, bez zárubne  EW 30, 1100x2020 mm  komplet vr. doplnkov (B5)-bezp.klučka</t>
  </si>
  <si>
    <t>308</t>
  </si>
  <si>
    <t>61164008013</t>
  </si>
  <si>
    <t xml:space="preserve">Drevené plné požiarne dvere jednokrídlové, bez zárubne  EW 30, 1200x2020 mm  komplet vr. doplnkov (B5)-bezp.klučka</t>
  </si>
  <si>
    <t>310</t>
  </si>
  <si>
    <t>169</t>
  </si>
  <si>
    <t>6116400802</t>
  </si>
  <si>
    <t xml:space="preserve">Drevené plné požiarne dvere jednokrídlové, bez zárubne  EW 15, 900x2020 mm  komplet vr. doplnkov (B5)</t>
  </si>
  <si>
    <t>312</t>
  </si>
  <si>
    <t>998766203</t>
  </si>
  <si>
    <t>Presun hmot pre konštrukcie stolárske v objektoch výšky nad 12 do 24 m</t>
  </si>
  <si>
    <t>%</t>
  </si>
  <si>
    <t>318</t>
  </si>
  <si>
    <t>767230035.S</t>
  </si>
  <si>
    <t>Montáž zábradlia nerezové na schody, výplň rebrovanie, kotvenie zboku</t>
  </si>
  <si>
    <t>320</t>
  </si>
  <si>
    <t>175</t>
  </si>
  <si>
    <t>553520000500.S</t>
  </si>
  <si>
    <t>Zábradlie nerezové pre schody, horizontálna výplň nerez, výška 900 mm, dĺžka 3000 mm, kotvenie bočné</t>
  </si>
  <si>
    <t>322</t>
  </si>
  <si>
    <t>767995106</t>
  </si>
  <si>
    <t xml:space="preserve">Dodanie a montáž ostatných atypických kovových stavebných doplnkových konštrukcií nad 100 do 250 kg schodisko  a preklady v stene</t>
  </si>
  <si>
    <t>324</t>
  </si>
  <si>
    <t>177</t>
  </si>
  <si>
    <t>959941131.S</t>
  </si>
  <si>
    <t>Chemická kotva s kotevným svorníkom tesnená chemickou ampulkou do betónu, ŽB, kameňa, s vyvŕtaním otvoru M16/20/165 mm</t>
  </si>
  <si>
    <t>326</t>
  </si>
  <si>
    <t>971046003</t>
  </si>
  <si>
    <t>Jadrové vrty diamantovými korunkami do D 40 mm do stien - betónových, obkladov -0,00003t</t>
  </si>
  <si>
    <t>cm</t>
  </si>
  <si>
    <t>328</t>
  </si>
  <si>
    <t>179</t>
  </si>
  <si>
    <t>767258pc1</t>
  </si>
  <si>
    <t>Dodanie a montáž vnútorne výtahu a revizia zariadenia</t>
  </si>
  <si>
    <t>330</t>
  </si>
  <si>
    <t>767258pc2</t>
  </si>
  <si>
    <t>Dodanie a montáž vnútorneho nákladného výtahu a revizia zariadenia</t>
  </si>
  <si>
    <t>332</t>
  </si>
  <si>
    <t>181</t>
  </si>
  <si>
    <t>767258pc3</t>
  </si>
  <si>
    <t>Dodanie a montáž vnútornej sklápacej rampy</t>
  </si>
  <si>
    <t>334</t>
  </si>
  <si>
    <t>771</t>
  </si>
  <si>
    <t xml:space="preserve">Podlahy z dlaždíc   </t>
  </si>
  <si>
    <t>183</t>
  </si>
  <si>
    <t>771275302.S</t>
  </si>
  <si>
    <t>Montáž obkladov schodiskových stupňov dlaždicami do flexibilného tmelu</t>
  </si>
  <si>
    <t>336</t>
  </si>
  <si>
    <t>597640000100.S</t>
  </si>
  <si>
    <t>Obkladačky keramické glazované jednofarebné hladké</t>
  </si>
  <si>
    <t>338</t>
  </si>
  <si>
    <t>185</t>
  </si>
  <si>
    <t>771415004.S</t>
  </si>
  <si>
    <t>Montáž soklíkov z obkladačiek do tmelu veľ. 300 x 80 mm</t>
  </si>
  <si>
    <t>340</t>
  </si>
  <si>
    <t>597640006300.S</t>
  </si>
  <si>
    <t>Sokel keramický, lxvxhr 298x80x9 mm</t>
  </si>
  <si>
    <t>342</t>
  </si>
  <si>
    <t>187</t>
  </si>
  <si>
    <t>771575109</t>
  </si>
  <si>
    <t>Montáž podláh z dlaždíc keramických do tmelu veľ. 300 x 300 mm</t>
  </si>
  <si>
    <t>344</t>
  </si>
  <si>
    <t>597740001200</t>
  </si>
  <si>
    <t xml:space="preserve">Dlaždice keramické  lxvxhr 297x297x8 mm,</t>
  </si>
  <si>
    <t>346</t>
  </si>
  <si>
    <t>189</t>
  </si>
  <si>
    <t>771576109</t>
  </si>
  <si>
    <t>Montáž podláh z dlaždíc keramických mrazuvzdorných, ukladanie do tmelu flexibilného</t>
  </si>
  <si>
    <t>348</t>
  </si>
  <si>
    <t>Pol2</t>
  </si>
  <si>
    <t xml:space="preserve">Dlaždice keramické  mrazuvzdorné</t>
  </si>
  <si>
    <t>350</t>
  </si>
  <si>
    <t>191</t>
  </si>
  <si>
    <t>998771101</t>
  </si>
  <si>
    <t>Presun hmôt pre podlahy z dlaždíc v objektoch výšky do 6m</t>
  </si>
  <si>
    <t>352</t>
  </si>
  <si>
    <t>193</t>
  </si>
  <si>
    <t>775551310</t>
  </si>
  <si>
    <t>Montáž parketovej podlahy s podložkou, parozábranou a s olištovaním z veľkoplošných parkiet</t>
  </si>
  <si>
    <t>354</t>
  </si>
  <si>
    <t>6119800100</t>
  </si>
  <si>
    <t>Laminátové parkety</t>
  </si>
  <si>
    <t>356</t>
  </si>
  <si>
    <t>195</t>
  </si>
  <si>
    <t>998775101</t>
  </si>
  <si>
    <t>Presun hmôt pre podlahy vlysové a parketové v objektoch výšky do 6 m</t>
  </si>
  <si>
    <t>358</t>
  </si>
  <si>
    <t>781</t>
  </si>
  <si>
    <t xml:space="preserve">Obklady   </t>
  </si>
  <si>
    <t>197</t>
  </si>
  <si>
    <t>781445212</t>
  </si>
  <si>
    <t>Montáž obkladov vnútor. stien z obkladačiek kladených do tmelu flexibilného veľ. 200x250 mm</t>
  </si>
  <si>
    <t>360</t>
  </si>
  <si>
    <t>597640002200</t>
  </si>
  <si>
    <t>Obkladačky keramické MARMO, lxvxhr 198x248x6,8 mm, farba béžová, RAKO</t>
  </si>
  <si>
    <t>362</t>
  </si>
  <si>
    <t>199</t>
  </si>
  <si>
    <t>998781101</t>
  </si>
  <si>
    <t>Presun hmôt pre obklady keramické v objektoch výšky do 6 m</t>
  </si>
  <si>
    <t>364</t>
  </si>
  <si>
    <t>784</t>
  </si>
  <si>
    <t xml:space="preserve">Maľby   </t>
  </si>
  <si>
    <t>201</t>
  </si>
  <si>
    <t>784410100</t>
  </si>
  <si>
    <t>Penetrovanie jednonásobné jemnozrnných podkladov výšky do 3,80 m</t>
  </si>
  <si>
    <t>366</t>
  </si>
  <si>
    <t>784430010</t>
  </si>
  <si>
    <t>Maľby akrylátové základné dvojnásobné, ručne nanášané na jemnozrnný podklad výšky do 3,80 m</t>
  </si>
  <si>
    <t>368</t>
  </si>
  <si>
    <t>203</t>
  </si>
  <si>
    <t>784430050</t>
  </si>
  <si>
    <t>Maľby akrylátové tónované dvojnásobné, ručne nanášané s bielym stropom na jemnozrnný podklad výšky do 3,80 m</t>
  </si>
  <si>
    <t>370</t>
  </si>
  <si>
    <t>SO-03 - Elektroinštalácia</t>
  </si>
  <si>
    <t xml:space="preserve">M - Práce a dodávky M   </t>
  </si>
  <si>
    <t xml:space="preserve">    21-M - Elektromontáže   </t>
  </si>
  <si>
    <t xml:space="preserve">    22-M - Montáže oznam. a zabezp. zariadení   </t>
  </si>
  <si>
    <t xml:space="preserve">    23-M - Elektromontáže  uzemnenie   </t>
  </si>
  <si>
    <t>973011141</t>
  </si>
  <si>
    <t>Vysekanie kapsy v stenách a stropoch z ľahkých betónov do 50x50x50 mm</t>
  </si>
  <si>
    <t>973011191</t>
  </si>
  <si>
    <t xml:space="preserve">Vysekanie kapsy v stenách a stropoch z ľahkých betónov do 150x150x100mm,  -0,00200t</t>
  </si>
  <si>
    <t>64785914</t>
  </si>
  <si>
    <t xml:space="preserve">Murarské  práce rýhy v stenách    a betonovanie  prierezi  v strope</t>
  </si>
  <si>
    <t>974032860</t>
  </si>
  <si>
    <t>Vyrezanie rýh frézovaním v murive z dierovaných pálených tehál v priestore priľahlom k stropnej konštrukcii hĺbky 2 cm, š. 4 cm -0,00100t</t>
  </si>
  <si>
    <t>585410000100</t>
  </si>
  <si>
    <t>Sadra sivá, 30 kg</t>
  </si>
  <si>
    <t xml:space="preserve">Práce a dodávky M   </t>
  </si>
  <si>
    <t>21-M</t>
  </si>
  <si>
    <t xml:space="preserve">Elektromontáže   </t>
  </si>
  <si>
    <t>210010301</t>
  </si>
  <si>
    <t>Krabica prístrojová bez zapojenia</t>
  </si>
  <si>
    <t>345410002400</t>
  </si>
  <si>
    <t>Krabica univerzálna z PVC pod omietku KU 68-1901,Dxh 73x42 mm,</t>
  </si>
  <si>
    <t>210010321</t>
  </si>
  <si>
    <t xml:space="preserve">Krabica  odbočná s viečkom, svorkovnicou vrátane zapojenia, kruhová</t>
  </si>
  <si>
    <t>345410002600</t>
  </si>
  <si>
    <t>Krabica univerzálna z PVC s viečkom a svorkovnicou pod omietku , Dxh 73x42 mm,</t>
  </si>
  <si>
    <t>210010351</t>
  </si>
  <si>
    <t>Krabicová rozvodka z lisovaného izolantu vrátane ukončenia káblov a zapojenia vodičov</t>
  </si>
  <si>
    <t>345410013000</t>
  </si>
  <si>
    <t>Krabica rozvodná PVC na stenu</t>
  </si>
  <si>
    <t>210010502</t>
  </si>
  <si>
    <t>Osadenie lustrovej svorky vrátane zapojenia do 3 x 4</t>
  </si>
  <si>
    <t>345610009600</t>
  </si>
  <si>
    <t xml:space="preserve">Svorkovnica svietidlová  400 V</t>
  </si>
  <si>
    <t>210100002</t>
  </si>
  <si>
    <t>Ukončenie vodičov v rozvádzač. vrátane zapojenia a vodičovej koncovky do 6 mm2</t>
  </si>
  <si>
    <t>210100003</t>
  </si>
  <si>
    <t>Ukončenie vodičov v rozvádzač. vrátane zapojenia a vodičovej koncovky do 16 mm2</t>
  </si>
  <si>
    <t>210100004</t>
  </si>
  <si>
    <t>Ukončenie vodičov v rozvádzač. vrátane zapojenia a vodičovej koncovky do 25 mm2</t>
  </si>
  <si>
    <t>210110021</t>
  </si>
  <si>
    <t>Spínač nástenný pre prostredie vonkajšie a mokré, vrátane zapojenia jednopólový - radenie 1</t>
  </si>
  <si>
    <t>210110041</t>
  </si>
  <si>
    <t>Spínače polozapustené a zapustené vrátane zapojenia jednopólový - radenie 1</t>
  </si>
  <si>
    <t>345340004500</t>
  </si>
  <si>
    <t>Prístroj spínača</t>
  </si>
  <si>
    <t>345350001500</t>
  </si>
  <si>
    <t xml:space="preserve">Kryt spínača  tlačidlový</t>
  </si>
  <si>
    <t>345350002300</t>
  </si>
  <si>
    <t xml:space="preserve">Rámček  1-násobný</t>
  </si>
  <si>
    <t>210110043</t>
  </si>
  <si>
    <t>Spínač polozapustený a zapustený vrátane zapojenia sériový prep. - radenie 5</t>
  </si>
  <si>
    <t>345330000100</t>
  </si>
  <si>
    <t xml:space="preserve">Prepínač  B1 radenie 5, IP 20,</t>
  </si>
  <si>
    <t>210110044</t>
  </si>
  <si>
    <t>Spínač polozapustený a zapustený vrátane zapojenia dvojitý prep.stried. - radenie 5 B</t>
  </si>
  <si>
    <t>345330003400</t>
  </si>
  <si>
    <t>Prístroj prepínača</t>
  </si>
  <si>
    <t>345350001800</t>
  </si>
  <si>
    <t>Kryt spínača</t>
  </si>
  <si>
    <t>210110045</t>
  </si>
  <si>
    <t>Spínač polozapustený a zapustený vrátane zapojenia stried.prep.- radenie 6</t>
  </si>
  <si>
    <t>345330003000</t>
  </si>
  <si>
    <t xml:space="preserve">Prístroj prepínača  6</t>
  </si>
  <si>
    <t>345350001700</t>
  </si>
  <si>
    <t>Kryt spínač</t>
  </si>
  <si>
    <t>210110046</t>
  </si>
  <si>
    <t>Spínač polozapustený a zapustený vrátane zapojenia krížový prep.- radenie 7</t>
  </si>
  <si>
    <t>210111012</t>
  </si>
  <si>
    <t>Domová zásuvka polozapustená alebo zapustená, 10/16 A 250 V 2P + Z 2 x zapojenie</t>
  </si>
  <si>
    <t>345520000200</t>
  </si>
  <si>
    <t>Zásuvka jednoduchá</t>
  </si>
  <si>
    <t>345520000300</t>
  </si>
  <si>
    <t>Zásuvka dvojitá</t>
  </si>
  <si>
    <t>210193074</t>
  </si>
  <si>
    <t>Domova rozvodnica do 72 M pre zapustenú montáž bez sekacích prác</t>
  </si>
  <si>
    <t>357150000400</t>
  </si>
  <si>
    <t>Rozvádzač R-1.NP s výzbrojou</t>
  </si>
  <si>
    <t>357150000500</t>
  </si>
  <si>
    <t>Rozvádzač R-2.NP s výzbrojou</t>
  </si>
  <si>
    <t>210201010</t>
  </si>
  <si>
    <t>Montáž a zapojenie svietidla</t>
  </si>
  <si>
    <t>348140000800</t>
  </si>
  <si>
    <t>Svietidlo stropné 2x36W,</t>
  </si>
  <si>
    <t>348140000900</t>
  </si>
  <si>
    <t>Svietidlo nástenné LED 15W,</t>
  </si>
  <si>
    <t>348140001500</t>
  </si>
  <si>
    <t>Svietidlo stropné LED 15W,</t>
  </si>
  <si>
    <t>348140001000</t>
  </si>
  <si>
    <t>Svietidlo stropné LED 30W,</t>
  </si>
  <si>
    <t>348140001100</t>
  </si>
  <si>
    <t>Núdzové svietidlo,</t>
  </si>
  <si>
    <t>348140002400</t>
  </si>
  <si>
    <t>Svietidlo stropné, 29W,</t>
  </si>
  <si>
    <t>348140001200</t>
  </si>
  <si>
    <t>Svietidlo nástenné LED 15W</t>
  </si>
  <si>
    <t>210220031</t>
  </si>
  <si>
    <t xml:space="preserve">Ekvipotenciálna svorkovnica  v krabici</t>
  </si>
  <si>
    <t>345410000400</t>
  </si>
  <si>
    <t>Krabica odbočná z PVC s viečkom pod omietku</t>
  </si>
  <si>
    <t>345610005100</t>
  </si>
  <si>
    <t>Svorkovnica ekvipotencionálna</t>
  </si>
  <si>
    <t>210220040</t>
  </si>
  <si>
    <t>Svorka na potrubie "" vrátane pásika Cu</t>
  </si>
  <si>
    <t>354410006200</t>
  </si>
  <si>
    <t>Svorka uzemňovacia</t>
  </si>
  <si>
    <t>354410066900</t>
  </si>
  <si>
    <t>Páska , bleskozvodný a uzemňovací materiál, dĺžka 0,5 m</t>
  </si>
  <si>
    <t>210290751</t>
  </si>
  <si>
    <t>Montáž motorického spotrebiča, ventilátora do 1.5 kW, bez zapojenia</t>
  </si>
  <si>
    <t>429110003800</t>
  </si>
  <si>
    <t>Ventilátor malý, axiálny</t>
  </si>
  <si>
    <t>210800010</t>
  </si>
  <si>
    <t>Vodič medený uložený pevne CHKE - RJ 3x1,5</t>
  </si>
  <si>
    <t>61</t>
  </si>
  <si>
    <t>341110010800</t>
  </si>
  <si>
    <t xml:space="preserve">Kábel medený  CHKE - RJ 3x1,5</t>
  </si>
  <si>
    <t>210800146</t>
  </si>
  <si>
    <t>Kábel medený uložený pevne CYKY -J 3x1,5</t>
  </si>
  <si>
    <t>341110000700</t>
  </si>
  <si>
    <t>Kábel medený CYKY -J 3x1,5</t>
  </si>
  <si>
    <t>210800147</t>
  </si>
  <si>
    <t xml:space="preserve">Kábel medený uložený pevne  CHKE -VJ 3x2,5</t>
  </si>
  <si>
    <t>341110000800</t>
  </si>
  <si>
    <t xml:space="preserve">Kábel medený  CHKE - VJ 3x2,5</t>
  </si>
  <si>
    <t>210800161</t>
  </si>
  <si>
    <t>Kábel medený uložený pevne CYKY- J 4x50</t>
  </si>
  <si>
    <t>341110002200</t>
  </si>
  <si>
    <t>Kábel medený CYKY J-4x 50</t>
  </si>
  <si>
    <t>210800162</t>
  </si>
  <si>
    <t>Kábel medený uložený pevne CHKE - RJ 5x2,5</t>
  </si>
  <si>
    <t>341110002300</t>
  </si>
  <si>
    <t>Kábel medený CHKE - RJ 5x 2,5</t>
  </si>
  <si>
    <t>210800646</t>
  </si>
  <si>
    <t>Vodič medený uložený v trubke</t>
  </si>
  <si>
    <t>341310009400</t>
  </si>
  <si>
    <t>Vodič medený flexibilný</t>
  </si>
  <si>
    <t>210810064</t>
  </si>
  <si>
    <t xml:space="preserve">Kábel medený silový uložený pevne  CHKE  5x6</t>
  </si>
  <si>
    <t>341110006500</t>
  </si>
  <si>
    <t xml:space="preserve">Kábel medený  CHKE  5x6</t>
  </si>
  <si>
    <t>22-M</t>
  </si>
  <si>
    <t xml:space="preserve">Montáže oznam. a zabezp. zariadení   </t>
  </si>
  <si>
    <t>220330113</t>
  </si>
  <si>
    <t>Zariadenie EPS, montáž zásuvky automatického hlásiča, zapojenie, preskúšanie do záveseného stropu</t>
  </si>
  <si>
    <t>404890001000</t>
  </si>
  <si>
    <t>Zásuvka pre pripojenie konvenčný hlásičov MHY 734.029</t>
  </si>
  <si>
    <t>220511002</t>
  </si>
  <si>
    <t xml:space="preserve">Montáž zásuvky  pod omietku</t>
  </si>
  <si>
    <t>383150004900</t>
  </si>
  <si>
    <t>Zásuvka podpovrchová komplet osadená,</t>
  </si>
  <si>
    <t>220511021</t>
  </si>
  <si>
    <t>Zapojenie zásuvky</t>
  </si>
  <si>
    <t>220511031</t>
  </si>
  <si>
    <t>Kábel v rúrkach</t>
  </si>
  <si>
    <t>81</t>
  </si>
  <si>
    <t>341230001800</t>
  </si>
  <si>
    <t>Kábel medený dátový</t>
  </si>
  <si>
    <t>23-M</t>
  </si>
  <si>
    <t xml:space="preserve">Elektromontáže  uzemnenie   </t>
  </si>
  <si>
    <t>210010313</t>
  </si>
  <si>
    <t xml:space="preserve">Krabica  odbočná s viečkom, bez zapojenia, štvorcová</t>
  </si>
  <si>
    <t>345410000500</t>
  </si>
  <si>
    <t>210220001</t>
  </si>
  <si>
    <t>Uzemňovacie vedenie na povrchu FeZn</t>
  </si>
  <si>
    <t>354410054700</t>
  </si>
  <si>
    <t>Drôt bleskozvodový</t>
  </si>
  <si>
    <t>210220003</t>
  </si>
  <si>
    <t>Skrytý zvod pri zatepľovacom systéme</t>
  </si>
  <si>
    <t>345710009300</t>
  </si>
  <si>
    <t>Rúrka ohybná vlnitá pancierová PVC</t>
  </si>
  <si>
    <t>345710038300</t>
  </si>
  <si>
    <t>Príchytka pre rúrku z PVC</t>
  </si>
  <si>
    <t>210220020</t>
  </si>
  <si>
    <t>Uzemňovacie vedenie v zemi FeZn vrátane izolácie spojov</t>
  </si>
  <si>
    <t>354410058800</t>
  </si>
  <si>
    <t>Pásovina uzemňovacia FeZn</t>
  </si>
  <si>
    <t>210220021</t>
  </si>
  <si>
    <t>Uzemňovacie vedenie v zemi FeZn vrátane izolácie spojov O 10mm</t>
  </si>
  <si>
    <t>354410054800</t>
  </si>
  <si>
    <t>Drôt bleskozvodový FeZn D</t>
  </si>
  <si>
    <t>210220050</t>
  </si>
  <si>
    <t>Označenie zvodov číselnými štítkami</t>
  </si>
  <si>
    <t>354410064800</t>
  </si>
  <si>
    <t>Štítok orientačný na zvody 1</t>
  </si>
  <si>
    <t>210220109</t>
  </si>
  <si>
    <t>Podpery vedenia FeZn pod škridlovú strech PV11 a PV14</t>
  </si>
  <si>
    <t>354410032600</t>
  </si>
  <si>
    <t>Podpera vedenia FeZn pod škridľovú strechu označenie PV 11</t>
  </si>
  <si>
    <t>210220202</t>
  </si>
  <si>
    <t>Zachytávacia tyč FeZn 1-2m závit JD10a-20a a podstavcom</t>
  </si>
  <si>
    <t>354410022300</t>
  </si>
  <si>
    <t>Tyč zachytávacia FeZn k oceľovému podstavcu označenie JD 10 a</t>
  </si>
  <si>
    <t>354410022700</t>
  </si>
  <si>
    <t>Tyč zachytávacia FeZn k oceľovému podstavcu označenie JD 20 a</t>
  </si>
  <si>
    <t>354410024700</t>
  </si>
  <si>
    <t>Podstavec oceľový k zachytávacej tyči FeZn označenie JD</t>
  </si>
  <si>
    <t>210220230</t>
  </si>
  <si>
    <t>Ochranná strieška FeZn</t>
  </si>
  <si>
    <t>354410025000</t>
  </si>
  <si>
    <t>Strieška FeZn ochranná horná označenie OS 02</t>
  </si>
  <si>
    <t>105</t>
  </si>
  <si>
    <t>210220240</t>
  </si>
  <si>
    <t xml:space="preserve">Svorka FeZn k uzemňovacej tyči  SJ</t>
  </si>
  <si>
    <t>354410001500</t>
  </si>
  <si>
    <t>Svorka FeZn k uzemňovacej tyči označenie SJ 01</t>
  </si>
  <si>
    <t>210220241</t>
  </si>
  <si>
    <t>Svorka FeZn krížová SK a diagonálna krížová DKS</t>
  </si>
  <si>
    <t>354410002500</t>
  </si>
  <si>
    <t>Svorka FeZn krížová označenie SK</t>
  </si>
  <si>
    <t>210220243</t>
  </si>
  <si>
    <t>Svorka FeZn spojovacia SS</t>
  </si>
  <si>
    <t>354410003400</t>
  </si>
  <si>
    <t>Svorka FeZn spojovacia označenie SS 2 skrutky s príložkou</t>
  </si>
  <si>
    <t>210220246</t>
  </si>
  <si>
    <t>Svorka FeZn na odkvapový žľab SO</t>
  </si>
  <si>
    <t>354410004200</t>
  </si>
  <si>
    <t>Svorka FeZn odkvapová označenie SO</t>
  </si>
  <si>
    <t>210220247</t>
  </si>
  <si>
    <t>Svorka FeZn skúšobná SZ</t>
  </si>
  <si>
    <t>354410004300</t>
  </si>
  <si>
    <t>Svorka FeZn skúšobná označenie SZ</t>
  </si>
  <si>
    <t>210220252</t>
  </si>
  <si>
    <t>Svorka FeZn odbočovacia spojovacia SR01-02</t>
  </si>
  <si>
    <t>354410000600</t>
  </si>
  <si>
    <t>Svorka FeZn odbočovacia spojovacia označenie SR 02 (M8)</t>
  </si>
  <si>
    <t>210220253</t>
  </si>
  <si>
    <t>Svorka FeZn uzemňovacia SR03</t>
  </si>
  <si>
    <t>354410000900</t>
  </si>
  <si>
    <t>Svorka FeZn uzemňovacia označenie SR 03 A</t>
  </si>
  <si>
    <t>210060</t>
  </si>
  <si>
    <t xml:space="preserve">Demontáž bleskozvodu  zo strechy a odvoz  na skladku</t>
  </si>
  <si>
    <t>SO-04 - Zdravotechnika</t>
  </si>
  <si>
    <t xml:space="preserve">    8 - Rúrové vedenie   </t>
  </si>
  <si>
    <t xml:space="preserve">    721 - Zdravotech. vnútorná kanalizácia   </t>
  </si>
  <si>
    <t xml:space="preserve">    722 - Zdravotechnika - vnútroný vodovod   </t>
  </si>
  <si>
    <t xml:space="preserve">    724 - Zdravotechnika - strojné vybavenie   </t>
  </si>
  <si>
    <t xml:space="preserve">Murarské  práce a vyspravenie - rýhy v stenách   a betonovanie  prierezi  v strope</t>
  </si>
  <si>
    <t xml:space="preserve">Rúrové vedenie   </t>
  </si>
  <si>
    <t>871266000</t>
  </si>
  <si>
    <t>Montáž kanalizačného PVC-U potrubia hladkého viacvrstvového DN 110</t>
  </si>
  <si>
    <t>2861136690</t>
  </si>
  <si>
    <t>Rúra kanalizačná PVC-U gravitačná, hladká SN4 - KG, ML - viacvrstvová, DN 110, L = 5 m, WAVIN</t>
  </si>
  <si>
    <t>871276002</t>
  </si>
  <si>
    <t>Montáž kanalizačného PVC-U potrubia hladkého viacvrstvového DN 125</t>
  </si>
  <si>
    <t>286110006400</t>
  </si>
  <si>
    <t>Rúra kanalizačná PVC-U gravitačná, hladká SN4 - KG, ML - viacvrstvová, DN 125, dĺ. 5 m, WAVIN</t>
  </si>
  <si>
    <t>871326004</t>
  </si>
  <si>
    <t>Montáž kanalizačného PVC-U potrubia hladkého viacvrstvového DN 160</t>
  </si>
  <si>
    <t>286110006900</t>
  </si>
  <si>
    <t>Rúra kanalizačná PVC-U gravitačná, hladká SN4 - KG, ML - viacvrstvová, DN 160, dĺ. 5 m, WAVIN</t>
  </si>
  <si>
    <t>877276002</t>
  </si>
  <si>
    <t>Montáž kanalizačného PVC-U kolena DN 125</t>
  </si>
  <si>
    <t>286510004100</t>
  </si>
  <si>
    <t>Koleno PVC-U, DN 125x87° hladká pre gravitačnú kanalizáciu KG potrubia, WAVIN</t>
  </si>
  <si>
    <t>286510003900</t>
  </si>
  <si>
    <t>Koleno PVC-U, DN 125x45° hladká pre gravitačnú kanalizáciu KG potrubia, WAVIN</t>
  </si>
  <si>
    <t>877266000</t>
  </si>
  <si>
    <t>Montáž kanalizačného PVC-U kolena DN 110</t>
  </si>
  <si>
    <t>2865103160</t>
  </si>
  <si>
    <t>Koleno PVC-U, DN 110x87° hladká pre gravitačnú kanalizáciu KG potrubia, WAVIN</t>
  </si>
  <si>
    <t>286510003400</t>
  </si>
  <si>
    <t>Koleno PVC-U, DN 110x45° hladká pre gravitačnú kanalizáciu KG potrubia, WAVIN</t>
  </si>
  <si>
    <t>877266024</t>
  </si>
  <si>
    <t>Montáž kanalizačnej PVC-U odbočky DN 110</t>
  </si>
  <si>
    <t>286510013100</t>
  </si>
  <si>
    <t>Odbočka 45° PVC-U, DN 110/110 hladká pre gravitačnú kanalizáciu KG potrubia, WAVIN</t>
  </si>
  <si>
    <t>871181170</t>
  </si>
  <si>
    <t>Montáž vodovodného RC potrubia z PE 100 RC SDR11 zváraného natupo D 40x3,7 mm</t>
  </si>
  <si>
    <t>286130017300</t>
  </si>
  <si>
    <t>Rúra jednovrstvová SafeTech RC na pitnú vodu SDR11, 40x3,0x100 m, materiál: PE 100 RC, WAVIN</t>
  </si>
  <si>
    <t>286530020200</t>
  </si>
  <si>
    <t>Koleno 90° na tupo PE 100, na vodu, plyn a kanalizáciu, SDR 11 L D 40 mm, WAVIN</t>
  </si>
  <si>
    <t>877326050</t>
  </si>
  <si>
    <t>Montáž kanalizačnej PVC-U redukcie DN 160/110</t>
  </si>
  <si>
    <t>286510008000</t>
  </si>
  <si>
    <t>Redukcia PVC-U, DN 160/110 hladká pre gravitačnú kanalizáciu KG potrubia, WAVIN</t>
  </si>
  <si>
    <t>877326052</t>
  </si>
  <si>
    <t>Montáž kanalizačnej PVC-U redukcie DN 160/125</t>
  </si>
  <si>
    <t>286510008100</t>
  </si>
  <si>
    <t>Redukcia PVC-U, DN 160/125 hladká pre gravitačnú kanalizáciu KG potrubia, WAVIN</t>
  </si>
  <si>
    <t>892351000</t>
  </si>
  <si>
    <t>Skúška tesnosti kanalizácie D 200</t>
  </si>
  <si>
    <t>97845778</t>
  </si>
  <si>
    <t xml:space="preserve">Buracie  prace  a sekanie  rýh, odvoz  sute, vyspravenie</t>
  </si>
  <si>
    <t>713482121</t>
  </si>
  <si>
    <t>Montáž trubíc z PE, hr.15-20 mm,vnút.priemer do 38 mm</t>
  </si>
  <si>
    <t>713482132</t>
  </si>
  <si>
    <t>Montáž trubíc z PE, hr.30 mm,vnút.priemer 39-70 mm</t>
  </si>
  <si>
    <t>283310006600</t>
  </si>
  <si>
    <t>Izolačná PE trubica TUBOLIT DG d x30 mm (d potrubia x hr. izolácie), rozrezaná, AZ FLEX</t>
  </si>
  <si>
    <t>283310004700</t>
  </si>
  <si>
    <t>Izolačná PE trubica TUBOLIT DG 22x20 mm (d potrubia x hr. izolácie), nadrezaná, AZ FLEX</t>
  </si>
  <si>
    <t xml:space="preserve">Zdravotech. vnútorná kanalizácia   </t>
  </si>
  <si>
    <t>721172109</t>
  </si>
  <si>
    <t>Potrubie z PVC - U odpadové zvislé hrdlové D 110x2, 2</t>
  </si>
  <si>
    <t>721173204</t>
  </si>
  <si>
    <t>Potrubie z PVC - U odpadné pripájacie D 40x1, 8</t>
  </si>
  <si>
    <t>721173206.S</t>
  </si>
  <si>
    <t>Potrubie z PVC - U odpadné pripájacie D 63 mm</t>
  </si>
  <si>
    <t>721173207.S</t>
  </si>
  <si>
    <t>Potrubie z PVC - U odpadné pripájacie D 75 mm</t>
  </si>
  <si>
    <t>721173207.S.1</t>
  </si>
  <si>
    <t>Potrubie z PVC - U odpadné odvetrávacie D 75 - 110mm</t>
  </si>
  <si>
    <t>721194105.S</t>
  </si>
  <si>
    <t>Zriadenie prípojky na potrubí vyvedenie a upevnenie odpadových výpustiek D 50 mm</t>
  </si>
  <si>
    <t>721194106.S</t>
  </si>
  <si>
    <t>Zriadenie prípojky na potrubí vyvedenie a upevnenie odpadových výpustiek D 63 mm</t>
  </si>
  <si>
    <t>721194107.S</t>
  </si>
  <si>
    <t>Zriadenie prípojky na potrubí vyvedenie a upevnenie odpadových výpustiek D 75 mm</t>
  </si>
  <si>
    <t>721194109.S</t>
  </si>
  <si>
    <t>Zriadenie prípojky na potrubí vyvedenie a upevnenie odpadových výpustiek D 110 mm</t>
  </si>
  <si>
    <t>721290111</t>
  </si>
  <si>
    <t>Ostatné - skúška tesnosti kanalizácie v objektoch vodou do DN 125</t>
  </si>
  <si>
    <t>722</t>
  </si>
  <si>
    <t xml:space="preserve">Zdravotechnika - vnútroný vodovod   </t>
  </si>
  <si>
    <t>722130215</t>
  </si>
  <si>
    <t>Potrubie z oceľ.rúr pozink.bezšvík.bežných-11 353.0, 10 004.0 zvarov. bežných-11 343.00 DN 40</t>
  </si>
  <si>
    <t>722172111</t>
  </si>
  <si>
    <t>Potrubie z plastických rúr PP-R D20/2.8 - PN16, polyfúznym zváraním</t>
  </si>
  <si>
    <t>722172112</t>
  </si>
  <si>
    <t>Potrubie z plastických rúr PP-R D25/3.5 - PN16, polyfúznym zváraním</t>
  </si>
  <si>
    <t>722172112.1</t>
  </si>
  <si>
    <t xml:space="preserve">Potrubie z plastických rúr PP-R D25/3.5 - PN16, polyfúznym zváraním   - cirkulačné potrubie</t>
  </si>
  <si>
    <t>722172778.S</t>
  </si>
  <si>
    <t>Montáž nástenky PP-R pre vodu DN 25</t>
  </si>
  <si>
    <t>286540045200.S</t>
  </si>
  <si>
    <t>Nástenka PP-R D 25x1/2" vnútorný závit, systém pre rozvod vody a stlačeného vzduchu</t>
  </si>
  <si>
    <t>722250010</t>
  </si>
  <si>
    <t>Montáž hydrantového systému s tvarovo stálou hadicou D 33</t>
  </si>
  <si>
    <t>449150004400</t>
  </si>
  <si>
    <t>Hydrantový systém s tvarovo stálou hadicou D 33, hadica 20 m, skriňa 800x800x340 mm, plné dvierka, prúdnica TAJFUN TURBO ekv.13</t>
  </si>
  <si>
    <t>72229-0226</t>
  </si>
  <si>
    <t>Tlakové skúšky vodov. potrubia závitového do DN 50</t>
  </si>
  <si>
    <t>99872-2101</t>
  </si>
  <si>
    <t>Presun hmôt pre vnút. vodovod v objektoch výšky do 6 m</t>
  </si>
  <si>
    <t>724</t>
  </si>
  <si>
    <t xml:space="preserve">Zdravotechnika - strojné vybavenie   </t>
  </si>
  <si>
    <t>722211200</t>
  </si>
  <si>
    <t>Montáž vodovodného filtra prírubového DN 50</t>
  </si>
  <si>
    <t>422010001000</t>
  </si>
  <si>
    <t>Prírubový filter, DN 50, dĺ. 230 mm, liatina GJS 250, oceľ AISI 304, EPDM, IVAR</t>
  </si>
  <si>
    <t>721213015</t>
  </si>
  <si>
    <t>Montáž podlahového vpustu s zvislým odtokom DN 110</t>
  </si>
  <si>
    <t>721274102</t>
  </si>
  <si>
    <t>Ventilačné hlavice strešná - plastové DN 70 HUL 810</t>
  </si>
  <si>
    <t>2866100013</t>
  </si>
  <si>
    <t>Podlahová vpusť VARINO, D 110, 381x321x199 mm, kanalizačný systém PE, GEBERIT</t>
  </si>
  <si>
    <t>721274103</t>
  </si>
  <si>
    <t>Ventilačné hlavice strešná - plastové DN 100 HUL 900</t>
  </si>
  <si>
    <t>725819401</t>
  </si>
  <si>
    <t>Montáž ventilu rohového s pripojovacou rúrkou G 1/2</t>
  </si>
  <si>
    <t>5510124100</t>
  </si>
  <si>
    <t>Ventil rohový RDL 80 1/2"</t>
  </si>
  <si>
    <t>725869302</t>
  </si>
  <si>
    <t>Montáž zápachovej uzávierky pre zariaďovacie predmety, umývadlová do D 50 (podomietková)</t>
  </si>
  <si>
    <t>2863120264</t>
  </si>
  <si>
    <t>Podomietkový sifón pre umývadlo, 338x190x150 mm, plast, sanitárny systém, GEBERIT</t>
  </si>
  <si>
    <t>725869311</t>
  </si>
  <si>
    <t>Montáž zápachovej uzávierky pre zariaďovacie predmety, drezová do D 50 (pre jeden drez)</t>
  </si>
  <si>
    <t>2863120185</t>
  </si>
  <si>
    <t>Drezový odtok jednodielny, D 50 úsporný, plast, sanitárny systém, GEBERIT</t>
  </si>
  <si>
    <t>725869351</t>
  </si>
  <si>
    <t>Montáž zápachovej uzávierky pre zariaďovacie predmety, výlevkovej do D 50</t>
  </si>
  <si>
    <t>2863120293</t>
  </si>
  <si>
    <t>Odtok pre sprchovú vaničku, D 90, kompletačnými krytkami, 212x156x142 mm, plast, sanitárny systém, GEBERIT</t>
  </si>
  <si>
    <t>725989101</t>
  </si>
  <si>
    <t>Montáž dvierok plastové</t>
  </si>
  <si>
    <t>5903068150</t>
  </si>
  <si>
    <t>Revízne dvierka F2 200x200 mm</t>
  </si>
  <si>
    <t>725819pc1</t>
  </si>
  <si>
    <t>D+M uzatváracích armatúr závitových DN15-DN50 pre stupacie potrubia a ležaté rozvody SV, TUV a CIR</t>
  </si>
  <si>
    <t>725819pc2</t>
  </si>
  <si>
    <t>D+M kanalizačný privzdušňovací ventil</t>
  </si>
  <si>
    <t>725819pc3</t>
  </si>
  <si>
    <t>D+M vodomernej zostavy vrátane armatúr, filtra, vypúšťacieho ventilu</t>
  </si>
  <si>
    <t>998724101</t>
  </si>
  <si>
    <t>Presun hmôt pre strojné vybavenie v objektoch výšky do 6 m</t>
  </si>
  <si>
    <t>721229023</t>
  </si>
  <si>
    <t>Montáž podlahového odtokového žlabu dĺžky 1000 mm pre montáž k stene</t>
  </si>
  <si>
    <t>5528158013</t>
  </si>
  <si>
    <t>Sprchový žľab k stene 1000 mm 270x 100x 82 obj.č. 154.108.00.1 GEBERIT Uniflex</t>
  </si>
  <si>
    <t>Pol3</t>
  </si>
  <si>
    <t>Montáž sprchovacej vaničky</t>
  </si>
  <si>
    <t>Pol4</t>
  </si>
  <si>
    <t>Sprchovacia vanička</t>
  </si>
  <si>
    <t>725119402.S</t>
  </si>
  <si>
    <t>Montáž záchodovej misy keramickej pre turecké WC</t>
  </si>
  <si>
    <t>6420142170</t>
  </si>
  <si>
    <t>Klozet kombinovaný stojací ZETA biela</t>
  </si>
  <si>
    <t>725219401</t>
  </si>
  <si>
    <t>Montáž umývadla na skrutky do muriva, bez výtokovej armatúry</t>
  </si>
  <si>
    <t>6420135170</t>
  </si>
  <si>
    <t>Umývadlo keramické ZETA-60, 470x600x205 mm, biela</t>
  </si>
  <si>
    <t>725291112</t>
  </si>
  <si>
    <t>Montáž doplnkov zariadení kúpeľní a záchodov, toaletná doska</t>
  </si>
  <si>
    <t>6429462300</t>
  </si>
  <si>
    <t>Doska keramická toaletná VIOLA 7712.9 biela</t>
  </si>
  <si>
    <t>725319112</t>
  </si>
  <si>
    <t xml:space="preserve">Montáž kuchynských drezov jednoduchých, hranatých, s rozmerom  do 800 x 600 mm, bez výtokových armatúr</t>
  </si>
  <si>
    <t>5523155500</t>
  </si>
  <si>
    <t>Kuchynský drez Alveus na dosku CLASSIC 40 nerez 800x600-155,2x/(28077)</t>
  </si>
  <si>
    <t>725333360</t>
  </si>
  <si>
    <t>Montáž výlevky keramickej voľne stojacej bez výtokovej armatúry</t>
  </si>
  <si>
    <t>6420144360</t>
  </si>
  <si>
    <t>Výlevka MIRA, 425x500x450 mm, keramika, plastová mreža, biela</t>
  </si>
  <si>
    <t>725829201</t>
  </si>
  <si>
    <t xml:space="preserve">Montáž batérie   drezovej nástennej pákovej, alebo klasickej</t>
  </si>
  <si>
    <t>5514671040</t>
  </si>
  <si>
    <t>Drezová nástenná batéria LOGO NEO DN 15 379240575</t>
  </si>
  <si>
    <t>725829601</t>
  </si>
  <si>
    <t>Montáž batérií umývadlových stojankových pákových alebo klasických</t>
  </si>
  <si>
    <t>5514644580</t>
  </si>
  <si>
    <t>Umývadlová termostatická batéria KLUDI AMPHORA</t>
  </si>
  <si>
    <t>725849205</t>
  </si>
  <si>
    <t>Montáž batérie sprchovej nástennej, držiak sprchy s nastaviteľnou výškou sprchy</t>
  </si>
  <si>
    <t>5514513100</t>
  </si>
  <si>
    <t>Batéria sprchová mosadzná s ručnou sprchou TU 8120 XPS 1/2"x 100 mm</t>
  </si>
  <si>
    <t>725819pc2.1</t>
  </si>
  <si>
    <t>D+M vybavenia kúpeľní prvkami pre imobilných (držaiaky, sedátka, ZP, úpravy...)</t>
  </si>
  <si>
    <t>998725101</t>
  </si>
  <si>
    <t>Presun hmôt pre zariaďovacie predmety v objektoch výšky do 6 m</t>
  </si>
  <si>
    <t>SO-05 - Vykurovanie</t>
  </si>
  <si>
    <t xml:space="preserve">    731 - Ústredné kúrenie, kotolne   </t>
  </si>
  <si>
    <t xml:space="preserve">    732 - Ústredné kúrenie - strojovne   </t>
  </si>
  <si>
    <t xml:space="preserve">    733 - Ústredné kúrenie - rozvodné potrubie   </t>
  </si>
  <si>
    <t xml:space="preserve">    734 - Ústredné kúrenie - armatúry   </t>
  </si>
  <si>
    <t xml:space="preserve">    735 - Ústredné kúrenie, vykurovacie telesá   </t>
  </si>
  <si>
    <t>713482131</t>
  </si>
  <si>
    <t>Montáž trubíc z PE, hr.50 mm,vnút.priemer do 38 mm</t>
  </si>
  <si>
    <t>283310006700.S</t>
  </si>
  <si>
    <t>Izolačná PE trubica dxhr. 54x30 mm, rozrezaná, na izolovanie rozvodov vody, kúrenia, zdravotechniky</t>
  </si>
  <si>
    <t>731</t>
  </si>
  <si>
    <t xml:space="preserve">Ústredné kúrenie, kotolne   </t>
  </si>
  <si>
    <t>731161015</t>
  </si>
  <si>
    <t>Montáž plynového kotla stacionárneho kondenzačného 10,9-45 kW</t>
  </si>
  <si>
    <t>48475716411</t>
  </si>
  <si>
    <t xml:space="preserve">Kotol plynový Viessmann kotol Vitodens 200-W  WB2C,45kW s ekvit.obj.č.:WB2C593 2 ks set</t>
  </si>
  <si>
    <t>48475716421</t>
  </si>
  <si>
    <t xml:space="preserve">Kotol plynový Viessmann kotol Vitodens 200-W  WB2C,pripajacia sada 45/60kW obj.7247341</t>
  </si>
  <si>
    <t>732219215.S</t>
  </si>
  <si>
    <t>Montáž zásobníkového ohrievača vody pre ohrev pitnej vody v spojení s kotlami objem 300 l</t>
  </si>
  <si>
    <t>4849104410</t>
  </si>
  <si>
    <t>Príslušenstvo vykurovania VIESSMANN zásobník Vitocell-V 300 300L</t>
  </si>
  <si>
    <t>73147851</t>
  </si>
  <si>
    <t xml:space="preserve">Montáž  držiak pre podstavnú  sadu</t>
  </si>
  <si>
    <t>28314579125</t>
  </si>
  <si>
    <t xml:space="preserve">Stenový  držiak   pre podstavnú sadu</t>
  </si>
  <si>
    <t>733126020.S</t>
  </si>
  <si>
    <t xml:space="preserve">Montáž redukcia  DN 50 ,DN 32</t>
  </si>
  <si>
    <t>316170010100.S</t>
  </si>
  <si>
    <t xml:space="preserve">Redukcia   DN50 DN 32</t>
  </si>
  <si>
    <t>7425861</t>
  </si>
  <si>
    <t xml:space="preserve">Montáž   konzola   pre rozdel  DN40 , DN 50</t>
  </si>
  <si>
    <t>4237412579</t>
  </si>
  <si>
    <t xml:space="preserve">Stojonová  konzola pre  rozdel . DN 40 , DN 50</t>
  </si>
  <si>
    <t>765331817.S</t>
  </si>
  <si>
    <t xml:space="preserve">Montáž      pre systém  odvodu  spalín/  prívodu   vzduchu</t>
  </si>
  <si>
    <t>4849103061</t>
  </si>
  <si>
    <t>Príslušenstvo vykurovania VIESSMANN AZ revízny kus D=80/125 č.7199781</t>
  </si>
  <si>
    <t>4849103250</t>
  </si>
  <si>
    <t>Príslušenstvo vykurovania VIESSMANN koleno100/100 AL č.7194836</t>
  </si>
  <si>
    <t>4849103300</t>
  </si>
  <si>
    <t>Príslušenstvo vykurovania VIESSMANN koleno dymovodu D=80/125 45°(2ks)kond. č.7194324</t>
  </si>
  <si>
    <t>4849103471</t>
  </si>
  <si>
    <t>Príslušenstvo vykurovania VIESSMANN montážna pomôcka na omietku č.Z002723</t>
  </si>
  <si>
    <t>4849102935</t>
  </si>
  <si>
    <t>Príslušenstvo vykurovania VIESSMANN predlženie - spalinová rúra D=100/0,5m AL obj.7198581</t>
  </si>
  <si>
    <t>4849103550</t>
  </si>
  <si>
    <t>Príslušenstvo vykurovania VIESSMANN komínová hlavica dn 100</t>
  </si>
  <si>
    <t>4849102931</t>
  </si>
  <si>
    <t>Príslušenstvo vykurovania VIESSMANN predlženie - spalinová rúra 100/1500 obj.7373214</t>
  </si>
  <si>
    <t>124578</t>
  </si>
  <si>
    <t xml:space="preserve">Montáž    konzola  regulácie  s kanálom  pre kábel</t>
  </si>
  <si>
    <t>4849103790</t>
  </si>
  <si>
    <t xml:space="preserve">Príslušenstvo vykurovania VIESSMANN prílož.snímac teploty NTC č.2  l=5800,NTC 10kOhm obj.7426463</t>
  </si>
  <si>
    <t>124587</t>
  </si>
  <si>
    <t xml:space="preserve">Montáž   Tu sada  pripojovacia  sada vyk  okruhu</t>
  </si>
  <si>
    <t>4844000000</t>
  </si>
  <si>
    <t>Príslušenstvo vykurovania VIESSMANN rychlomontážna sada M 31 bez zmiešavača D=25,ob.7424142</t>
  </si>
  <si>
    <t>48440000251</t>
  </si>
  <si>
    <t>Príslušenstvo vykurovania VIESSMANN rychlomontážna sada D=25-uchytenie na stenu pre RMSobj.9569445</t>
  </si>
  <si>
    <t>220030275.S.1</t>
  </si>
  <si>
    <t xml:space="preserve">Montáž   Vitocekk 100 B elektronické  riadenie  teplotnej</t>
  </si>
  <si>
    <t>4849103380</t>
  </si>
  <si>
    <t>Príslušenstvo vykurovania VIESSMANN ovládanie Vitronik 300</t>
  </si>
  <si>
    <t>733181409.S</t>
  </si>
  <si>
    <t>Montáž odkalovača</t>
  </si>
  <si>
    <t>4849103920</t>
  </si>
  <si>
    <t>Príslušenstvo vykurovania VIESSMANN odkalovac Spiro</t>
  </si>
  <si>
    <t>734162010.S</t>
  </si>
  <si>
    <t xml:space="preserve">Montáž  zariadenie GENO -Neutra</t>
  </si>
  <si>
    <t>4849103992</t>
  </si>
  <si>
    <t xml:space="preserve">Príslušenstvo vykurovania VIESSMANN neutralizačné zariadenie GENO-Neutral V N-20,obj.č.:7437829   vr granulátu</t>
  </si>
  <si>
    <t>734162015.S</t>
  </si>
  <si>
    <t>Montáž filtra</t>
  </si>
  <si>
    <t>422010001300.S</t>
  </si>
  <si>
    <t xml:space="preserve">Plynový  filter Rp 3/4</t>
  </si>
  <si>
    <t>731370000.S</t>
  </si>
  <si>
    <t xml:space="preserve">Montáž hydraulického  výhybka DN 80</t>
  </si>
  <si>
    <t>48440000321</t>
  </si>
  <si>
    <t>Príslušenstvo vykurovania VIESSMANN hydraulický vyrovnávač tlakov typ 60/60 D=1"3,3m3,č7501894</t>
  </si>
  <si>
    <t>48440000331</t>
  </si>
  <si>
    <t>Príslušenstvo vykurovania VIESSMANN hydraulický vyrovnávač tepelná izolácia 200/120 obj.č.:9572683</t>
  </si>
  <si>
    <t>732145781</t>
  </si>
  <si>
    <t xml:space="preserve">Montáž  Vitotrol  200A  dialkové  ovladanie   pre jedn  vykurovací okruh</t>
  </si>
  <si>
    <t>426145789</t>
  </si>
  <si>
    <t xml:space="preserve">Vitotrol 200a  dialkové  ovládanie  pre  jeden  vykurovací  okruh</t>
  </si>
  <si>
    <t>732331015.S</t>
  </si>
  <si>
    <t>Montáž expanznej nádoby tlak do 6 bar s membránou 50 l</t>
  </si>
  <si>
    <t>484630006500.S</t>
  </si>
  <si>
    <t>Nádoba expanzná s membránou, objem 50 l, 3/1,5 bar, 6/1,5 bar</t>
  </si>
  <si>
    <t>732</t>
  </si>
  <si>
    <t xml:space="preserve">Ústredné kúrenie - strojovne   </t>
  </si>
  <si>
    <t>724399105</t>
  </si>
  <si>
    <t>Montáž úpavovne TÚV typ 05</t>
  </si>
  <si>
    <t>436310000100</t>
  </si>
  <si>
    <t xml:space="preserve">Aquaset 500N  zariadenie  na zmäkčenie  vody</t>
  </si>
  <si>
    <t>724399105.1</t>
  </si>
  <si>
    <t>Montáž nádrže Flamcomat</t>
  </si>
  <si>
    <t>436310000100.1</t>
  </si>
  <si>
    <t>Nádoba Flamcomat objem 300 litrov</t>
  </si>
  <si>
    <t>732111405.S</t>
  </si>
  <si>
    <t>Montáž rozdeľovača a zberača združeného prietok Q 42 m3/h (modul 200 mm)</t>
  </si>
  <si>
    <t>4844000016</t>
  </si>
  <si>
    <t>Príslušenstvo vykurovania VIESSMANN modulárny rozdelovač2-nasobný D=32obj.7194270</t>
  </si>
  <si>
    <t>484650039000.S</t>
  </si>
  <si>
    <t>Pevný stojan modul 200 mm, výška 200 - 800 mm pre rozdeľovače a zberače</t>
  </si>
  <si>
    <t>7331458</t>
  </si>
  <si>
    <t xml:space="preserve">Montáž    naplň  regeneračná  sol   balenie 25 kg</t>
  </si>
  <si>
    <t>4851245883</t>
  </si>
  <si>
    <t xml:space="preserve">Regeneračná soľ   balenie  8 kg</t>
  </si>
  <si>
    <t>733</t>
  </si>
  <si>
    <t xml:space="preserve">Ústredné kúrenie - rozvodné potrubie   </t>
  </si>
  <si>
    <t>733151033</t>
  </si>
  <si>
    <t>Potrubie z medených rúrok polotvrdých spájaných lisovaním D 15/1,0 mm</t>
  </si>
  <si>
    <t>733151039</t>
  </si>
  <si>
    <t>Potrubie z medených rúrok polotvrdých spájaných lisovaním D 22/1,0 mm</t>
  </si>
  <si>
    <t>733151042</t>
  </si>
  <si>
    <t>Potrubie z medených rúrok polotvrdých spájaných lisovaním D 28/1,0 mm</t>
  </si>
  <si>
    <t>733151060</t>
  </si>
  <si>
    <t>Potrubie z medených rúrok tvrdých spájaných spájkou D 35/1,5mm</t>
  </si>
  <si>
    <t>733151063</t>
  </si>
  <si>
    <t>Potrubie z medených rúrok tvrdých spájaných spájkou D 45/1,5 mm</t>
  </si>
  <si>
    <t>733191201</t>
  </si>
  <si>
    <t>Tlaková skúška medeného potrubia do D 35 mm</t>
  </si>
  <si>
    <t>998733101</t>
  </si>
  <si>
    <t>Presun hmôt pre rozvody potrubia v objektoch výšky do 6 m</t>
  </si>
  <si>
    <t>734</t>
  </si>
  <si>
    <t xml:space="preserve">Ústredné kúrenie - armatúry   </t>
  </si>
  <si>
    <t>734209112</t>
  </si>
  <si>
    <t>Montáž závitovej armatúry s 2 závitmi do G 1/2</t>
  </si>
  <si>
    <t>734211111</t>
  </si>
  <si>
    <t>Ventil odvzdušňovací závitový vykurovacích telies do G 3/8</t>
  </si>
  <si>
    <t>734223010</t>
  </si>
  <si>
    <t>Montáž ventilu závitového regulačného G 3/4 stupačkového</t>
  </si>
  <si>
    <t>4228461762</t>
  </si>
  <si>
    <t xml:space="preserve">Herz ventil priamy STROMAX-MS merací, G (vonkajší závit) DN 20, kvs 3,40  obj.c.1421622</t>
  </si>
  <si>
    <t>4228461176</t>
  </si>
  <si>
    <t xml:space="preserve">Herz ventil priamy RL-4, s prípojkou na VT Rp 1/2, vonkajší závit G 3/4  obj.c.1343711</t>
  </si>
  <si>
    <t>734222611</t>
  </si>
  <si>
    <t>Ventil regulačný závitový s hlavicou termostatického ovládania V 4262 A - priamy G 3/8</t>
  </si>
  <si>
    <t>734223110</t>
  </si>
  <si>
    <t>Montáž ventilu závitového termostatického rohového jednoregulačného G 3/8</t>
  </si>
  <si>
    <t>4228461034</t>
  </si>
  <si>
    <t xml:space="preserve">Herz ventil priamy TS-90-V 1/2", hrdlo x vonkajší závit G 3/4"  obj.c.1772371</t>
  </si>
  <si>
    <t>734223208</t>
  </si>
  <si>
    <t>Montáž termostatickej hlavice kvapalinovej jednoduchej</t>
  </si>
  <si>
    <t>4849211620</t>
  </si>
  <si>
    <t xml:space="preserve">Príslušenstvo vykurovania HERZ Termostatická hlavica "H"  "Desing" "Mini" GS so závitom M 30x1,5 s kvapalin.snímacom a poloh."0", s priamymi drážkami, nastav.protimraz.ochrana pri cca 6°C, tepl.rozsah 6-30°C, obj.c. 1920083</t>
  </si>
  <si>
    <t>734421130.S</t>
  </si>
  <si>
    <t>Montáž tlakomeru deformačného kruhového 0-10 MPa priemer 160</t>
  </si>
  <si>
    <t>388410000300.S</t>
  </si>
  <si>
    <t>Tlakomer deformačný kruhový d 160 mm</t>
  </si>
  <si>
    <t>998734101</t>
  </si>
  <si>
    <t>Presun hmôt pre armatúry v objektoch výšky do 6 m</t>
  </si>
  <si>
    <t>735</t>
  </si>
  <si>
    <t xml:space="preserve">Ústredné kúrenie, vykurovacie telesá   </t>
  </si>
  <si>
    <t>735153221</t>
  </si>
  <si>
    <t xml:space="preserve">Vykurovacie teleso panelové dvojradové výška  600 dlžka od 600-1600</t>
  </si>
  <si>
    <t>735159210</t>
  </si>
  <si>
    <t xml:space="preserve">Montáž  vykurovacieho telesa panelového dvojradového do 1140mm 89 ks</t>
  </si>
  <si>
    <t>73345897</t>
  </si>
  <si>
    <t xml:space="preserve">Demontáž  rozvody stareho rozvodu pre kurene a demontáž liatinove radiator odvoz na skladku</t>
  </si>
  <si>
    <t>1234566</t>
  </si>
  <si>
    <t xml:space="preserve">Spustenie   do prevadzky    cely system vykurovanie</t>
  </si>
  <si>
    <t>1234567</t>
  </si>
  <si>
    <t xml:space="preserve">Revízia   vykurovanie</t>
  </si>
  <si>
    <t>1234569</t>
  </si>
  <si>
    <t xml:space="preserve">Drobne   pridružene stavebné  práce  odvetranie atechnicka miestnosť  a žaluzie a doroben murarske prace</t>
  </si>
  <si>
    <t>735162130.S</t>
  </si>
  <si>
    <t>Montáž vykurovacieho telesa rúrkového výšky 1220 mm</t>
  </si>
  <si>
    <t>484520002300.S</t>
  </si>
  <si>
    <t>Teleso vykurovacie rebríkové oceľové, lxvxhĺ 600x1220x30-61 mm, pripojenie G 1/2" vnútorné</t>
  </si>
  <si>
    <t>735311620.S</t>
  </si>
  <si>
    <t>Montáž zostavy rozdeľovač / zberač na stenu typ 12 cestný</t>
  </si>
  <si>
    <t>484650036400.S</t>
  </si>
  <si>
    <t>Rozdeľovač s prietokomermi z ušľachtilej ocele, šxvxhĺ 696x341x89 mm, 12 vykurovacích okruhov, ušľachtilá oceľ</t>
  </si>
  <si>
    <t>551240012000.S</t>
  </si>
  <si>
    <t>Set guľových kohútov 1“ (2 ks rohové 90°) na pripojenie k rozdeľovaču</t>
  </si>
  <si>
    <t>735478458</t>
  </si>
  <si>
    <t xml:space="preserve">Dodanie a montaž   konzoly a skrutky</t>
  </si>
  <si>
    <t>SO-06 - Prípojka kanalizácie</t>
  </si>
  <si>
    <t xml:space="preserve">    5 - Komunikácie   </t>
  </si>
  <si>
    <t>132201201</t>
  </si>
  <si>
    <t>Výkop ryhy šírky 600-2000mm horn.3 do 100m3</t>
  </si>
  <si>
    <t>132201209</t>
  </si>
  <si>
    <t>Príplatok k cenám za lepivosť pri hĺbení rýh š. nad 600 do 2 000 mm zapaž. i nezapažených, s urovnaním dna v hornine 3</t>
  </si>
  <si>
    <t>174101001</t>
  </si>
  <si>
    <t>Zásyp sypaninou so zhutnením jám, šachiet, rýh, zárezov alebo okolo objektov do 100 m3</t>
  </si>
  <si>
    <t>583310002700</t>
  </si>
  <si>
    <t>Piesok frakcia 0-4 mm, STN EN 12620 + A1</t>
  </si>
  <si>
    <t>451541111</t>
  </si>
  <si>
    <t>Lôžko pod potrubie zo štrkodrvy v otvorenom výkope</t>
  </si>
  <si>
    <t>175101102</t>
  </si>
  <si>
    <t>Obsyp potrubia sypaninou z vhodných hornín 1 až 4 s prehodením sypaniny</t>
  </si>
  <si>
    <t>273313611</t>
  </si>
  <si>
    <t>Betón základových dosiek, prostý tr. C 16/20</t>
  </si>
  <si>
    <t xml:space="preserve">Komunikácie   </t>
  </si>
  <si>
    <t>113106613.S</t>
  </si>
  <si>
    <t xml:space="preserve">Rozoberanie maloformátovej zámkovej dlažby v ploche do 20 m2,  -0,26000t</t>
  </si>
  <si>
    <t>113107112.S</t>
  </si>
  <si>
    <t xml:space="preserve">Odstránenie krytu v ploche do 200 m2 z kameniva ťaženého, hr.100 do 200 mm,  -0,24000t</t>
  </si>
  <si>
    <t>564861111.S</t>
  </si>
  <si>
    <t>Podklad zo štrkodrviny s rozprestretím a zhutnením, po zhutnení hr. 200 mm</t>
  </si>
  <si>
    <t>596911141.S</t>
  </si>
  <si>
    <t>Kladenie betónovej zámkovej dlažby komunikácií pre peších hr. 60 mm pre peších do 50 m2 so zriadením lôžka z kameniva hr. 30 mm</t>
  </si>
  <si>
    <t>286110009900</t>
  </si>
  <si>
    <t>Rúra kanalizačná PVC-U gravitačná, hladká SN8 - KG, ML - viacvrstvová, DN 160, dĺ. 5 m, WAVIN</t>
  </si>
  <si>
    <t>871356006</t>
  </si>
  <si>
    <t>Montáž kanalizačného PVC-U potrubia hladkého viacvrstvového DN 200</t>
  </si>
  <si>
    <t>286110007400</t>
  </si>
  <si>
    <t>Rúra kanalizačná PVC-U gravitačná, hladká SN4 - KG, ML - viacvrstvová, DN 200, dĺ. 5 m, WAVIN</t>
  </si>
  <si>
    <t>877326004</t>
  </si>
  <si>
    <t>Montáž kanalizačného PVC-U kolena DN 160</t>
  </si>
  <si>
    <t>286510004400</t>
  </si>
  <si>
    <t>Koleno PVC-U, DN 160x45° hladká pre gravitačnú kanalizáciu KG potrubia, WAVIN</t>
  </si>
  <si>
    <t>894431133</t>
  </si>
  <si>
    <t>Montáž revíznej šachty z PVC, DN 400/160 (DN šachty/DN potr. ved.), tlak 12,5 t, hl. 1400 do 1700mm</t>
  </si>
  <si>
    <t>286610027100</t>
  </si>
  <si>
    <t>Predĺženie DN 400, dĺžka 2 m, hladka rúra PVC, pre PP revízne šachty, PIPELIFE</t>
  </si>
  <si>
    <t>286620000100</t>
  </si>
  <si>
    <t>Poklop liatinový, pre zaťaženie do 1,5 t, pre PP revízne šachty DN 315, PIPELIFE</t>
  </si>
  <si>
    <t>286610002300</t>
  </si>
  <si>
    <t>Zberné dno DN 400, vtok/výtok DN 160, pre PP revízne šachty na PVC hladkú kanalizáciu s predĺžením, PIPELIFE</t>
  </si>
  <si>
    <t>899103111</t>
  </si>
  <si>
    <t>Osadenie poklopu liatinového a oceľového vrátane rámu hmotn. nad 100 do 150 kg</t>
  </si>
  <si>
    <t>552410002700</t>
  </si>
  <si>
    <t>Poklop oceľový ľahký 600x600 mm</t>
  </si>
  <si>
    <t>386942113</t>
  </si>
  <si>
    <t>Montáž odlučovača tukov, veľkosť T5</t>
  </si>
  <si>
    <t>286640004200</t>
  </si>
  <si>
    <t>Odlučovač tukov a škrobov EG0505C, prietok 5 l/s, pochôdzny poklop, s kalovou jímkou, PE, MEA</t>
  </si>
  <si>
    <t>998226011.S</t>
  </si>
  <si>
    <t>Presun hmôt pre komunikácie a letiská s krytom montovaným z cest. panelov zo železového betónu</t>
  </si>
  <si>
    <t>SO-07 - Prípojka plyn</t>
  </si>
  <si>
    <t xml:space="preserve">    723 - Zdravotechnika - vnútorný plynovod   </t>
  </si>
  <si>
    <t xml:space="preserve">    23-M - Montáže potrubia   </t>
  </si>
  <si>
    <t xml:space="preserve">    46-M - Zemné práce vykonávané pri externých montážnych prácach   </t>
  </si>
  <si>
    <t xml:space="preserve">    95-M - Revízie   </t>
  </si>
  <si>
    <t>132201202</t>
  </si>
  <si>
    <t>Výkop ryhy šírky 600-2000mm horn.3 od 100 do 1000 m3</t>
  </si>
  <si>
    <t>174101002</t>
  </si>
  <si>
    <t>Zásyp sypaninou so zhutnením jám, šachiet, rýh, zárezov alebo okolo objektov nad 100 do 1000 m3</t>
  </si>
  <si>
    <t>583310002800</t>
  </si>
  <si>
    <t>Štrkopiesok frakcia 0-8 mm, STN EN 13242 + A1</t>
  </si>
  <si>
    <t>141721111.S</t>
  </si>
  <si>
    <t>Riadené horizontálne vŕtanie v hornine tr 1-4 pre pretláčanie PE rúr do D63</t>
  </si>
  <si>
    <t>181101102</t>
  </si>
  <si>
    <t>Úprava pláne v zárezoch v hornine 1-4 so zhutnením</t>
  </si>
  <si>
    <t>871188042</t>
  </si>
  <si>
    <t>Montáž plynového potrubia z dvojvsrtvového PE 100 SDR11 zváraných elektrotvarovkami D 40x3,7 mm</t>
  </si>
  <si>
    <t>286130036000</t>
  </si>
  <si>
    <t>Rúra HDPE na plyn PE100 SDR11 40x3,7x100 m, WAVIN</t>
  </si>
  <si>
    <t>286530227200</t>
  </si>
  <si>
    <t>Elektrospojka PE 100, na vodu, plyn a kanalizáciu, SDR 11, D 40 mm, WAVIN</t>
  </si>
  <si>
    <t>998276101</t>
  </si>
  <si>
    <t>Presun hmôt pre rúrové vedenie hĺbené z rúr z plast., hmôt alebo sklolamin. v otvorenom výkope</t>
  </si>
  <si>
    <t>723</t>
  </si>
  <si>
    <t xml:space="preserve">Zdravotechnika - vnútorný plynovod   </t>
  </si>
  <si>
    <t>723100151.S</t>
  </si>
  <si>
    <t>Potrubie plynové z plasthliníkových rúrok spájaných lisovaním Dxt 20x2,0 mm</t>
  </si>
  <si>
    <t>723100158.S</t>
  </si>
  <si>
    <t>Chránička pre plynové potrubie z plasthliníkových rúrok D 32 mm</t>
  </si>
  <si>
    <t>723160207</t>
  </si>
  <si>
    <t>Prípojka k plynomeru spojená na závit bez obchádzky G 2</t>
  </si>
  <si>
    <t>723230509</t>
  </si>
  <si>
    <t>Montáž nadprietokovej poistky plynu G 1/2 (DN 50) FM typ L prietok V 16 m3/h s vnútorným a vonkajším závitom</t>
  </si>
  <si>
    <t>551390003700</t>
  </si>
  <si>
    <t>Bezpečnostná nadprietoková poistka GST typ L-FM, 2", 16 m3/h, prívod F, vývod M, nerezová oceľ, IVAR</t>
  </si>
  <si>
    <t>Pol5</t>
  </si>
  <si>
    <t xml:space="preserve">D+M meracej zostavy  podľa požiadavky SPP, vrátane armatúr, pospojovania, vybavenia, náterov</t>
  </si>
  <si>
    <t>723234101</t>
  </si>
  <si>
    <t>Montáž strednotlakového regulátora tlaku plynu so skrinkou pre svietiplyn AL S-5 jednoduchých vrátane dodávky</t>
  </si>
  <si>
    <t>405610001100</t>
  </si>
  <si>
    <t xml:space="preserve">Skrinka ochranná pre jednoduchý regulačný rad   vrátane montáže</t>
  </si>
  <si>
    <t>210872004</t>
  </si>
  <si>
    <t xml:space="preserve">Kábel signálny uložený voľne JEFY  2x1,5 mm2</t>
  </si>
  <si>
    <t>341210000100</t>
  </si>
  <si>
    <t>Kábel medený návestný JYFY 2x1,5 mm2</t>
  </si>
  <si>
    <t xml:space="preserve">Montáže potrubia   </t>
  </si>
  <si>
    <t>230170004</t>
  </si>
  <si>
    <t>Príprava pre skúšku tesnosti DN 150 - 200</t>
  </si>
  <si>
    <t>úsek</t>
  </si>
  <si>
    <t>230203444</t>
  </si>
  <si>
    <t>Montáž KH-ZS teleskopická zemná súprava pre KHP, AKHP, d63-200-H:1,0-1,6m</t>
  </si>
  <si>
    <t>422710000700</t>
  </si>
  <si>
    <t>Teleskopická zemná súprava pre FRIALOC FBS tyč z ušľachtilej ocele výška 1,2-1,8 m, FRIALEN</t>
  </si>
  <si>
    <t>230220001</t>
  </si>
  <si>
    <t>Montáž zemnej súpravy pre posúvače ON 13 6580</t>
  </si>
  <si>
    <t>230220006</t>
  </si>
  <si>
    <t>Montáž liatinového poklopu</t>
  </si>
  <si>
    <t>230230122</t>
  </si>
  <si>
    <t>Príprava na tlakovú skúšku vzduchom a vodou do 4 Mpa</t>
  </si>
  <si>
    <t>Pol6</t>
  </si>
  <si>
    <t>Zhotovenie ostreého prepoja plynopvého potrubia so zabezpečením prác a priestoru</t>
  </si>
  <si>
    <t>kpl</t>
  </si>
  <si>
    <t>Pol7</t>
  </si>
  <si>
    <t>Dočasné dopravné značenie vr projektu</t>
  </si>
  <si>
    <t>46-M</t>
  </si>
  <si>
    <t xml:space="preserve">Zemné práce vykonávané pri externých montážnych prácach   </t>
  </si>
  <si>
    <t>899721133</t>
  </si>
  <si>
    <t>Označenie plynovodného potrubia žltou výstražnou fóliou</t>
  </si>
  <si>
    <t>283230008300</t>
  </si>
  <si>
    <t>Výstražná fólia PE, š. 300 mm, pre plyn, farba žltá, CAMPRI</t>
  </si>
  <si>
    <t>95-M</t>
  </si>
  <si>
    <t xml:space="preserve">Revízie   </t>
  </si>
  <si>
    <t>950506101.S</t>
  </si>
  <si>
    <t xml:space="preserve">Úradná  skuška    a revizia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</si>
</sst>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33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34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35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36</v>
      </c>
      <c r="E29" s="44"/>
      <c r="F29" s="45" t="s">
        <v>37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38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39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40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41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43</v>
      </c>
      <c r="U35" s="57"/>
      <c r="V35" s="57"/>
      <c r="W35" s="57"/>
      <c r="X35" s="59" t="s">
        <v>44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45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46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47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48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47</v>
      </c>
      <c r="AI60" s="39"/>
      <c r="AJ60" s="39"/>
      <c r="AK60" s="39"/>
      <c r="AL60" s="39"/>
      <c r="AM60" s="67" t="s">
        <v>48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49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50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47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48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47</v>
      </c>
      <c r="AI75" s="39"/>
      <c r="AJ75" s="39"/>
      <c r="AK75" s="39"/>
      <c r="AL75" s="39"/>
      <c r="AM75" s="67" t="s">
        <v>48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19052022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Denný stacionár v meste Zlaté Moravce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19. 5. 2022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52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30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53</v>
      </c>
      <c r="D92" s="97"/>
      <c r="E92" s="97"/>
      <c r="F92" s="97"/>
      <c r="G92" s="97"/>
      <c r="H92" s="98"/>
      <c r="I92" s="99" t="s">
        <v>54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55</v>
      </c>
      <c r="AH92" s="97"/>
      <c r="AI92" s="97"/>
      <c r="AJ92" s="97"/>
      <c r="AK92" s="97"/>
      <c r="AL92" s="97"/>
      <c r="AM92" s="97"/>
      <c r="AN92" s="99" t="s">
        <v>56</v>
      </c>
      <c r="AO92" s="97"/>
      <c r="AP92" s="101"/>
      <c r="AQ92" s="102" t="s">
        <v>57</v>
      </c>
      <c r="AR92" s="41"/>
      <c r="AS92" s="103" t="s">
        <v>58</v>
      </c>
      <c r="AT92" s="104" t="s">
        <v>59</v>
      </c>
      <c r="AU92" s="104" t="s">
        <v>60</v>
      </c>
      <c r="AV92" s="104" t="s">
        <v>61</v>
      </c>
      <c r="AW92" s="104" t="s">
        <v>62</v>
      </c>
      <c r="AX92" s="104" t="s">
        <v>63</v>
      </c>
      <c r="AY92" s="104" t="s">
        <v>64</v>
      </c>
      <c r="AZ92" s="104" t="s">
        <v>65</v>
      </c>
      <c r="BA92" s="104" t="s">
        <v>66</v>
      </c>
      <c r="BB92" s="104" t="s">
        <v>67</v>
      </c>
      <c r="BC92" s="104" t="s">
        <v>68</v>
      </c>
      <c r="BD92" s="105" t="s">
        <v>69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70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ROUND(SUM(AG95:AG101),2)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ROUND(SUM(AS95:AS101),2)</f>
        <v>0</v>
      </c>
      <c r="AT94" s="117">
        <f>ROUND(SUM(AV94:AW94),2)</f>
        <v>0</v>
      </c>
      <c r="AU94" s="118">
        <f>ROUND(SUM(AU95:AU101),5)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ROUND(SUM(AZ95:AZ101),2)</f>
        <v>0</v>
      </c>
      <c r="BA94" s="117">
        <f>ROUND(SUM(BA95:BA101),2)</f>
        <v>0</v>
      </c>
      <c r="BB94" s="117">
        <f>ROUND(SUM(BB95:BB101),2)</f>
        <v>0</v>
      </c>
      <c r="BC94" s="117">
        <f>ROUND(SUM(BC95:BC101),2)</f>
        <v>0</v>
      </c>
      <c r="BD94" s="119">
        <f>ROUND(SUM(BD95:BD101),2)</f>
        <v>0</v>
      </c>
      <c r="BE94" s="6"/>
      <c r="BS94" s="120" t="s">
        <v>71</v>
      </c>
      <c r="BT94" s="120" t="s">
        <v>72</v>
      </c>
      <c r="BU94" s="121" t="s">
        <v>73</v>
      </c>
      <c r="BV94" s="120" t="s">
        <v>74</v>
      </c>
      <c r="BW94" s="120" t="s">
        <v>5</v>
      </c>
      <c r="BX94" s="120" t="s">
        <v>75</v>
      </c>
      <c r="CL94" s="120" t="s">
        <v>1</v>
      </c>
    </row>
    <row r="95" s="7" customFormat="1" ht="16.5" customHeight="1">
      <c r="A95" s="122" t="s">
        <v>76</v>
      </c>
      <c r="B95" s="123"/>
      <c r="C95" s="124"/>
      <c r="D95" s="125" t="s">
        <v>77</v>
      </c>
      <c r="E95" s="125"/>
      <c r="F95" s="125"/>
      <c r="G95" s="125"/>
      <c r="H95" s="125"/>
      <c r="I95" s="126"/>
      <c r="J95" s="125" t="s">
        <v>78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'SO-01 - Búracie práce'!J30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79</v>
      </c>
      <c r="AR95" s="129"/>
      <c r="AS95" s="130">
        <v>0</v>
      </c>
      <c r="AT95" s="131">
        <f>ROUND(SUM(AV95:AW95),2)</f>
        <v>0</v>
      </c>
      <c r="AU95" s="132">
        <f>'SO-01 - Búracie práce'!P130</f>
        <v>0</v>
      </c>
      <c r="AV95" s="131">
        <f>'SO-01 - Búracie práce'!J33</f>
        <v>0</v>
      </c>
      <c r="AW95" s="131">
        <f>'SO-01 - Búracie práce'!J34</f>
        <v>0</v>
      </c>
      <c r="AX95" s="131">
        <f>'SO-01 - Búracie práce'!J35</f>
        <v>0</v>
      </c>
      <c r="AY95" s="131">
        <f>'SO-01 - Búracie práce'!J36</f>
        <v>0</v>
      </c>
      <c r="AZ95" s="131">
        <f>'SO-01 - Búracie práce'!F33</f>
        <v>0</v>
      </c>
      <c r="BA95" s="131">
        <f>'SO-01 - Búracie práce'!F34</f>
        <v>0</v>
      </c>
      <c r="BB95" s="131">
        <f>'SO-01 - Búracie práce'!F35</f>
        <v>0</v>
      </c>
      <c r="BC95" s="131">
        <f>'SO-01 - Búracie práce'!F36</f>
        <v>0</v>
      </c>
      <c r="BD95" s="133">
        <f>'SO-01 - Búracie práce'!F37</f>
        <v>0</v>
      </c>
      <c r="BE95" s="7"/>
      <c r="BT95" s="134" t="s">
        <v>80</v>
      </c>
      <c r="BV95" s="134" t="s">
        <v>74</v>
      </c>
      <c r="BW95" s="134" t="s">
        <v>81</v>
      </c>
      <c r="BX95" s="134" t="s">
        <v>5</v>
      </c>
      <c r="CL95" s="134" t="s">
        <v>1</v>
      </c>
      <c r="CM95" s="134" t="s">
        <v>72</v>
      </c>
    </row>
    <row r="96" s="7" customFormat="1" ht="16.5" customHeight="1">
      <c r="A96" s="122" t="s">
        <v>76</v>
      </c>
      <c r="B96" s="123"/>
      <c r="C96" s="124"/>
      <c r="D96" s="125" t="s">
        <v>82</v>
      </c>
      <c r="E96" s="125"/>
      <c r="F96" s="125"/>
      <c r="G96" s="125"/>
      <c r="H96" s="125"/>
      <c r="I96" s="126"/>
      <c r="J96" s="125" t="s">
        <v>83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'SO-02 - Architektúra'!J30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79</v>
      </c>
      <c r="AR96" s="129"/>
      <c r="AS96" s="130">
        <v>0</v>
      </c>
      <c r="AT96" s="131">
        <f>ROUND(SUM(AV96:AW96),2)</f>
        <v>0</v>
      </c>
      <c r="AU96" s="132">
        <f>'SO-02 - Architektúra'!P137</f>
        <v>0</v>
      </c>
      <c r="AV96" s="131">
        <f>'SO-02 - Architektúra'!J33</f>
        <v>0</v>
      </c>
      <c r="AW96" s="131">
        <f>'SO-02 - Architektúra'!J34</f>
        <v>0</v>
      </c>
      <c r="AX96" s="131">
        <f>'SO-02 - Architektúra'!J35</f>
        <v>0</v>
      </c>
      <c r="AY96" s="131">
        <f>'SO-02 - Architektúra'!J36</f>
        <v>0</v>
      </c>
      <c r="AZ96" s="131">
        <f>'SO-02 - Architektúra'!F33</f>
        <v>0</v>
      </c>
      <c r="BA96" s="131">
        <f>'SO-02 - Architektúra'!F34</f>
        <v>0</v>
      </c>
      <c r="BB96" s="131">
        <f>'SO-02 - Architektúra'!F35</f>
        <v>0</v>
      </c>
      <c r="BC96" s="131">
        <f>'SO-02 - Architektúra'!F36</f>
        <v>0</v>
      </c>
      <c r="BD96" s="133">
        <f>'SO-02 - Architektúra'!F37</f>
        <v>0</v>
      </c>
      <c r="BE96" s="7"/>
      <c r="BT96" s="134" t="s">
        <v>80</v>
      </c>
      <c r="BV96" s="134" t="s">
        <v>74</v>
      </c>
      <c r="BW96" s="134" t="s">
        <v>84</v>
      </c>
      <c r="BX96" s="134" t="s">
        <v>5</v>
      </c>
      <c r="CL96" s="134" t="s">
        <v>1</v>
      </c>
      <c r="CM96" s="134" t="s">
        <v>72</v>
      </c>
    </row>
    <row r="97" s="7" customFormat="1" ht="16.5" customHeight="1">
      <c r="A97" s="122" t="s">
        <v>76</v>
      </c>
      <c r="B97" s="123"/>
      <c r="C97" s="124"/>
      <c r="D97" s="125" t="s">
        <v>85</v>
      </c>
      <c r="E97" s="125"/>
      <c r="F97" s="125"/>
      <c r="G97" s="125"/>
      <c r="H97" s="125"/>
      <c r="I97" s="126"/>
      <c r="J97" s="125" t="s">
        <v>86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'SO-03 - Elektroinštalácia'!J30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79</v>
      </c>
      <c r="AR97" s="129"/>
      <c r="AS97" s="130">
        <v>0</v>
      </c>
      <c r="AT97" s="131">
        <f>ROUND(SUM(AV97:AW97),2)</f>
        <v>0</v>
      </c>
      <c r="AU97" s="132">
        <f>'SO-03 - Elektroinštalácia'!P122</f>
        <v>0</v>
      </c>
      <c r="AV97" s="131">
        <f>'SO-03 - Elektroinštalácia'!J33</f>
        <v>0</v>
      </c>
      <c r="AW97" s="131">
        <f>'SO-03 - Elektroinštalácia'!J34</f>
        <v>0</v>
      </c>
      <c r="AX97" s="131">
        <f>'SO-03 - Elektroinštalácia'!J35</f>
        <v>0</v>
      </c>
      <c r="AY97" s="131">
        <f>'SO-03 - Elektroinštalácia'!J36</f>
        <v>0</v>
      </c>
      <c r="AZ97" s="131">
        <f>'SO-03 - Elektroinštalácia'!F33</f>
        <v>0</v>
      </c>
      <c r="BA97" s="131">
        <f>'SO-03 - Elektroinštalácia'!F34</f>
        <v>0</v>
      </c>
      <c r="BB97" s="131">
        <f>'SO-03 - Elektroinštalácia'!F35</f>
        <v>0</v>
      </c>
      <c r="BC97" s="131">
        <f>'SO-03 - Elektroinštalácia'!F36</f>
        <v>0</v>
      </c>
      <c r="BD97" s="133">
        <f>'SO-03 - Elektroinštalácia'!F37</f>
        <v>0</v>
      </c>
      <c r="BE97" s="7"/>
      <c r="BT97" s="134" t="s">
        <v>80</v>
      </c>
      <c r="BV97" s="134" t="s">
        <v>74</v>
      </c>
      <c r="BW97" s="134" t="s">
        <v>87</v>
      </c>
      <c r="BX97" s="134" t="s">
        <v>5</v>
      </c>
      <c r="CL97" s="134" t="s">
        <v>1</v>
      </c>
      <c r="CM97" s="134" t="s">
        <v>72</v>
      </c>
    </row>
    <row r="98" s="7" customFormat="1" ht="16.5" customHeight="1">
      <c r="A98" s="122" t="s">
        <v>76</v>
      </c>
      <c r="B98" s="123"/>
      <c r="C98" s="124"/>
      <c r="D98" s="125" t="s">
        <v>88</v>
      </c>
      <c r="E98" s="125"/>
      <c r="F98" s="125"/>
      <c r="G98" s="125"/>
      <c r="H98" s="125"/>
      <c r="I98" s="126"/>
      <c r="J98" s="125" t="s">
        <v>89</v>
      </c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7">
        <f>'SO-04 - Zdravotechnika'!J30</f>
        <v>0</v>
      </c>
      <c r="AH98" s="126"/>
      <c r="AI98" s="126"/>
      <c r="AJ98" s="126"/>
      <c r="AK98" s="126"/>
      <c r="AL98" s="126"/>
      <c r="AM98" s="126"/>
      <c r="AN98" s="127">
        <f>SUM(AG98,AT98)</f>
        <v>0</v>
      </c>
      <c r="AO98" s="126"/>
      <c r="AP98" s="126"/>
      <c r="AQ98" s="128" t="s">
        <v>79</v>
      </c>
      <c r="AR98" s="129"/>
      <c r="AS98" s="130">
        <v>0</v>
      </c>
      <c r="AT98" s="131">
        <f>ROUND(SUM(AV98:AW98),2)</f>
        <v>0</v>
      </c>
      <c r="AU98" s="132">
        <f>'SO-04 - Zdravotechnika'!P126</f>
        <v>0</v>
      </c>
      <c r="AV98" s="131">
        <f>'SO-04 - Zdravotechnika'!J33</f>
        <v>0</v>
      </c>
      <c r="AW98" s="131">
        <f>'SO-04 - Zdravotechnika'!J34</f>
        <v>0</v>
      </c>
      <c r="AX98" s="131">
        <f>'SO-04 - Zdravotechnika'!J35</f>
        <v>0</v>
      </c>
      <c r="AY98" s="131">
        <f>'SO-04 - Zdravotechnika'!J36</f>
        <v>0</v>
      </c>
      <c r="AZ98" s="131">
        <f>'SO-04 - Zdravotechnika'!F33</f>
        <v>0</v>
      </c>
      <c r="BA98" s="131">
        <f>'SO-04 - Zdravotechnika'!F34</f>
        <v>0</v>
      </c>
      <c r="BB98" s="131">
        <f>'SO-04 - Zdravotechnika'!F35</f>
        <v>0</v>
      </c>
      <c r="BC98" s="131">
        <f>'SO-04 - Zdravotechnika'!F36</f>
        <v>0</v>
      </c>
      <c r="BD98" s="133">
        <f>'SO-04 - Zdravotechnika'!F37</f>
        <v>0</v>
      </c>
      <c r="BE98" s="7"/>
      <c r="BT98" s="134" t="s">
        <v>80</v>
      </c>
      <c r="BV98" s="134" t="s">
        <v>74</v>
      </c>
      <c r="BW98" s="134" t="s">
        <v>90</v>
      </c>
      <c r="BX98" s="134" t="s">
        <v>5</v>
      </c>
      <c r="CL98" s="134" t="s">
        <v>1</v>
      </c>
      <c r="CM98" s="134" t="s">
        <v>72</v>
      </c>
    </row>
    <row r="99" s="7" customFormat="1" ht="16.5" customHeight="1">
      <c r="A99" s="122" t="s">
        <v>76</v>
      </c>
      <c r="B99" s="123"/>
      <c r="C99" s="124"/>
      <c r="D99" s="125" t="s">
        <v>91</v>
      </c>
      <c r="E99" s="125"/>
      <c r="F99" s="125"/>
      <c r="G99" s="125"/>
      <c r="H99" s="125"/>
      <c r="I99" s="126"/>
      <c r="J99" s="125" t="s">
        <v>92</v>
      </c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7">
        <f>'SO-05 - Vykurovanie'!J30</f>
        <v>0</v>
      </c>
      <c r="AH99" s="126"/>
      <c r="AI99" s="126"/>
      <c r="AJ99" s="126"/>
      <c r="AK99" s="126"/>
      <c r="AL99" s="126"/>
      <c r="AM99" s="126"/>
      <c r="AN99" s="127">
        <f>SUM(AG99,AT99)</f>
        <v>0</v>
      </c>
      <c r="AO99" s="126"/>
      <c r="AP99" s="126"/>
      <c r="AQ99" s="128" t="s">
        <v>79</v>
      </c>
      <c r="AR99" s="129"/>
      <c r="AS99" s="130">
        <v>0</v>
      </c>
      <c r="AT99" s="131">
        <f>ROUND(SUM(AV99:AW99),2)</f>
        <v>0</v>
      </c>
      <c r="AU99" s="132">
        <f>'SO-05 - Vykurovanie'!P123</f>
        <v>0</v>
      </c>
      <c r="AV99" s="131">
        <f>'SO-05 - Vykurovanie'!J33</f>
        <v>0</v>
      </c>
      <c r="AW99" s="131">
        <f>'SO-05 - Vykurovanie'!J34</f>
        <v>0</v>
      </c>
      <c r="AX99" s="131">
        <f>'SO-05 - Vykurovanie'!J35</f>
        <v>0</v>
      </c>
      <c r="AY99" s="131">
        <f>'SO-05 - Vykurovanie'!J36</f>
        <v>0</v>
      </c>
      <c r="AZ99" s="131">
        <f>'SO-05 - Vykurovanie'!F33</f>
        <v>0</v>
      </c>
      <c r="BA99" s="131">
        <f>'SO-05 - Vykurovanie'!F34</f>
        <v>0</v>
      </c>
      <c r="BB99" s="131">
        <f>'SO-05 - Vykurovanie'!F35</f>
        <v>0</v>
      </c>
      <c r="BC99" s="131">
        <f>'SO-05 - Vykurovanie'!F36</f>
        <v>0</v>
      </c>
      <c r="BD99" s="133">
        <f>'SO-05 - Vykurovanie'!F37</f>
        <v>0</v>
      </c>
      <c r="BE99" s="7"/>
      <c r="BT99" s="134" t="s">
        <v>80</v>
      </c>
      <c r="BV99" s="134" t="s">
        <v>74</v>
      </c>
      <c r="BW99" s="134" t="s">
        <v>93</v>
      </c>
      <c r="BX99" s="134" t="s">
        <v>5</v>
      </c>
      <c r="CL99" s="134" t="s">
        <v>1</v>
      </c>
      <c r="CM99" s="134" t="s">
        <v>72</v>
      </c>
    </row>
    <row r="100" s="7" customFormat="1" ht="16.5" customHeight="1">
      <c r="A100" s="122" t="s">
        <v>76</v>
      </c>
      <c r="B100" s="123"/>
      <c r="C100" s="124"/>
      <c r="D100" s="125" t="s">
        <v>94</v>
      </c>
      <c r="E100" s="125"/>
      <c r="F100" s="125"/>
      <c r="G100" s="125"/>
      <c r="H100" s="125"/>
      <c r="I100" s="126"/>
      <c r="J100" s="125" t="s">
        <v>95</v>
      </c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7">
        <f>'SO-06 - Prípojka kanalizácie'!J30</f>
        <v>0</v>
      </c>
      <c r="AH100" s="126"/>
      <c r="AI100" s="126"/>
      <c r="AJ100" s="126"/>
      <c r="AK100" s="126"/>
      <c r="AL100" s="126"/>
      <c r="AM100" s="126"/>
      <c r="AN100" s="127">
        <f>SUM(AG100,AT100)</f>
        <v>0</v>
      </c>
      <c r="AO100" s="126"/>
      <c r="AP100" s="126"/>
      <c r="AQ100" s="128" t="s">
        <v>79</v>
      </c>
      <c r="AR100" s="129"/>
      <c r="AS100" s="130">
        <v>0</v>
      </c>
      <c r="AT100" s="131">
        <f>ROUND(SUM(AV100:AW100),2)</f>
        <v>0</v>
      </c>
      <c r="AU100" s="132">
        <f>'SO-06 - Prípojka kanalizácie'!P122</f>
        <v>0</v>
      </c>
      <c r="AV100" s="131">
        <f>'SO-06 - Prípojka kanalizácie'!J33</f>
        <v>0</v>
      </c>
      <c r="AW100" s="131">
        <f>'SO-06 - Prípojka kanalizácie'!J34</f>
        <v>0</v>
      </c>
      <c r="AX100" s="131">
        <f>'SO-06 - Prípojka kanalizácie'!J35</f>
        <v>0</v>
      </c>
      <c r="AY100" s="131">
        <f>'SO-06 - Prípojka kanalizácie'!J36</f>
        <v>0</v>
      </c>
      <c r="AZ100" s="131">
        <f>'SO-06 - Prípojka kanalizácie'!F33</f>
        <v>0</v>
      </c>
      <c r="BA100" s="131">
        <f>'SO-06 - Prípojka kanalizácie'!F34</f>
        <v>0</v>
      </c>
      <c r="BB100" s="131">
        <f>'SO-06 - Prípojka kanalizácie'!F35</f>
        <v>0</v>
      </c>
      <c r="BC100" s="131">
        <f>'SO-06 - Prípojka kanalizácie'!F36</f>
        <v>0</v>
      </c>
      <c r="BD100" s="133">
        <f>'SO-06 - Prípojka kanalizácie'!F37</f>
        <v>0</v>
      </c>
      <c r="BE100" s="7"/>
      <c r="BT100" s="134" t="s">
        <v>80</v>
      </c>
      <c r="BV100" s="134" t="s">
        <v>74</v>
      </c>
      <c r="BW100" s="134" t="s">
        <v>96</v>
      </c>
      <c r="BX100" s="134" t="s">
        <v>5</v>
      </c>
      <c r="CL100" s="134" t="s">
        <v>1</v>
      </c>
      <c r="CM100" s="134" t="s">
        <v>72</v>
      </c>
    </row>
    <row r="101" s="7" customFormat="1" ht="16.5" customHeight="1">
      <c r="A101" s="122" t="s">
        <v>76</v>
      </c>
      <c r="B101" s="123"/>
      <c r="C101" s="124"/>
      <c r="D101" s="125" t="s">
        <v>97</v>
      </c>
      <c r="E101" s="125"/>
      <c r="F101" s="125"/>
      <c r="G101" s="125"/>
      <c r="H101" s="125"/>
      <c r="I101" s="126"/>
      <c r="J101" s="125" t="s">
        <v>98</v>
      </c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7">
        <f>'SO-07 - Prípojka plyn'!J30</f>
        <v>0</v>
      </c>
      <c r="AH101" s="126"/>
      <c r="AI101" s="126"/>
      <c r="AJ101" s="126"/>
      <c r="AK101" s="126"/>
      <c r="AL101" s="126"/>
      <c r="AM101" s="126"/>
      <c r="AN101" s="127">
        <f>SUM(AG101,AT101)</f>
        <v>0</v>
      </c>
      <c r="AO101" s="126"/>
      <c r="AP101" s="126"/>
      <c r="AQ101" s="128" t="s">
        <v>79</v>
      </c>
      <c r="AR101" s="129"/>
      <c r="AS101" s="135">
        <v>0</v>
      </c>
      <c r="AT101" s="136">
        <f>ROUND(SUM(AV101:AW101),2)</f>
        <v>0</v>
      </c>
      <c r="AU101" s="137">
        <f>'SO-07 - Prípojka plyn'!P127</f>
        <v>0</v>
      </c>
      <c r="AV101" s="136">
        <f>'SO-07 - Prípojka plyn'!J33</f>
        <v>0</v>
      </c>
      <c r="AW101" s="136">
        <f>'SO-07 - Prípojka plyn'!J34</f>
        <v>0</v>
      </c>
      <c r="AX101" s="136">
        <f>'SO-07 - Prípojka plyn'!J35</f>
        <v>0</v>
      </c>
      <c r="AY101" s="136">
        <f>'SO-07 - Prípojka plyn'!J36</f>
        <v>0</v>
      </c>
      <c r="AZ101" s="136">
        <f>'SO-07 - Prípojka plyn'!F33</f>
        <v>0</v>
      </c>
      <c r="BA101" s="136">
        <f>'SO-07 - Prípojka plyn'!F34</f>
        <v>0</v>
      </c>
      <c r="BB101" s="136">
        <f>'SO-07 - Prípojka plyn'!F35</f>
        <v>0</v>
      </c>
      <c r="BC101" s="136">
        <f>'SO-07 - Prípojka plyn'!F36</f>
        <v>0</v>
      </c>
      <c r="BD101" s="138">
        <f>'SO-07 - Prípojka plyn'!F37</f>
        <v>0</v>
      </c>
      <c r="BE101" s="7"/>
      <c r="BT101" s="134" t="s">
        <v>80</v>
      </c>
      <c r="BV101" s="134" t="s">
        <v>74</v>
      </c>
      <c r="BW101" s="134" t="s">
        <v>99</v>
      </c>
      <c r="BX101" s="134" t="s">
        <v>5</v>
      </c>
      <c r="CL101" s="134" t="s">
        <v>1</v>
      </c>
      <c r="CM101" s="134" t="s">
        <v>72</v>
      </c>
    </row>
    <row r="102" s="2" customFormat="1" ht="30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41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  <row r="103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41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</row>
  </sheetData>
  <sheetProtection sheet="1" formatColumns="0" formatRows="0" objects="1" scenarios="1" spinCount="100000" saltValue="h+uJWeKJoLbRP04G6AMc0QijOWRpJvY1hfjzR9zWxeyLJ9Dy7hcLu/0t611R2M2EbMFOy6c6IWKPuuIzMRBJug==" hashValue="cEAhoqJ5+vF44i2yTf2wVKXcRBACNKszq+mQmdl4eHeBEuK5nCFUvDtUH7tEH8gkGlJHZ5p801H9NBYj81LH8w==" algorithmName="SHA-512" password="CC35"/>
  <mergeCells count="66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-01 - Búracie práce'!C2" display="/"/>
    <hyperlink ref="A96" location="'SO-02 - Architektúra'!C2" display="/"/>
    <hyperlink ref="A97" location="'SO-03 - Elektroinštalácia'!C2" display="/"/>
    <hyperlink ref="A98" location="'SO-04 - Zdravotechnika'!C2" display="/"/>
    <hyperlink ref="A99" location="'SO-05 - Vykurovanie'!C2" display="/"/>
    <hyperlink ref="A100" location="'SO-06 - Prípojka kanalizácie'!C2" display="/"/>
    <hyperlink ref="A101" location="'SO-07 - Prípojka ply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81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100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Denný stacionár v meste Zlaté Moravce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101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102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19. 5. 2022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ROUND(J130,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ROUND((SUM(BE130:BE176)),  2)</f>
        <v>0</v>
      </c>
      <c r="G33" s="159"/>
      <c r="H33" s="159"/>
      <c r="I33" s="160">
        <v>0.20000000000000001</v>
      </c>
      <c r="J33" s="158">
        <f>ROUND(((SUM(BE130:BE176))*I33),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ROUND((SUM(BF130:BF176)),  2)</f>
        <v>0</v>
      </c>
      <c r="G34" s="159"/>
      <c r="H34" s="159"/>
      <c r="I34" s="160">
        <v>0.20000000000000001</v>
      </c>
      <c r="J34" s="158">
        <f>ROUND(((SUM(BF130:BF176))*I34),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ROUND((SUM(BG130:BG176)),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ROUND((SUM(BH130:BH176)),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ROUND((SUM(BI130:BI176)),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Zlaté Moravce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SO-01 - Búracie práce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19. 5. 2022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104</v>
      </c>
      <c r="D94" s="183"/>
      <c r="E94" s="183"/>
      <c r="F94" s="183"/>
      <c r="G94" s="183"/>
      <c r="H94" s="183"/>
      <c r="I94" s="183"/>
      <c r="J94" s="184" t="s">
        <v>105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106</v>
      </c>
      <c r="D96" s="37"/>
      <c r="E96" s="37"/>
      <c r="F96" s="37"/>
      <c r="G96" s="37"/>
      <c r="H96" s="37"/>
      <c r="I96" s="37"/>
      <c r="J96" s="113">
        <f>J130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86"/>
      <c r="C97" s="187"/>
      <c r="D97" s="188" t="s">
        <v>108</v>
      </c>
      <c r="E97" s="189"/>
      <c r="F97" s="189"/>
      <c r="G97" s="189"/>
      <c r="H97" s="189"/>
      <c r="I97" s="189"/>
      <c r="J97" s="190">
        <f>J131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109</v>
      </c>
      <c r="E98" s="195"/>
      <c r="F98" s="195"/>
      <c r="G98" s="195"/>
      <c r="H98" s="195"/>
      <c r="I98" s="195"/>
      <c r="J98" s="196">
        <f>J132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6"/>
      <c r="C99" s="187"/>
      <c r="D99" s="188" t="s">
        <v>110</v>
      </c>
      <c r="E99" s="189"/>
      <c r="F99" s="189"/>
      <c r="G99" s="189"/>
      <c r="H99" s="189"/>
      <c r="I99" s="189"/>
      <c r="J99" s="190">
        <f>J152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2"/>
      <c r="C100" s="193"/>
      <c r="D100" s="194" t="s">
        <v>111</v>
      </c>
      <c r="E100" s="195"/>
      <c r="F100" s="195"/>
      <c r="G100" s="195"/>
      <c r="H100" s="195"/>
      <c r="I100" s="195"/>
      <c r="J100" s="196">
        <f>J153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112</v>
      </c>
      <c r="E101" s="195"/>
      <c r="F101" s="195"/>
      <c r="G101" s="195"/>
      <c r="H101" s="195"/>
      <c r="I101" s="195"/>
      <c r="J101" s="196">
        <f>J156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113</v>
      </c>
      <c r="E102" s="195"/>
      <c r="F102" s="195"/>
      <c r="G102" s="195"/>
      <c r="H102" s="195"/>
      <c r="I102" s="195"/>
      <c r="J102" s="196">
        <f>J158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114</v>
      </c>
      <c r="E103" s="195"/>
      <c r="F103" s="195"/>
      <c r="G103" s="195"/>
      <c r="H103" s="195"/>
      <c r="I103" s="195"/>
      <c r="J103" s="196">
        <f>J160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115</v>
      </c>
      <c r="E104" s="195"/>
      <c r="F104" s="195"/>
      <c r="G104" s="195"/>
      <c r="H104" s="195"/>
      <c r="I104" s="195"/>
      <c r="J104" s="196">
        <f>J162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116</v>
      </c>
      <c r="E105" s="195"/>
      <c r="F105" s="195"/>
      <c r="G105" s="195"/>
      <c r="H105" s="195"/>
      <c r="I105" s="195"/>
      <c r="J105" s="196">
        <f>J164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2"/>
      <c r="C106" s="193"/>
      <c r="D106" s="194" t="s">
        <v>117</v>
      </c>
      <c r="E106" s="195"/>
      <c r="F106" s="195"/>
      <c r="G106" s="195"/>
      <c r="H106" s="195"/>
      <c r="I106" s="195"/>
      <c r="J106" s="196">
        <f>J167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2"/>
      <c r="C107" s="193"/>
      <c r="D107" s="194" t="s">
        <v>118</v>
      </c>
      <c r="E107" s="195"/>
      <c r="F107" s="195"/>
      <c r="G107" s="195"/>
      <c r="H107" s="195"/>
      <c r="I107" s="195"/>
      <c r="J107" s="196">
        <f>J169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119</v>
      </c>
      <c r="E108" s="195"/>
      <c r="F108" s="195"/>
      <c r="G108" s="195"/>
      <c r="H108" s="195"/>
      <c r="I108" s="195"/>
      <c r="J108" s="196">
        <f>J171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2"/>
      <c r="C109" s="193"/>
      <c r="D109" s="194" t="s">
        <v>120</v>
      </c>
      <c r="E109" s="195"/>
      <c r="F109" s="195"/>
      <c r="G109" s="195"/>
      <c r="H109" s="195"/>
      <c r="I109" s="195"/>
      <c r="J109" s="196">
        <f>J173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2"/>
      <c r="C110" s="193"/>
      <c r="D110" s="194" t="s">
        <v>121</v>
      </c>
      <c r="E110" s="195"/>
      <c r="F110" s="195"/>
      <c r="G110" s="195"/>
      <c r="H110" s="195"/>
      <c r="I110" s="195"/>
      <c r="J110" s="196">
        <f>J175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="2" customFormat="1" ht="6.96" customHeight="1">
      <c r="A116" s="35"/>
      <c r="B116" s="71"/>
      <c r="C116" s="72"/>
      <c r="D116" s="72"/>
      <c r="E116" s="72"/>
      <c r="F116" s="72"/>
      <c r="G116" s="72"/>
      <c r="H116" s="72"/>
      <c r="I116" s="72"/>
      <c r="J116" s="72"/>
      <c r="K116" s="72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4.96" customHeight="1">
      <c r="A117" s="35"/>
      <c r="B117" s="36"/>
      <c r="C117" s="20" t="s">
        <v>122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15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181" t="str">
        <f>E7</f>
        <v>Denný stacionár v meste Zlaté Moravce</v>
      </c>
      <c r="F120" s="29"/>
      <c r="G120" s="29"/>
      <c r="H120" s="29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101</v>
      </c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6.5" customHeight="1">
      <c r="A122" s="35"/>
      <c r="B122" s="36"/>
      <c r="C122" s="37"/>
      <c r="D122" s="37"/>
      <c r="E122" s="79" t="str">
        <f>E9</f>
        <v>SO-01 - Búracie práce</v>
      </c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2" customHeight="1">
      <c r="A124" s="35"/>
      <c r="B124" s="36"/>
      <c r="C124" s="29" t="s">
        <v>19</v>
      </c>
      <c r="D124" s="37"/>
      <c r="E124" s="37"/>
      <c r="F124" s="24" t="str">
        <f>F12</f>
        <v xml:space="preserve"> </v>
      </c>
      <c r="G124" s="37"/>
      <c r="H124" s="37"/>
      <c r="I124" s="29" t="s">
        <v>21</v>
      </c>
      <c r="J124" s="82" t="str">
        <f>IF(J12="","",J12)</f>
        <v>19. 5. 2022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23</v>
      </c>
      <c r="D126" s="37"/>
      <c r="E126" s="37"/>
      <c r="F126" s="24" t="str">
        <f>E15</f>
        <v xml:space="preserve"> </v>
      </c>
      <c r="G126" s="37"/>
      <c r="H126" s="37"/>
      <c r="I126" s="29" t="s">
        <v>28</v>
      </c>
      <c r="J126" s="33" t="str">
        <f>E21</f>
        <v xml:space="preserve"> 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26</v>
      </c>
      <c r="D127" s="37"/>
      <c r="E127" s="37"/>
      <c r="F127" s="24" t="str">
        <f>IF(E18="","",E18)</f>
        <v>Vyplň údaj</v>
      </c>
      <c r="G127" s="37"/>
      <c r="H127" s="37"/>
      <c r="I127" s="29" t="s">
        <v>30</v>
      </c>
      <c r="J127" s="33" t="str">
        <f>E24</f>
        <v xml:space="preserve"> </v>
      </c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0.32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11" customFormat="1" ht="29.28" customHeight="1">
      <c r="A129" s="198"/>
      <c r="B129" s="199"/>
      <c r="C129" s="200" t="s">
        <v>123</v>
      </c>
      <c r="D129" s="201" t="s">
        <v>57</v>
      </c>
      <c r="E129" s="201" t="s">
        <v>53</v>
      </c>
      <c r="F129" s="201" t="s">
        <v>54</v>
      </c>
      <c r="G129" s="201" t="s">
        <v>124</v>
      </c>
      <c r="H129" s="201" t="s">
        <v>125</v>
      </c>
      <c r="I129" s="201" t="s">
        <v>126</v>
      </c>
      <c r="J129" s="202" t="s">
        <v>105</v>
      </c>
      <c r="K129" s="203" t="s">
        <v>127</v>
      </c>
      <c r="L129" s="204"/>
      <c r="M129" s="103" t="s">
        <v>1</v>
      </c>
      <c r="N129" s="104" t="s">
        <v>36</v>
      </c>
      <c r="O129" s="104" t="s">
        <v>128</v>
      </c>
      <c r="P129" s="104" t="s">
        <v>129</v>
      </c>
      <c r="Q129" s="104" t="s">
        <v>130</v>
      </c>
      <c r="R129" s="104" t="s">
        <v>131</v>
      </c>
      <c r="S129" s="104" t="s">
        <v>132</v>
      </c>
      <c r="T129" s="105" t="s">
        <v>133</v>
      </c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</row>
    <row r="130" s="2" customFormat="1" ht="22.8" customHeight="1">
      <c r="A130" s="35"/>
      <c r="B130" s="36"/>
      <c r="C130" s="110" t="s">
        <v>106</v>
      </c>
      <c r="D130" s="37"/>
      <c r="E130" s="37"/>
      <c r="F130" s="37"/>
      <c r="G130" s="37"/>
      <c r="H130" s="37"/>
      <c r="I130" s="37"/>
      <c r="J130" s="205">
        <f>BK130</f>
        <v>0</v>
      </c>
      <c r="K130" s="37"/>
      <c r="L130" s="41"/>
      <c r="M130" s="106"/>
      <c r="N130" s="206"/>
      <c r="O130" s="107"/>
      <c r="P130" s="207">
        <f>P131+P152</f>
        <v>0</v>
      </c>
      <c r="Q130" s="107"/>
      <c r="R130" s="207">
        <f>R131+R152</f>
        <v>0</v>
      </c>
      <c r="S130" s="107"/>
      <c r="T130" s="208">
        <f>T131+T152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71</v>
      </c>
      <c r="AU130" s="14" t="s">
        <v>107</v>
      </c>
      <c r="BK130" s="209">
        <f>BK131+BK152</f>
        <v>0</v>
      </c>
    </row>
    <row r="131" s="12" customFormat="1" ht="25.92" customHeight="1">
      <c r="A131" s="12"/>
      <c r="B131" s="210"/>
      <c r="C131" s="211"/>
      <c r="D131" s="212" t="s">
        <v>71</v>
      </c>
      <c r="E131" s="213" t="s">
        <v>134</v>
      </c>
      <c r="F131" s="213" t="s">
        <v>135</v>
      </c>
      <c r="G131" s="211"/>
      <c r="H131" s="211"/>
      <c r="I131" s="214"/>
      <c r="J131" s="215">
        <f>BK131</f>
        <v>0</v>
      </c>
      <c r="K131" s="211"/>
      <c r="L131" s="216"/>
      <c r="M131" s="217"/>
      <c r="N131" s="218"/>
      <c r="O131" s="218"/>
      <c r="P131" s="219">
        <f>P132</f>
        <v>0</v>
      </c>
      <c r="Q131" s="218"/>
      <c r="R131" s="219">
        <f>R132</f>
        <v>0</v>
      </c>
      <c r="S131" s="218"/>
      <c r="T131" s="220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1" t="s">
        <v>80</v>
      </c>
      <c r="AT131" s="222" t="s">
        <v>71</v>
      </c>
      <c r="AU131" s="222" t="s">
        <v>72</v>
      </c>
      <c r="AY131" s="221" t="s">
        <v>136</v>
      </c>
      <c r="BK131" s="223">
        <f>BK132</f>
        <v>0</v>
      </c>
    </row>
    <row r="132" s="12" customFormat="1" ht="22.8" customHeight="1">
      <c r="A132" s="12"/>
      <c r="B132" s="210"/>
      <c r="C132" s="211"/>
      <c r="D132" s="212" t="s">
        <v>71</v>
      </c>
      <c r="E132" s="224" t="s">
        <v>137</v>
      </c>
      <c r="F132" s="224" t="s">
        <v>138</v>
      </c>
      <c r="G132" s="211"/>
      <c r="H132" s="211"/>
      <c r="I132" s="214"/>
      <c r="J132" s="225">
        <f>BK132</f>
        <v>0</v>
      </c>
      <c r="K132" s="211"/>
      <c r="L132" s="216"/>
      <c r="M132" s="217"/>
      <c r="N132" s="218"/>
      <c r="O132" s="218"/>
      <c r="P132" s="219">
        <f>SUM(P133:P151)</f>
        <v>0</v>
      </c>
      <c r="Q132" s="218"/>
      <c r="R132" s="219">
        <f>SUM(R133:R151)</f>
        <v>0</v>
      </c>
      <c r="S132" s="218"/>
      <c r="T132" s="220">
        <f>SUM(T133:T151)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80</v>
      </c>
      <c r="AT132" s="222" t="s">
        <v>71</v>
      </c>
      <c r="AU132" s="222" t="s">
        <v>80</v>
      </c>
      <c r="AY132" s="221" t="s">
        <v>136</v>
      </c>
      <c r="BK132" s="223">
        <f>SUM(BK133:BK151)</f>
        <v>0</v>
      </c>
    </row>
    <row r="133" s="2" customFormat="1" ht="24.15" customHeight="1">
      <c r="A133" s="35"/>
      <c r="B133" s="36"/>
      <c r="C133" s="226" t="s">
        <v>80</v>
      </c>
      <c r="D133" s="226" t="s">
        <v>139</v>
      </c>
      <c r="E133" s="227" t="s">
        <v>140</v>
      </c>
      <c r="F133" s="228" t="s">
        <v>141</v>
      </c>
      <c r="G133" s="229" t="s">
        <v>142</v>
      </c>
      <c r="H133" s="230">
        <v>985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143</v>
      </c>
      <c r="AT133" s="238" t="s">
        <v>139</v>
      </c>
      <c r="AU133" s="238" t="s">
        <v>144</v>
      </c>
      <c r="AY133" s="14" t="s">
        <v>136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144</v>
      </c>
      <c r="BK133" s="239">
        <f>ROUND(I133*H133,2)</f>
        <v>0</v>
      </c>
      <c r="BL133" s="14" t="s">
        <v>143</v>
      </c>
      <c r="BM133" s="238" t="s">
        <v>144</v>
      </c>
    </row>
    <row r="134" s="2" customFormat="1" ht="16.5" customHeight="1">
      <c r="A134" s="35"/>
      <c r="B134" s="36"/>
      <c r="C134" s="226" t="s">
        <v>144</v>
      </c>
      <c r="D134" s="226" t="s">
        <v>139</v>
      </c>
      <c r="E134" s="227" t="s">
        <v>145</v>
      </c>
      <c r="F134" s="228" t="s">
        <v>146</v>
      </c>
      <c r="G134" s="229" t="s">
        <v>142</v>
      </c>
      <c r="H134" s="230">
        <v>1056.1300000000001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143</v>
      </c>
      <c r="AT134" s="238" t="s">
        <v>139</v>
      </c>
      <c r="AU134" s="238" t="s">
        <v>144</v>
      </c>
      <c r="AY134" s="14" t="s">
        <v>136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144</v>
      </c>
      <c r="BK134" s="239">
        <f>ROUND(I134*H134,2)</f>
        <v>0</v>
      </c>
      <c r="BL134" s="14" t="s">
        <v>143</v>
      </c>
      <c r="BM134" s="238" t="s">
        <v>143</v>
      </c>
    </row>
    <row r="135" s="2" customFormat="1" ht="24.15" customHeight="1">
      <c r="A135" s="35"/>
      <c r="B135" s="36"/>
      <c r="C135" s="226" t="s">
        <v>147</v>
      </c>
      <c r="D135" s="226" t="s">
        <v>139</v>
      </c>
      <c r="E135" s="227" t="s">
        <v>148</v>
      </c>
      <c r="F135" s="228" t="s">
        <v>149</v>
      </c>
      <c r="G135" s="229" t="s">
        <v>150</v>
      </c>
      <c r="H135" s="230">
        <v>1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143</v>
      </c>
      <c r="AT135" s="238" t="s">
        <v>139</v>
      </c>
      <c r="AU135" s="238" t="s">
        <v>144</v>
      </c>
      <c r="AY135" s="14" t="s">
        <v>136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144</v>
      </c>
      <c r="BK135" s="239">
        <f>ROUND(I135*H135,2)</f>
        <v>0</v>
      </c>
      <c r="BL135" s="14" t="s">
        <v>143</v>
      </c>
      <c r="BM135" s="238" t="s">
        <v>151</v>
      </c>
    </row>
    <row r="136" s="2" customFormat="1" ht="37.8" customHeight="1">
      <c r="A136" s="35"/>
      <c r="B136" s="36"/>
      <c r="C136" s="226" t="s">
        <v>143</v>
      </c>
      <c r="D136" s="226" t="s">
        <v>139</v>
      </c>
      <c r="E136" s="227" t="s">
        <v>152</v>
      </c>
      <c r="F136" s="228" t="s">
        <v>153</v>
      </c>
      <c r="G136" s="229" t="s">
        <v>142</v>
      </c>
      <c r="H136" s="230">
        <v>688.62300000000005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143</v>
      </c>
      <c r="AT136" s="238" t="s">
        <v>139</v>
      </c>
      <c r="AU136" s="238" t="s">
        <v>144</v>
      </c>
      <c r="AY136" s="14" t="s">
        <v>136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144</v>
      </c>
      <c r="BK136" s="239">
        <f>ROUND(I136*H136,2)</f>
        <v>0</v>
      </c>
      <c r="BL136" s="14" t="s">
        <v>143</v>
      </c>
      <c r="BM136" s="238" t="s">
        <v>154</v>
      </c>
    </row>
    <row r="137" s="2" customFormat="1" ht="44.25" customHeight="1">
      <c r="A137" s="35"/>
      <c r="B137" s="36"/>
      <c r="C137" s="226" t="s">
        <v>72</v>
      </c>
      <c r="D137" s="226" t="s">
        <v>139</v>
      </c>
      <c r="E137" s="227" t="s">
        <v>155</v>
      </c>
      <c r="F137" s="228" t="s">
        <v>156</v>
      </c>
      <c r="G137" s="229" t="s">
        <v>157</v>
      </c>
      <c r="H137" s="230">
        <v>15.359999999999999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143</v>
      </c>
      <c r="AT137" s="238" t="s">
        <v>139</v>
      </c>
      <c r="AU137" s="238" t="s">
        <v>144</v>
      </c>
      <c r="AY137" s="14" t="s">
        <v>136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144</v>
      </c>
      <c r="BK137" s="239">
        <f>ROUND(I137*H137,2)</f>
        <v>0</v>
      </c>
      <c r="BL137" s="14" t="s">
        <v>143</v>
      </c>
      <c r="BM137" s="238" t="s">
        <v>158</v>
      </c>
    </row>
    <row r="138" s="2" customFormat="1" ht="37.8" customHeight="1">
      <c r="A138" s="35"/>
      <c r="B138" s="36"/>
      <c r="C138" s="226" t="s">
        <v>151</v>
      </c>
      <c r="D138" s="226" t="s">
        <v>139</v>
      </c>
      <c r="E138" s="227" t="s">
        <v>159</v>
      </c>
      <c r="F138" s="228" t="s">
        <v>160</v>
      </c>
      <c r="G138" s="229" t="s">
        <v>157</v>
      </c>
      <c r="H138" s="230">
        <v>2.2400000000000002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143</v>
      </c>
      <c r="AT138" s="238" t="s">
        <v>139</v>
      </c>
      <c r="AU138" s="238" t="s">
        <v>144</v>
      </c>
      <c r="AY138" s="14" t="s">
        <v>136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144</v>
      </c>
      <c r="BK138" s="239">
        <f>ROUND(I138*H138,2)</f>
        <v>0</v>
      </c>
      <c r="BL138" s="14" t="s">
        <v>143</v>
      </c>
      <c r="BM138" s="238" t="s">
        <v>161</v>
      </c>
    </row>
    <row r="139" s="2" customFormat="1" ht="24.15" customHeight="1">
      <c r="A139" s="35"/>
      <c r="B139" s="36"/>
      <c r="C139" s="226" t="s">
        <v>162</v>
      </c>
      <c r="D139" s="226" t="s">
        <v>139</v>
      </c>
      <c r="E139" s="227" t="s">
        <v>163</v>
      </c>
      <c r="F139" s="228" t="s">
        <v>164</v>
      </c>
      <c r="G139" s="229" t="s">
        <v>142</v>
      </c>
      <c r="H139" s="230">
        <v>14.112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143</v>
      </c>
      <c r="AT139" s="238" t="s">
        <v>139</v>
      </c>
      <c r="AU139" s="238" t="s">
        <v>144</v>
      </c>
      <c r="AY139" s="14" t="s">
        <v>136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144</v>
      </c>
      <c r="BK139" s="239">
        <f>ROUND(I139*H139,2)</f>
        <v>0</v>
      </c>
      <c r="BL139" s="14" t="s">
        <v>143</v>
      </c>
      <c r="BM139" s="238" t="s">
        <v>165</v>
      </c>
    </row>
    <row r="140" s="2" customFormat="1" ht="37.8" customHeight="1">
      <c r="A140" s="35"/>
      <c r="B140" s="36"/>
      <c r="C140" s="226" t="s">
        <v>154</v>
      </c>
      <c r="D140" s="226" t="s">
        <v>139</v>
      </c>
      <c r="E140" s="227" t="s">
        <v>166</v>
      </c>
      <c r="F140" s="228" t="s">
        <v>167</v>
      </c>
      <c r="G140" s="229" t="s">
        <v>157</v>
      </c>
      <c r="H140" s="230">
        <v>121.2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38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143</v>
      </c>
      <c r="AT140" s="238" t="s">
        <v>139</v>
      </c>
      <c r="AU140" s="238" t="s">
        <v>144</v>
      </c>
      <c r="AY140" s="14" t="s">
        <v>136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144</v>
      </c>
      <c r="BK140" s="239">
        <f>ROUND(I140*H140,2)</f>
        <v>0</v>
      </c>
      <c r="BL140" s="14" t="s">
        <v>143</v>
      </c>
      <c r="BM140" s="238" t="s">
        <v>168</v>
      </c>
    </row>
    <row r="141" s="2" customFormat="1" ht="33" customHeight="1">
      <c r="A141" s="35"/>
      <c r="B141" s="36"/>
      <c r="C141" s="226" t="s">
        <v>137</v>
      </c>
      <c r="D141" s="226" t="s">
        <v>139</v>
      </c>
      <c r="E141" s="227" t="s">
        <v>169</v>
      </c>
      <c r="F141" s="228" t="s">
        <v>170</v>
      </c>
      <c r="G141" s="229" t="s">
        <v>142</v>
      </c>
      <c r="H141" s="230">
        <v>287.02999999999997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143</v>
      </c>
      <c r="AT141" s="238" t="s">
        <v>139</v>
      </c>
      <c r="AU141" s="238" t="s">
        <v>144</v>
      </c>
      <c r="AY141" s="14" t="s">
        <v>136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144</v>
      </c>
      <c r="BK141" s="239">
        <f>ROUND(I141*H141,2)</f>
        <v>0</v>
      </c>
      <c r="BL141" s="14" t="s">
        <v>143</v>
      </c>
      <c r="BM141" s="238" t="s">
        <v>171</v>
      </c>
    </row>
    <row r="142" s="2" customFormat="1" ht="33" customHeight="1">
      <c r="A142" s="35"/>
      <c r="B142" s="36"/>
      <c r="C142" s="226" t="s">
        <v>158</v>
      </c>
      <c r="D142" s="226" t="s">
        <v>139</v>
      </c>
      <c r="E142" s="227" t="s">
        <v>172</v>
      </c>
      <c r="F142" s="228" t="s">
        <v>173</v>
      </c>
      <c r="G142" s="229" t="s">
        <v>142</v>
      </c>
      <c r="H142" s="230">
        <v>1054.31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143</v>
      </c>
      <c r="AT142" s="238" t="s">
        <v>139</v>
      </c>
      <c r="AU142" s="238" t="s">
        <v>144</v>
      </c>
      <c r="AY142" s="14" t="s">
        <v>136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144</v>
      </c>
      <c r="BK142" s="239">
        <f>ROUND(I142*H142,2)</f>
        <v>0</v>
      </c>
      <c r="BL142" s="14" t="s">
        <v>143</v>
      </c>
      <c r="BM142" s="238" t="s">
        <v>7</v>
      </c>
    </row>
    <row r="143" s="2" customFormat="1" ht="33" customHeight="1">
      <c r="A143" s="35"/>
      <c r="B143" s="36"/>
      <c r="C143" s="226" t="s">
        <v>174</v>
      </c>
      <c r="D143" s="226" t="s">
        <v>139</v>
      </c>
      <c r="E143" s="227" t="s">
        <v>175</v>
      </c>
      <c r="F143" s="228" t="s">
        <v>176</v>
      </c>
      <c r="G143" s="229" t="s">
        <v>142</v>
      </c>
      <c r="H143" s="230">
        <v>1856.3599999999999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143</v>
      </c>
      <c r="AT143" s="238" t="s">
        <v>139</v>
      </c>
      <c r="AU143" s="238" t="s">
        <v>144</v>
      </c>
      <c r="AY143" s="14" t="s">
        <v>136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144</v>
      </c>
      <c r="BK143" s="239">
        <f>ROUND(I143*H143,2)</f>
        <v>0</v>
      </c>
      <c r="BL143" s="14" t="s">
        <v>143</v>
      </c>
      <c r="BM143" s="238" t="s">
        <v>177</v>
      </c>
    </row>
    <row r="144" s="2" customFormat="1" ht="37.8" customHeight="1">
      <c r="A144" s="35"/>
      <c r="B144" s="36"/>
      <c r="C144" s="226" t="s">
        <v>161</v>
      </c>
      <c r="D144" s="226" t="s">
        <v>139</v>
      </c>
      <c r="E144" s="227" t="s">
        <v>178</v>
      </c>
      <c r="F144" s="228" t="s">
        <v>179</v>
      </c>
      <c r="G144" s="229" t="s">
        <v>142</v>
      </c>
      <c r="H144" s="230">
        <v>356.69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143</v>
      </c>
      <c r="AT144" s="238" t="s">
        <v>139</v>
      </c>
      <c r="AU144" s="238" t="s">
        <v>144</v>
      </c>
      <c r="AY144" s="14" t="s">
        <v>136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144</v>
      </c>
      <c r="BK144" s="239">
        <f>ROUND(I144*H144,2)</f>
        <v>0</v>
      </c>
      <c r="BL144" s="14" t="s">
        <v>143</v>
      </c>
      <c r="BM144" s="238" t="s">
        <v>180</v>
      </c>
    </row>
    <row r="145" s="2" customFormat="1" ht="24.15" customHeight="1">
      <c r="A145" s="35"/>
      <c r="B145" s="36"/>
      <c r="C145" s="226" t="s">
        <v>181</v>
      </c>
      <c r="D145" s="226" t="s">
        <v>139</v>
      </c>
      <c r="E145" s="227" t="s">
        <v>182</v>
      </c>
      <c r="F145" s="228" t="s">
        <v>183</v>
      </c>
      <c r="G145" s="229" t="s">
        <v>184</v>
      </c>
      <c r="H145" s="230">
        <v>511.83300000000003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143</v>
      </c>
      <c r="AT145" s="238" t="s">
        <v>139</v>
      </c>
      <c r="AU145" s="238" t="s">
        <v>144</v>
      </c>
      <c r="AY145" s="14" t="s">
        <v>136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144</v>
      </c>
      <c r="BK145" s="239">
        <f>ROUND(I145*H145,2)</f>
        <v>0</v>
      </c>
      <c r="BL145" s="14" t="s">
        <v>143</v>
      </c>
      <c r="BM145" s="238" t="s">
        <v>185</v>
      </c>
    </row>
    <row r="146" s="2" customFormat="1" ht="24.15" customHeight="1">
      <c r="A146" s="35"/>
      <c r="B146" s="36"/>
      <c r="C146" s="226" t="s">
        <v>165</v>
      </c>
      <c r="D146" s="226" t="s">
        <v>139</v>
      </c>
      <c r="E146" s="227" t="s">
        <v>186</v>
      </c>
      <c r="F146" s="228" t="s">
        <v>187</v>
      </c>
      <c r="G146" s="229" t="s">
        <v>184</v>
      </c>
      <c r="H146" s="230">
        <v>511.83300000000003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143</v>
      </c>
      <c r="AT146" s="238" t="s">
        <v>139</v>
      </c>
      <c r="AU146" s="238" t="s">
        <v>144</v>
      </c>
      <c r="AY146" s="14" t="s">
        <v>136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144</v>
      </c>
      <c r="BK146" s="239">
        <f>ROUND(I146*H146,2)</f>
        <v>0</v>
      </c>
      <c r="BL146" s="14" t="s">
        <v>143</v>
      </c>
      <c r="BM146" s="238" t="s">
        <v>188</v>
      </c>
    </row>
    <row r="147" s="2" customFormat="1" ht="21.75" customHeight="1">
      <c r="A147" s="35"/>
      <c r="B147" s="36"/>
      <c r="C147" s="226" t="s">
        <v>189</v>
      </c>
      <c r="D147" s="226" t="s">
        <v>139</v>
      </c>
      <c r="E147" s="227" t="s">
        <v>190</v>
      </c>
      <c r="F147" s="228" t="s">
        <v>191</v>
      </c>
      <c r="G147" s="229" t="s">
        <v>184</v>
      </c>
      <c r="H147" s="230">
        <v>511.83300000000003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143</v>
      </c>
      <c r="AT147" s="238" t="s">
        <v>139</v>
      </c>
      <c r="AU147" s="238" t="s">
        <v>144</v>
      </c>
      <c r="AY147" s="14" t="s">
        <v>136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144</v>
      </c>
      <c r="BK147" s="239">
        <f>ROUND(I147*H147,2)</f>
        <v>0</v>
      </c>
      <c r="BL147" s="14" t="s">
        <v>143</v>
      </c>
      <c r="BM147" s="238" t="s">
        <v>192</v>
      </c>
    </row>
    <row r="148" s="2" customFormat="1" ht="24.15" customHeight="1">
      <c r="A148" s="35"/>
      <c r="B148" s="36"/>
      <c r="C148" s="226" t="s">
        <v>168</v>
      </c>
      <c r="D148" s="226" t="s">
        <v>139</v>
      </c>
      <c r="E148" s="227" t="s">
        <v>193</v>
      </c>
      <c r="F148" s="228" t="s">
        <v>194</v>
      </c>
      <c r="G148" s="229" t="s">
        <v>184</v>
      </c>
      <c r="H148" s="230">
        <v>1023.6660000000001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143</v>
      </c>
      <c r="AT148" s="238" t="s">
        <v>139</v>
      </c>
      <c r="AU148" s="238" t="s">
        <v>144</v>
      </c>
      <c r="AY148" s="14" t="s">
        <v>136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144</v>
      </c>
      <c r="BK148" s="239">
        <f>ROUND(I148*H148,2)</f>
        <v>0</v>
      </c>
      <c r="BL148" s="14" t="s">
        <v>143</v>
      </c>
      <c r="BM148" s="238" t="s">
        <v>195</v>
      </c>
    </row>
    <row r="149" s="2" customFormat="1" ht="24.15" customHeight="1">
      <c r="A149" s="35"/>
      <c r="B149" s="36"/>
      <c r="C149" s="226" t="s">
        <v>196</v>
      </c>
      <c r="D149" s="226" t="s">
        <v>139</v>
      </c>
      <c r="E149" s="227" t="s">
        <v>197</v>
      </c>
      <c r="F149" s="228" t="s">
        <v>198</v>
      </c>
      <c r="G149" s="229" t="s">
        <v>184</v>
      </c>
      <c r="H149" s="230">
        <v>511.83300000000003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143</v>
      </c>
      <c r="AT149" s="238" t="s">
        <v>139</v>
      </c>
      <c r="AU149" s="238" t="s">
        <v>144</v>
      </c>
      <c r="AY149" s="14" t="s">
        <v>136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144</v>
      </c>
      <c r="BK149" s="239">
        <f>ROUND(I149*H149,2)</f>
        <v>0</v>
      </c>
      <c r="BL149" s="14" t="s">
        <v>143</v>
      </c>
      <c r="BM149" s="238" t="s">
        <v>199</v>
      </c>
    </row>
    <row r="150" s="2" customFormat="1" ht="24.15" customHeight="1">
      <c r="A150" s="35"/>
      <c r="B150" s="36"/>
      <c r="C150" s="226" t="s">
        <v>171</v>
      </c>
      <c r="D150" s="226" t="s">
        <v>139</v>
      </c>
      <c r="E150" s="227" t="s">
        <v>200</v>
      </c>
      <c r="F150" s="228" t="s">
        <v>201</v>
      </c>
      <c r="G150" s="229" t="s">
        <v>184</v>
      </c>
      <c r="H150" s="230">
        <v>2047.3320000000001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143</v>
      </c>
      <c r="AT150" s="238" t="s">
        <v>139</v>
      </c>
      <c r="AU150" s="238" t="s">
        <v>144</v>
      </c>
      <c r="AY150" s="14" t="s">
        <v>136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144</v>
      </c>
      <c r="BK150" s="239">
        <f>ROUND(I150*H150,2)</f>
        <v>0</v>
      </c>
      <c r="BL150" s="14" t="s">
        <v>143</v>
      </c>
      <c r="BM150" s="238" t="s">
        <v>202</v>
      </c>
    </row>
    <row r="151" s="2" customFormat="1" ht="24.15" customHeight="1">
      <c r="A151" s="35"/>
      <c r="B151" s="36"/>
      <c r="C151" s="226" t="s">
        <v>203</v>
      </c>
      <c r="D151" s="226" t="s">
        <v>139</v>
      </c>
      <c r="E151" s="227" t="s">
        <v>204</v>
      </c>
      <c r="F151" s="228" t="s">
        <v>205</v>
      </c>
      <c r="G151" s="229" t="s">
        <v>184</v>
      </c>
      <c r="H151" s="230">
        <v>511.83300000000003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38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143</v>
      </c>
      <c r="AT151" s="238" t="s">
        <v>139</v>
      </c>
      <c r="AU151" s="238" t="s">
        <v>144</v>
      </c>
      <c r="AY151" s="14" t="s">
        <v>136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144</v>
      </c>
      <c r="BK151" s="239">
        <f>ROUND(I151*H151,2)</f>
        <v>0</v>
      </c>
      <c r="BL151" s="14" t="s">
        <v>143</v>
      </c>
      <c r="BM151" s="238" t="s">
        <v>206</v>
      </c>
    </row>
    <row r="152" s="12" customFormat="1" ht="25.92" customHeight="1">
      <c r="A152" s="12"/>
      <c r="B152" s="210"/>
      <c r="C152" s="211"/>
      <c r="D152" s="212" t="s">
        <v>71</v>
      </c>
      <c r="E152" s="213" t="s">
        <v>207</v>
      </c>
      <c r="F152" s="213" t="s">
        <v>208</v>
      </c>
      <c r="G152" s="211"/>
      <c r="H152" s="211"/>
      <c r="I152" s="214"/>
      <c r="J152" s="215">
        <f>BK152</f>
        <v>0</v>
      </c>
      <c r="K152" s="211"/>
      <c r="L152" s="216"/>
      <c r="M152" s="217"/>
      <c r="N152" s="218"/>
      <c r="O152" s="218"/>
      <c r="P152" s="219">
        <f>P153+P156+P158+P160+P162+P164+P167+P169+P171+P173+P175</f>
        <v>0</v>
      </c>
      <c r="Q152" s="218"/>
      <c r="R152" s="219">
        <f>R153+R156+R158+R160+R162+R164+R167+R169+R171+R173+R175</f>
        <v>0</v>
      </c>
      <c r="S152" s="218"/>
      <c r="T152" s="220">
        <f>T153+T156+T158+T160+T162+T164+T167+T169+T171+T173+T175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1" t="s">
        <v>144</v>
      </c>
      <c r="AT152" s="222" t="s">
        <v>71</v>
      </c>
      <c r="AU152" s="222" t="s">
        <v>72</v>
      </c>
      <c r="AY152" s="221" t="s">
        <v>136</v>
      </c>
      <c r="BK152" s="223">
        <f>BK153+BK156+BK158+BK160+BK162+BK164+BK167+BK169+BK171+BK173+BK175</f>
        <v>0</v>
      </c>
    </row>
    <row r="153" s="12" customFormat="1" ht="22.8" customHeight="1">
      <c r="A153" s="12"/>
      <c r="B153" s="210"/>
      <c r="C153" s="211"/>
      <c r="D153" s="212" t="s">
        <v>71</v>
      </c>
      <c r="E153" s="224" t="s">
        <v>209</v>
      </c>
      <c r="F153" s="224" t="s">
        <v>210</v>
      </c>
      <c r="G153" s="211"/>
      <c r="H153" s="211"/>
      <c r="I153" s="214"/>
      <c r="J153" s="225">
        <f>BK153</f>
        <v>0</v>
      </c>
      <c r="K153" s="211"/>
      <c r="L153" s="216"/>
      <c r="M153" s="217"/>
      <c r="N153" s="218"/>
      <c r="O153" s="218"/>
      <c r="P153" s="219">
        <f>SUM(P154:P155)</f>
        <v>0</v>
      </c>
      <c r="Q153" s="218"/>
      <c r="R153" s="219">
        <f>SUM(R154:R155)</f>
        <v>0</v>
      </c>
      <c r="S153" s="218"/>
      <c r="T153" s="220">
        <f>SUM(T154:T155)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1" t="s">
        <v>144</v>
      </c>
      <c r="AT153" s="222" t="s">
        <v>71</v>
      </c>
      <c r="AU153" s="222" t="s">
        <v>80</v>
      </c>
      <c r="AY153" s="221" t="s">
        <v>136</v>
      </c>
      <c r="BK153" s="223">
        <f>SUM(BK154:BK155)</f>
        <v>0</v>
      </c>
    </row>
    <row r="154" s="2" customFormat="1" ht="24.15" customHeight="1">
      <c r="A154" s="35"/>
      <c r="B154" s="36"/>
      <c r="C154" s="226" t="s">
        <v>177</v>
      </c>
      <c r="D154" s="226" t="s">
        <v>139</v>
      </c>
      <c r="E154" s="227" t="s">
        <v>211</v>
      </c>
      <c r="F154" s="228" t="s">
        <v>212</v>
      </c>
      <c r="G154" s="229" t="s">
        <v>142</v>
      </c>
      <c r="H154" s="230">
        <v>59.450000000000003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168</v>
      </c>
      <c r="AT154" s="238" t="s">
        <v>139</v>
      </c>
      <c r="AU154" s="238" t="s">
        <v>144</v>
      </c>
      <c r="AY154" s="14" t="s">
        <v>136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144</v>
      </c>
      <c r="BK154" s="239">
        <f>ROUND(I154*H154,2)</f>
        <v>0</v>
      </c>
      <c r="BL154" s="14" t="s">
        <v>168</v>
      </c>
      <c r="BM154" s="238" t="s">
        <v>213</v>
      </c>
    </row>
    <row r="155" s="2" customFormat="1" ht="33" customHeight="1">
      <c r="A155" s="35"/>
      <c r="B155" s="36"/>
      <c r="C155" s="226" t="s">
        <v>214</v>
      </c>
      <c r="D155" s="226" t="s">
        <v>139</v>
      </c>
      <c r="E155" s="227" t="s">
        <v>215</v>
      </c>
      <c r="F155" s="228" t="s">
        <v>216</v>
      </c>
      <c r="G155" s="229" t="s">
        <v>142</v>
      </c>
      <c r="H155" s="230">
        <v>59.450000000000003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38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168</v>
      </c>
      <c r="AT155" s="238" t="s">
        <v>139</v>
      </c>
      <c r="AU155" s="238" t="s">
        <v>144</v>
      </c>
      <c r="AY155" s="14" t="s">
        <v>136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144</v>
      </c>
      <c r="BK155" s="239">
        <f>ROUND(I155*H155,2)</f>
        <v>0</v>
      </c>
      <c r="BL155" s="14" t="s">
        <v>168</v>
      </c>
      <c r="BM155" s="238" t="s">
        <v>217</v>
      </c>
    </row>
    <row r="156" s="12" customFormat="1" ht="22.8" customHeight="1">
      <c r="A156" s="12"/>
      <c r="B156" s="210"/>
      <c r="C156" s="211"/>
      <c r="D156" s="212" t="s">
        <v>71</v>
      </c>
      <c r="E156" s="224" t="s">
        <v>218</v>
      </c>
      <c r="F156" s="224" t="s">
        <v>219</v>
      </c>
      <c r="G156" s="211"/>
      <c r="H156" s="211"/>
      <c r="I156" s="214"/>
      <c r="J156" s="225">
        <f>BK156</f>
        <v>0</v>
      </c>
      <c r="K156" s="211"/>
      <c r="L156" s="216"/>
      <c r="M156" s="217"/>
      <c r="N156" s="218"/>
      <c r="O156" s="218"/>
      <c r="P156" s="219">
        <f>P157</f>
        <v>0</v>
      </c>
      <c r="Q156" s="218"/>
      <c r="R156" s="219">
        <f>R157</f>
        <v>0</v>
      </c>
      <c r="S156" s="218"/>
      <c r="T156" s="220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1" t="s">
        <v>144</v>
      </c>
      <c r="AT156" s="222" t="s">
        <v>71</v>
      </c>
      <c r="AU156" s="222" t="s">
        <v>80</v>
      </c>
      <c r="AY156" s="221" t="s">
        <v>136</v>
      </c>
      <c r="BK156" s="223">
        <f>BK157</f>
        <v>0</v>
      </c>
    </row>
    <row r="157" s="2" customFormat="1" ht="37.8" customHeight="1">
      <c r="A157" s="35"/>
      <c r="B157" s="36"/>
      <c r="C157" s="226" t="s">
        <v>220</v>
      </c>
      <c r="D157" s="226" t="s">
        <v>139</v>
      </c>
      <c r="E157" s="227" t="s">
        <v>221</v>
      </c>
      <c r="F157" s="228" t="s">
        <v>222</v>
      </c>
      <c r="G157" s="229" t="s">
        <v>142</v>
      </c>
      <c r="H157" s="230">
        <v>59.450000000000003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38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168</v>
      </c>
      <c r="AT157" s="238" t="s">
        <v>139</v>
      </c>
      <c r="AU157" s="238" t="s">
        <v>144</v>
      </c>
      <c r="AY157" s="14" t="s">
        <v>136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144</v>
      </c>
      <c r="BK157" s="239">
        <f>ROUND(I157*H157,2)</f>
        <v>0</v>
      </c>
      <c r="BL157" s="14" t="s">
        <v>168</v>
      </c>
      <c r="BM157" s="238" t="s">
        <v>223</v>
      </c>
    </row>
    <row r="158" s="12" customFormat="1" ht="22.8" customHeight="1">
      <c r="A158" s="12"/>
      <c r="B158" s="210"/>
      <c r="C158" s="211"/>
      <c r="D158" s="212" t="s">
        <v>71</v>
      </c>
      <c r="E158" s="224" t="s">
        <v>224</v>
      </c>
      <c r="F158" s="224" t="s">
        <v>225</v>
      </c>
      <c r="G158" s="211"/>
      <c r="H158" s="211"/>
      <c r="I158" s="214"/>
      <c r="J158" s="225">
        <f>BK158</f>
        <v>0</v>
      </c>
      <c r="K158" s="211"/>
      <c r="L158" s="216"/>
      <c r="M158" s="217"/>
      <c r="N158" s="218"/>
      <c r="O158" s="218"/>
      <c r="P158" s="219">
        <f>P159</f>
        <v>0</v>
      </c>
      <c r="Q158" s="218"/>
      <c r="R158" s="219">
        <f>R159</f>
        <v>0</v>
      </c>
      <c r="S158" s="218"/>
      <c r="T158" s="220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1" t="s">
        <v>144</v>
      </c>
      <c r="AT158" s="222" t="s">
        <v>71</v>
      </c>
      <c r="AU158" s="222" t="s">
        <v>80</v>
      </c>
      <c r="AY158" s="221" t="s">
        <v>136</v>
      </c>
      <c r="BK158" s="223">
        <f>BK159</f>
        <v>0</v>
      </c>
    </row>
    <row r="159" s="2" customFormat="1" ht="24.15" customHeight="1">
      <c r="A159" s="35"/>
      <c r="B159" s="36"/>
      <c r="C159" s="226" t="s">
        <v>226</v>
      </c>
      <c r="D159" s="226" t="s">
        <v>139</v>
      </c>
      <c r="E159" s="227" t="s">
        <v>227</v>
      </c>
      <c r="F159" s="228" t="s">
        <v>228</v>
      </c>
      <c r="G159" s="229" t="s">
        <v>150</v>
      </c>
      <c r="H159" s="230">
        <v>1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168</v>
      </c>
      <c r="AT159" s="238" t="s">
        <v>139</v>
      </c>
      <c r="AU159" s="238" t="s">
        <v>144</v>
      </c>
      <c r="AY159" s="14" t="s">
        <v>136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144</v>
      </c>
      <c r="BK159" s="239">
        <f>ROUND(I159*H159,2)</f>
        <v>0</v>
      </c>
      <c r="BL159" s="14" t="s">
        <v>168</v>
      </c>
      <c r="BM159" s="238" t="s">
        <v>229</v>
      </c>
    </row>
    <row r="160" s="12" customFormat="1" ht="22.8" customHeight="1">
      <c r="A160" s="12"/>
      <c r="B160" s="210"/>
      <c r="C160" s="211"/>
      <c r="D160" s="212" t="s">
        <v>71</v>
      </c>
      <c r="E160" s="224" t="s">
        <v>230</v>
      </c>
      <c r="F160" s="224" t="s">
        <v>231</v>
      </c>
      <c r="G160" s="211"/>
      <c r="H160" s="211"/>
      <c r="I160" s="214"/>
      <c r="J160" s="225">
        <f>BK160</f>
        <v>0</v>
      </c>
      <c r="K160" s="211"/>
      <c r="L160" s="216"/>
      <c r="M160" s="217"/>
      <c r="N160" s="218"/>
      <c r="O160" s="218"/>
      <c r="P160" s="219">
        <f>P161</f>
        <v>0</v>
      </c>
      <c r="Q160" s="218"/>
      <c r="R160" s="219">
        <f>R161</f>
        <v>0</v>
      </c>
      <c r="S160" s="218"/>
      <c r="T160" s="220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1" t="s">
        <v>144</v>
      </c>
      <c r="AT160" s="222" t="s">
        <v>71</v>
      </c>
      <c r="AU160" s="222" t="s">
        <v>80</v>
      </c>
      <c r="AY160" s="221" t="s">
        <v>136</v>
      </c>
      <c r="BK160" s="223">
        <f>BK161</f>
        <v>0</v>
      </c>
    </row>
    <row r="161" s="2" customFormat="1" ht="21.75" customHeight="1">
      <c r="A161" s="35"/>
      <c r="B161" s="36"/>
      <c r="C161" s="226" t="s">
        <v>232</v>
      </c>
      <c r="D161" s="226" t="s">
        <v>139</v>
      </c>
      <c r="E161" s="227" t="s">
        <v>233</v>
      </c>
      <c r="F161" s="228" t="s">
        <v>234</v>
      </c>
      <c r="G161" s="229" t="s">
        <v>235</v>
      </c>
      <c r="H161" s="230">
        <v>1</v>
      </c>
      <c r="I161" s="231"/>
      <c r="J161" s="232">
        <f>ROUND(I161*H161,2)</f>
        <v>0</v>
      </c>
      <c r="K161" s="233"/>
      <c r="L161" s="41"/>
      <c r="M161" s="234" t="s">
        <v>1</v>
      </c>
      <c r="N161" s="235" t="s">
        <v>38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168</v>
      </c>
      <c r="AT161" s="238" t="s">
        <v>139</v>
      </c>
      <c r="AU161" s="238" t="s">
        <v>144</v>
      </c>
      <c r="AY161" s="14" t="s">
        <v>136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144</v>
      </c>
      <c r="BK161" s="239">
        <f>ROUND(I161*H161,2)</f>
        <v>0</v>
      </c>
      <c r="BL161" s="14" t="s">
        <v>168</v>
      </c>
      <c r="BM161" s="238" t="s">
        <v>236</v>
      </c>
    </row>
    <row r="162" s="12" customFormat="1" ht="22.8" customHeight="1">
      <c r="A162" s="12"/>
      <c r="B162" s="210"/>
      <c r="C162" s="211"/>
      <c r="D162" s="212" t="s">
        <v>71</v>
      </c>
      <c r="E162" s="224" t="s">
        <v>237</v>
      </c>
      <c r="F162" s="224" t="s">
        <v>238</v>
      </c>
      <c r="G162" s="211"/>
      <c r="H162" s="211"/>
      <c r="I162" s="214"/>
      <c r="J162" s="225">
        <f>BK162</f>
        <v>0</v>
      </c>
      <c r="K162" s="211"/>
      <c r="L162" s="216"/>
      <c r="M162" s="217"/>
      <c r="N162" s="218"/>
      <c r="O162" s="218"/>
      <c r="P162" s="219">
        <f>P163</f>
        <v>0</v>
      </c>
      <c r="Q162" s="218"/>
      <c r="R162" s="219">
        <f>R163</f>
        <v>0</v>
      </c>
      <c r="S162" s="218"/>
      <c r="T162" s="220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144</v>
      </c>
      <c r="AT162" s="222" t="s">
        <v>71</v>
      </c>
      <c r="AU162" s="222" t="s">
        <v>80</v>
      </c>
      <c r="AY162" s="221" t="s">
        <v>136</v>
      </c>
      <c r="BK162" s="223">
        <f>BK163</f>
        <v>0</v>
      </c>
    </row>
    <row r="163" s="2" customFormat="1" ht="33" customHeight="1">
      <c r="A163" s="35"/>
      <c r="B163" s="36"/>
      <c r="C163" s="226" t="s">
        <v>239</v>
      </c>
      <c r="D163" s="226" t="s">
        <v>139</v>
      </c>
      <c r="E163" s="227" t="s">
        <v>240</v>
      </c>
      <c r="F163" s="228" t="s">
        <v>241</v>
      </c>
      <c r="G163" s="229" t="s">
        <v>142</v>
      </c>
      <c r="H163" s="230">
        <v>987.69000000000005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38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168</v>
      </c>
      <c r="AT163" s="238" t="s">
        <v>139</v>
      </c>
      <c r="AU163" s="238" t="s">
        <v>144</v>
      </c>
      <c r="AY163" s="14" t="s">
        <v>136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144</v>
      </c>
      <c r="BK163" s="239">
        <f>ROUND(I163*H163,2)</f>
        <v>0</v>
      </c>
      <c r="BL163" s="14" t="s">
        <v>168</v>
      </c>
      <c r="BM163" s="238" t="s">
        <v>242</v>
      </c>
    </row>
    <row r="164" s="12" customFormat="1" ht="22.8" customHeight="1">
      <c r="A164" s="12"/>
      <c r="B164" s="210"/>
      <c r="C164" s="211"/>
      <c r="D164" s="212" t="s">
        <v>71</v>
      </c>
      <c r="E164" s="224" t="s">
        <v>243</v>
      </c>
      <c r="F164" s="224" t="s">
        <v>244</v>
      </c>
      <c r="G164" s="211"/>
      <c r="H164" s="211"/>
      <c r="I164" s="214"/>
      <c r="J164" s="225">
        <f>BK164</f>
        <v>0</v>
      </c>
      <c r="K164" s="211"/>
      <c r="L164" s="216"/>
      <c r="M164" s="217"/>
      <c r="N164" s="218"/>
      <c r="O164" s="218"/>
      <c r="P164" s="219">
        <f>SUM(P165:P166)</f>
        <v>0</v>
      </c>
      <c r="Q164" s="218"/>
      <c r="R164" s="219">
        <f>SUM(R165:R166)</f>
        <v>0</v>
      </c>
      <c r="S164" s="218"/>
      <c r="T164" s="220">
        <f>SUM(T165:T166)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21" t="s">
        <v>144</v>
      </c>
      <c r="AT164" s="222" t="s">
        <v>71</v>
      </c>
      <c r="AU164" s="222" t="s">
        <v>80</v>
      </c>
      <c r="AY164" s="221" t="s">
        <v>136</v>
      </c>
      <c r="BK164" s="223">
        <f>SUM(BK165:BK166)</f>
        <v>0</v>
      </c>
    </row>
    <row r="165" s="2" customFormat="1" ht="24.15" customHeight="1">
      <c r="A165" s="35"/>
      <c r="B165" s="36"/>
      <c r="C165" s="226" t="s">
        <v>245</v>
      </c>
      <c r="D165" s="226" t="s">
        <v>139</v>
      </c>
      <c r="E165" s="227" t="s">
        <v>246</v>
      </c>
      <c r="F165" s="228" t="s">
        <v>247</v>
      </c>
      <c r="G165" s="229" t="s">
        <v>248</v>
      </c>
      <c r="H165" s="230">
        <v>156.22999999999999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168</v>
      </c>
      <c r="AT165" s="238" t="s">
        <v>139</v>
      </c>
      <c r="AU165" s="238" t="s">
        <v>144</v>
      </c>
      <c r="AY165" s="14" t="s">
        <v>136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144</v>
      </c>
      <c r="BK165" s="239">
        <f>ROUND(I165*H165,2)</f>
        <v>0</v>
      </c>
      <c r="BL165" s="14" t="s">
        <v>168</v>
      </c>
      <c r="BM165" s="238" t="s">
        <v>249</v>
      </c>
    </row>
    <row r="166" s="2" customFormat="1" ht="24.15" customHeight="1">
      <c r="A166" s="35"/>
      <c r="B166" s="36"/>
      <c r="C166" s="226" t="s">
        <v>199</v>
      </c>
      <c r="D166" s="226" t="s">
        <v>139</v>
      </c>
      <c r="E166" s="227" t="s">
        <v>250</v>
      </c>
      <c r="F166" s="228" t="s">
        <v>251</v>
      </c>
      <c r="G166" s="229" t="s">
        <v>248</v>
      </c>
      <c r="H166" s="230">
        <v>88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168</v>
      </c>
      <c r="AT166" s="238" t="s">
        <v>139</v>
      </c>
      <c r="AU166" s="238" t="s">
        <v>144</v>
      </c>
      <c r="AY166" s="14" t="s">
        <v>136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144</v>
      </c>
      <c r="BK166" s="239">
        <f>ROUND(I166*H166,2)</f>
        <v>0</v>
      </c>
      <c r="BL166" s="14" t="s">
        <v>168</v>
      </c>
      <c r="BM166" s="238" t="s">
        <v>252</v>
      </c>
    </row>
    <row r="167" s="12" customFormat="1" ht="22.8" customHeight="1">
      <c r="A167" s="12"/>
      <c r="B167" s="210"/>
      <c r="C167" s="211"/>
      <c r="D167" s="212" t="s">
        <v>71</v>
      </c>
      <c r="E167" s="224" t="s">
        <v>253</v>
      </c>
      <c r="F167" s="224" t="s">
        <v>254</v>
      </c>
      <c r="G167" s="211"/>
      <c r="H167" s="211"/>
      <c r="I167" s="214"/>
      <c r="J167" s="225">
        <f>BK167</f>
        <v>0</v>
      </c>
      <c r="K167" s="211"/>
      <c r="L167" s="216"/>
      <c r="M167" s="217"/>
      <c r="N167" s="218"/>
      <c r="O167" s="218"/>
      <c r="P167" s="219">
        <f>P168</f>
        <v>0</v>
      </c>
      <c r="Q167" s="218"/>
      <c r="R167" s="219">
        <f>R168</f>
        <v>0</v>
      </c>
      <c r="S167" s="218"/>
      <c r="T167" s="220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1" t="s">
        <v>144</v>
      </c>
      <c r="AT167" s="222" t="s">
        <v>71</v>
      </c>
      <c r="AU167" s="222" t="s">
        <v>80</v>
      </c>
      <c r="AY167" s="221" t="s">
        <v>136</v>
      </c>
      <c r="BK167" s="223">
        <f>BK168</f>
        <v>0</v>
      </c>
    </row>
    <row r="168" s="2" customFormat="1" ht="37.8" customHeight="1">
      <c r="A168" s="35"/>
      <c r="B168" s="36"/>
      <c r="C168" s="226" t="s">
        <v>202</v>
      </c>
      <c r="D168" s="226" t="s">
        <v>139</v>
      </c>
      <c r="E168" s="227" t="s">
        <v>255</v>
      </c>
      <c r="F168" s="228" t="s">
        <v>256</v>
      </c>
      <c r="G168" s="229" t="s">
        <v>142</v>
      </c>
      <c r="H168" s="230">
        <v>987.69000000000005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38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168</v>
      </c>
      <c r="AT168" s="238" t="s">
        <v>139</v>
      </c>
      <c r="AU168" s="238" t="s">
        <v>144</v>
      </c>
      <c r="AY168" s="14" t="s">
        <v>136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144</v>
      </c>
      <c r="BK168" s="239">
        <f>ROUND(I168*H168,2)</f>
        <v>0</v>
      </c>
      <c r="BL168" s="14" t="s">
        <v>168</v>
      </c>
      <c r="BM168" s="238" t="s">
        <v>257</v>
      </c>
    </row>
    <row r="169" s="12" customFormat="1" ht="22.8" customHeight="1">
      <c r="A169" s="12"/>
      <c r="B169" s="210"/>
      <c r="C169" s="211"/>
      <c r="D169" s="212" t="s">
        <v>71</v>
      </c>
      <c r="E169" s="224" t="s">
        <v>258</v>
      </c>
      <c r="F169" s="224" t="s">
        <v>259</v>
      </c>
      <c r="G169" s="211"/>
      <c r="H169" s="211"/>
      <c r="I169" s="214"/>
      <c r="J169" s="225">
        <f>BK169</f>
        <v>0</v>
      </c>
      <c r="K169" s="211"/>
      <c r="L169" s="216"/>
      <c r="M169" s="217"/>
      <c r="N169" s="218"/>
      <c r="O169" s="218"/>
      <c r="P169" s="219">
        <f>P170</f>
        <v>0</v>
      </c>
      <c r="Q169" s="218"/>
      <c r="R169" s="219">
        <f>R170</f>
        <v>0</v>
      </c>
      <c r="S169" s="218"/>
      <c r="T169" s="22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1" t="s">
        <v>144</v>
      </c>
      <c r="AT169" s="222" t="s">
        <v>71</v>
      </c>
      <c r="AU169" s="222" t="s">
        <v>80</v>
      </c>
      <c r="AY169" s="221" t="s">
        <v>136</v>
      </c>
      <c r="BK169" s="223">
        <f>BK170</f>
        <v>0</v>
      </c>
    </row>
    <row r="170" s="2" customFormat="1" ht="33" customHeight="1">
      <c r="A170" s="35"/>
      <c r="B170" s="36"/>
      <c r="C170" s="226" t="s">
        <v>206</v>
      </c>
      <c r="D170" s="226" t="s">
        <v>139</v>
      </c>
      <c r="E170" s="227" t="s">
        <v>260</v>
      </c>
      <c r="F170" s="228" t="s">
        <v>261</v>
      </c>
      <c r="G170" s="229" t="s">
        <v>150</v>
      </c>
      <c r="H170" s="230">
        <v>1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168</v>
      </c>
      <c r="AT170" s="238" t="s">
        <v>139</v>
      </c>
      <c r="AU170" s="238" t="s">
        <v>144</v>
      </c>
      <c r="AY170" s="14" t="s">
        <v>136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144</v>
      </c>
      <c r="BK170" s="239">
        <f>ROUND(I170*H170,2)</f>
        <v>0</v>
      </c>
      <c r="BL170" s="14" t="s">
        <v>168</v>
      </c>
      <c r="BM170" s="238" t="s">
        <v>262</v>
      </c>
    </row>
    <row r="171" s="12" customFormat="1" ht="22.8" customHeight="1">
      <c r="A171" s="12"/>
      <c r="B171" s="210"/>
      <c r="C171" s="211"/>
      <c r="D171" s="212" t="s">
        <v>71</v>
      </c>
      <c r="E171" s="224" t="s">
        <v>263</v>
      </c>
      <c r="F171" s="224" t="s">
        <v>264</v>
      </c>
      <c r="G171" s="211"/>
      <c r="H171" s="211"/>
      <c r="I171" s="214"/>
      <c r="J171" s="225">
        <f>BK171</f>
        <v>0</v>
      </c>
      <c r="K171" s="211"/>
      <c r="L171" s="216"/>
      <c r="M171" s="217"/>
      <c r="N171" s="218"/>
      <c r="O171" s="218"/>
      <c r="P171" s="219">
        <f>P172</f>
        <v>0</v>
      </c>
      <c r="Q171" s="218"/>
      <c r="R171" s="219">
        <f>R172</f>
        <v>0</v>
      </c>
      <c r="S171" s="218"/>
      <c r="T171" s="220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1" t="s">
        <v>144</v>
      </c>
      <c r="AT171" s="222" t="s">
        <v>71</v>
      </c>
      <c r="AU171" s="222" t="s">
        <v>80</v>
      </c>
      <c r="AY171" s="221" t="s">
        <v>136</v>
      </c>
      <c r="BK171" s="223">
        <f>BK172</f>
        <v>0</v>
      </c>
    </row>
    <row r="172" s="2" customFormat="1" ht="33" customHeight="1">
      <c r="A172" s="35"/>
      <c r="B172" s="36"/>
      <c r="C172" s="226" t="s">
        <v>213</v>
      </c>
      <c r="D172" s="226" t="s">
        <v>139</v>
      </c>
      <c r="E172" s="227" t="s">
        <v>265</v>
      </c>
      <c r="F172" s="228" t="s">
        <v>266</v>
      </c>
      <c r="G172" s="229" t="s">
        <v>267</v>
      </c>
      <c r="H172" s="230">
        <v>5692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168</v>
      </c>
      <c r="AT172" s="238" t="s">
        <v>139</v>
      </c>
      <c r="AU172" s="238" t="s">
        <v>144</v>
      </c>
      <c r="AY172" s="14" t="s">
        <v>136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144</v>
      </c>
      <c r="BK172" s="239">
        <f>ROUND(I172*H172,2)</f>
        <v>0</v>
      </c>
      <c r="BL172" s="14" t="s">
        <v>168</v>
      </c>
      <c r="BM172" s="238" t="s">
        <v>268</v>
      </c>
    </row>
    <row r="173" s="12" customFormat="1" ht="22.8" customHeight="1">
      <c r="A173" s="12"/>
      <c r="B173" s="210"/>
      <c r="C173" s="211"/>
      <c r="D173" s="212" t="s">
        <v>71</v>
      </c>
      <c r="E173" s="224" t="s">
        <v>269</v>
      </c>
      <c r="F173" s="224" t="s">
        <v>270</v>
      </c>
      <c r="G173" s="211"/>
      <c r="H173" s="211"/>
      <c r="I173" s="214"/>
      <c r="J173" s="225">
        <f>BK173</f>
        <v>0</v>
      </c>
      <c r="K173" s="211"/>
      <c r="L173" s="216"/>
      <c r="M173" s="217"/>
      <c r="N173" s="218"/>
      <c r="O173" s="218"/>
      <c r="P173" s="219">
        <f>P174</f>
        <v>0</v>
      </c>
      <c r="Q173" s="218"/>
      <c r="R173" s="219">
        <f>R174</f>
        <v>0</v>
      </c>
      <c r="S173" s="218"/>
      <c r="T173" s="220">
        <f>T174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1" t="s">
        <v>144</v>
      </c>
      <c r="AT173" s="222" t="s">
        <v>71</v>
      </c>
      <c r="AU173" s="222" t="s">
        <v>80</v>
      </c>
      <c r="AY173" s="221" t="s">
        <v>136</v>
      </c>
      <c r="BK173" s="223">
        <f>BK174</f>
        <v>0</v>
      </c>
    </row>
    <row r="174" s="2" customFormat="1" ht="37.8" customHeight="1">
      <c r="A174" s="35"/>
      <c r="B174" s="36"/>
      <c r="C174" s="226" t="s">
        <v>217</v>
      </c>
      <c r="D174" s="226" t="s">
        <v>139</v>
      </c>
      <c r="E174" s="227" t="s">
        <v>271</v>
      </c>
      <c r="F174" s="228" t="s">
        <v>272</v>
      </c>
      <c r="G174" s="229" t="s">
        <v>142</v>
      </c>
      <c r="H174" s="230">
        <v>410.98000000000002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38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168</v>
      </c>
      <c r="AT174" s="238" t="s">
        <v>139</v>
      </c>
      <c r="AU174" s="238" t="s">
        <v>144</v>
      </c>
      <c r="AY174" s="14" t="s">
        <v>136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144</v>
      </c>
      <c r="BK174" s="239">
        <f>ROUND(I174*H174,2)</f>
        <v>0</v>
      </c>
      <c r="BL174" s="14" t="s">
        <v>168</v>
      </c>
      <c r="BM174" s="238" t="s">
        <v>273</v>
      </c>
    </row>
    <row r="175" s="12" customFormat="1" ht="22.8" customHeight="1">
      <c r="A175" s="12"/>
      <c r="B175" s="210"/>
      <c r="C175" s="211"/>
      <c r="D175" s="212" t="s">
        <v>71</v>
      </c>
      <c r="E175" s="224" t="s">
        <v>274</v>
      </c>
      <c r="F175" s="224" t="s">
        <v>275</v>
      </c>
      <c r="G175" s="211"/>
      <c r="H175" s="211"/>
      <c r="I175" s="214"/>
      <c r="J175" s="225">
        <f>BK175</f>
        <v>0</v>
      </c>
      <c r="K175" s="211"/>
      <c r="L175" s="216"/>
      <c r="M175" s="217"/>
      <c r="N175" s="218"/>
      <c r="O175" s="218"/>
      <c r="P175" s="219">
        <f>P176</f>
        <v>0</v>
      </c>
      <c r="Q175" s="218"/>
      <c r="R175" s="219">
        <f>R176</f>
        <v>0</v>
      </c>
      <c r="S175" s="218"/>
      <c r="T175" s="220">
        <f>T176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21" t="s">
        <v>144</v>
      </c>
      <c r="AT175" s="222" t="s">
        <v>71</v>
      </c>
      <c r="AU175" s="222" t="s">
        <v>80</v>
      </c>
      <c r="AY175" s="221" t="s">
        <v>136</v>
      </c>
      <c r="BK175" s="223">
        <f>BK176</f>
        <v>0</v>
      </c>
    </row>
    <row r="176" s="2" customFormat="1" ht="24.15" customHeight="1">
      <c r="A176" s="35"/>
      <c r="B176" s="36"/>
      <c r="C176" s="226" t="s">
        <v>223</v>
      </c>
      <c r="D176" s="226" t="s">
        <v>139</v>
      </c>
      <c r="E176" s="227" t="s">
        <v>276</v>
      </c>
      <c r="F176" s="228" t="s">
        <v>277</v>
      </c>
      <c r="G176" s="229" t="s">
        <v>142</v>
      </c>
      <c r="H176" s="230">
        <v>356.30000000000001</v>
      </c>
      <c r="I176" s="231"/>
      <c r="J176" s="232">
        <f>ROUND(I176*H176,2)</f>
        <v>0</v>
      </c>
      <c r="K176" s="233"/>
      <c r="L176" s="41"/>
      <c r="M176" s="240" t="s">
        <v>1</v>
      </c>
      <c r="N176" s="241" t="s">
        <v>38</v>
      </c>
      <c r="O176" s="242"/>
      <c r="P176" s="243">
        <f>O176*H176</f>
        <v>0</v>
      </c>
      <c r="Q176" s="243">
        <v>0</v>
      </c>
      <c r="R176" s="243">
        <f>Q176*H176</f>
        <v>0</v>
      </c>
      <c r="S176" s="243">
        <v>0</v>
      </c>
      <c r="T176" s="244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168</v>
      </c>
      <c r="AT176" s="238" t="s">
        <v>139</v>
      </c>
      <c r="AU176" s="238" t="s">
        <v>144</v>
      </c>
      <c r="AY176" s="14" t="s">
        <v>136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144</v>
      </c>
      <c r="BK176" s="239">
        <f>ROUND(I176*H176,2)</f>
        <v>0</v>
      </c>
      <c r="BL176" s="14" t="s">
        <v>168</v>
      </c>
      <c r="BM176" s="238" t="s">
        <v>278</v>
      </c>
    </row>
    <row r="177" s="2" customFormat="1" ht="6.96" customHeight="1">
      <c r="A177" s="35"/>
      <c r="B177" s="69"/>
      <c r="C177" s="70"/>
      <c r="D177" s="70"/>
      <c r="E177" s="70"/>
      <c r="F177" s="70"/>
      <c r="G177" s="70"/>
      <c r="H177" s="70"/>
      <c r="I177" s="70"/>
      <c r="J177" s="70"/>
      <c r="K177" s="70"/>
      <c r="L177" s="41"/>
      <c r="M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</row>
  </sheetData>
  <sheetProtection sheet="1" autoFilter="0" formatColumns="0" formatRows="0" objects="1" scenarios="1" spinCount="100000" saltValue="Zk5360weNpIe9J9GRI6Z+hNztwv03O7KuHXw57WU8geUsIX2p2Ms0fXnw6vMn8kPXY6zDqBjLb2UNBxXoxNd6g==" hashValue="pkV9LI+wiDnDFvnnCBLhz9AJgTvZrMuCxDxofqheicmmnMvuez5rrwcLEioT7/tuir1RhoyGUJwEF8hTI3hgoQ==" algorithmName="SHA-512" password="CC35"/>
  <autoFilter ref="C129:K176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84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100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Denný stacionár v meste Zlaté Moravce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101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279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19. 5. 2022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ROUND(J137,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ROUND((SUM(BE137:BE341)),  2)</f>
        <v>0</v>
      </c>
      <c r="G33" s="159"/>
      <c r="H33" s="159"/>
      <c r="I33" s="160">
        <v>0.20000000000000001</v>
      </c>
      <c r="J33" s="158">
        <f>ROUND(((SUM(BE137:BE341))*I33),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ROUND((SUM(BF137:BF341)),  2)</f>
        <v>0</v>
      </c>
      <c r="G34" s="159"/>
      <c r="H34" s="159"/>
      <c r="I34" s="160">
        <v>0.20000000000000001</v>
      </c>
      <c r="J34" s="158">
        <f>ROUND(((SUM(BF137:BF341))*I34),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ROUND((SUM(BG137:BG341)),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ROUND((SUM(BH137:BH341)),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ROUND((SUM(BI137:BI341)),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Zlaté Moravce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SO-02 - Architektúra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19. 5. 2022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104</v>
      </c>
      <c r="D94" s="183"/>
      <c r="E94" s="183"/>
      <c r="F94" s="183"/>
      <c r="G94" s="183"/>
      <c r="H94" s="183"/>
      <c r="I94" s="183"/>
      <c r="J94" s="184" t="s">
        <v>105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106</v>
      </c>
      <c r="D96" s="37"/>
      <c r="E96" s="37"/>
      <c r="F96" s="37"/>
      <c r="G96" s="37"/>
      <c r="H96" s="37"/>
      <c r="I96" s="37"/>
      <c r="J96" s="113">
        <f>J137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86"/>
      <c r="C97" s="187"/>
      <c r="D97" s="188" t="s">
        <v>108</v>
      </c>
      <c r="E97" s="189"/>
      <c r="F97" s="189"/>
      <c r="G97" s="189"/>
      <c r="H97" s="189"/>
      <c r="I97" s="189"/>
      <c r="J97" s="190">
        <f>J138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280</v>
      </c>
      <c r="E98" s="195"/>
      <c r="F98" s="195"/>
      <c r="G98" s="195"/>
      <c r="H98" s="195"/>
      <c r="I98" s="195"/>
      <c r="J98" s="196">
        <f>J139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281</v>
      </c>
      <c r="E99" s="195"/>
      <c r="F99" s="195"/>
      <c r="G99" s="195"/>
      <c r="H99" s="195"/>
      <c r="I99" s="195"/>
      <c r="J99" s="196">
        <f>J150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282</v>
      </c>
      <c r="E100" s="195"/>
      <c r="F100" s="195"/>
      <c r="G100" s="195"/>
      <c r="H100" s="195"/>
      <c r="I100" s="195"/>
      <c r="J100" s="196">
        <f>J161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283</v>
      </c>
      <c r="E101" s="195"/>
      <c r="F101" s="195"/>
      <c r="G101" s="195"/>
      <c r="H101" s="195"/>
      <c r="I101" s="195"/>
      <c r="J101" s="196">
        <f>J171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284</v>
      </c>
      <c r="E102" s="195"/>
      <c r="F102" s="195"/>
      <c r="G102" s="195"/>
      <c r="H102" s="195"/>
      <c r="I102" s="195"/>
      <c r="J102" s="196">
        <f>J173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109</v>
      </c>
      <c r="E103" s="195"/>
      <c r="F103" s="195"/>
      <c r="G103" s="195"/>
      <c r="H103" s="195"/>
      <c r="I103" s="195"/>
      <c r="J103" s="196">
        <f>J191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285</v>
      </c>
      <c r="E104" s="195"/>
      <c r="F104" s="195"/>
      <c r="G104" s="195"/>
      <c r="H104" s="195"/>
      <c r="I104" s="195"/>
      <c r="J104" s="196">
        <f>J197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6"/>
      <c r="C105" s="187"/>
      <c r="D105" s="188" t="s">
        <v>110</v>
      </c>
      <c r="E105" s="189"/>
      <c r="F105" s="189"/>
      <c r="G105" s="189"/>
      <c r="H105" s="189"/>
      <c r="I105" s="189"/>
      <c r="J105" s="190">
        <f>J199</f>
        <v>0</v>
      </c>
      <c r="K105" s="187"/>
      <c r="L105" s="19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2"/>
      <c r="C106" s="193"/>
      <c r="D106" s="194" t="s">
        <v>111</v>
      </c>
      <c r="E106" s="195"/>
      <c r="F106" s="195"/>
      <c r="G106" s="195"/>
      <c r="H106" s="195"/>
      <c r="I106" s="195"/>
      <c r="J106" s="196">
        <f>J200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2"/>
      <c r="C107" s="193"/>
      <c r="D107" s="194" t="s">
        <v>112</v>
      </c>
      <c r="E107" s="195"/>
      <c r="F107" s="195"/>
      <c r="G107" s="195"/>
      <c r="H107" s="195"/>
      <c r="I107" s="195"/>
      <c r="J107" s="196">
        <f>J209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115</v>
      </c>
      <c r="E108" s="195"/>
      <c r="F108" s="195"/>
      <c r="G108" s="195"/>
      <c r="H108" s="195"/>
      <c r="I108" s="195"/>
      <c r="J108" s="196">
        <f>J220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2"/>
      <c r="C109" s="193"/>
      <c r="D109" s="194" t="s">
        <v>286</v>
      </c>
      <c r="E109" s="195"/>
      <c r="F109" s="195"/>
      <c r="G109" s="195"/>
      <c r="H109" s="195"/>
      <c r="I109" s="195"/>
      <c r="J109" s="196">
        <f>J233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2"/>
      <c r="C110" s="193"/>
      <c r="D110" s="194" t="s">
        <v>116</v>
      </c>
      <c r="E110" s="195"/>
      <c r="F110" s="195"/>
      <c r="G110" s="195"/>
      <c r="H110" s="195"/>
      <c r="I110" s="195"/>
      <c r="J110" s="196">
        <f>J237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2"/>
      <c r="C111" s="193"/>
      <c r="D111" s="194" t="s">
        <v>117</v>
      </c>
      <c r="E111" s="195"/>
      <c r="F111" s="195"/>
      <c r="G111" s="195"/>
      <c r="H111" s="195"/>
      <c r="I111" s="195"/>
      <c r="J111" s="196">
        <f>J244</f>
        <v>0</v>
      </c>
      <c r="K111" s="193"/>
      <c r="L111" s="19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2"/>
      <c r="C112" s="193"/>
      <c r="D112" s="194" t="s">
        <v>118</v>
      </c>
      <c r="E112" s="195"/>
      <c r="F112" s="195"/>
      <c r="G112" s="195"/>
      <c r="H112" s="195"/>
      <c r="I112" s="195"/>
      <c r="J112" s="196">
        <f>J253</f>
        <v>0</v>
      </c>
      <c r="K112" s="193"/>
      <c r="L112" s="19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2"/>
      <c r="C113" s="193"/>
      <c r="D113" s="194" t="s">
        <v>119</v>
      </c>
      <c r="E113" s="195"/>
      <c r="F113" s="195"/>
      <c r="G113" s="195"/>
      <c r="H113" s="195"/>
      <c r="I113" s="195"/>
      <c r="J113" s="196">
        <f>J311</f>
        <v>0</v>
      </c>
      <c r="K113" s="193"/>
      <c r="L113" s="19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2"/>
      <c r="C114" s="193"/>
      <c r="D114" s="194" t="s">
        <v>287</v>
      </c>
      <c r="E114" s="195"/>
      <c r="F114" s="195"/>
      <c r="G114" s="195"/>
      <c r="H114" s="195"/>
      <c r="I114" s="195"/>
      <c r="J114" s="196">
        <f>J320</f>
        <v>0</v>
      </c>
      <c r="K114" s="193"/>
      <c r="L114" s="19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2"/>
      <c r="C115" s="193"/>
      <c r="D115" s="194" t="s">
        <v>120</v>
      </c>
      <c r="E115" s="195"/>
      <c r="F115" s="195"/>
      <c r="G115" s="195"/>
      <c r="H115" s="195"/>
      <c r="I115" s="195"/>
      <c r="J115" s="196">
        <f>J330</f>
        <v>0</v>
      </c>
      <c r="K115" s="193"/>
      <c r="L115" s="19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92"/>
      <c r="C116" s="193"/>
      <c r="D116" s="194" t="s">
        <v>288</v>
      </c>
      <c r="E116" s="195"/>
      <c r="F116" s="195"/>
      <c r="G116" s="195"/>
      <c r="H116" s="195"/>
      <c r="I116" s="195"/>
      <c r="J116" s="196">
        <f>J334</f>
        <v>0</v>
      </c>
      <c r="K116" s="193"/>
      <c r="L116" s="19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92"/>
      <c r="C117" s="193"/>
      <c r="D117" s="194" t="s">
        <v>289</v>
      </c>
      <c r="E117" s="195"/>
      <c r="F117" s="195"/>
      <c r="G117" s="195"/>
      <c r="H117" s="195"/>
      <c r="I117" s="195"/>
      <c r="J117" s="196">
        <f>J338</f>
        <v>0</v>
      </c>
      <c r="K117" s="193"/>
      <c r="L117" s="19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2" customFormat="1" ht="21.84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69"/>
      <c r="C119" s="70"/>
      <c r="D119" s="70"/>
      <c r="E119" s="70"/>
      <c r="F119" s="70"/>
      <c r="G119" s="70"/>
      <c r="H119" s="70"/>
      <c r="I119" s="70"/>
      <c r="J119" s="70"/>
      <c r="K119" s="70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3" s="2" customFormat="1" ht="6.96" customHeight="1">
      <c r="A123" s="35"/>
      <c r="B123" s="71"/>
      <c r="C123" s="72"/>
      <c r="D123" s="72"/>
      <c r="E123" s="72"/>
      <c r="F123" s="72"/>
      <c r="G123" s="72"/>
      <c r="H123" s="72"/>
      <c r="I123" s="72"/>
      <c r="J123" s="72"/>
      <c r="K123" s="72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4.96" customHeight="1">
      <c r="A124" s="35"/>
      <c r="B124" s="36"/>
      <c r="C124" s="20" t="s">
        <v>122</v>
      </c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2" customHeight="1">
      <c r="A126" s="35"/>
      <c r="B126" s="36"/>
      <c r="C126" s="29" t="s">
        <v>15</v>
      </c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6.5" customHeight="1">
      <c r="A127" s="35"/>
      <c r="B127" s="36"/>
      <c r="C127" s="37"/>
      <c r="D127" s="37"/>
      <c r="E127" s="181" t="str">
        <f>E7</f>
        <v>Denný stacionár v meste Zlaté Moravce</v>
      </c>
      <c r="F127" s="29"/>
      <c r="G127" s="29"/>
      <c r="H127" s="29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2" customHeight="1">
      <c r="A128" s="35"/>
      <c r="B128" s="36"/>
      <c r="C128" s="29" t="s">
        <v>101</v>
      </c>
      <c r="D128" s="37"/>
      <c r="E128" s="37"/>
      <c r="F128" s="37"/>
      <c r="G128" s="37"/>
      <c r="H128" s="37"/>
      <c r="I128" s="37"/>
      <c r="J128" s="37"/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6.5" customHeight="1">
      <c r="A129" s="35"/>
      <c r="B129" s="36"/>
      <c r="C129" s="37"/>
      <c r="D129" s="37"/>
      <c r="E129" s="79" t="str">
        <f>E9</f>
        <v>SO-02 - Architektúra</v>
      </c>
      <c r="F129" s="37"/>
      <c r="G129" s="37"/>
      <c r="H129" s="37"/>
      <c r="I129" s="37"/>
      <c r="J129" s="37"/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6.96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12" customHeight="1">
      <c r="A131" s="35"/>
      <c r="B131" s="36"/>
      <c r="C131" s="29" t="s">
        <v>19</v>
      </c>
      <c r="D131" s="37"/>
      <c r="E131" s="37"/>
      <c r="F131" s="24" t="str">
        <f>F12</f>
        <v xml:space="preserve"> </v>
      </c>
      <c r="G131" s="37"/>
      <c r="H131" s="37"/>
      <c r="I131" s="29" t="s">
        <v>21</v>
      </c>
      <c r="J131" s="82" t="str">
        <f>IF(J12="","",J12)</f>
        <v>19. 5. 2022</v>
      </c>
      <c r="K131" s="37"/>
      <c r="L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6.96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15.15" customHeight="1">
      <c r="A133" s="35"/>
      <c r="B133" s="36"/>
      <c r="C133" s="29" t="s">
        <v>23</v>
      </c>
      <c r="D133" s="37"/>
      <c r="E133" s="37"/>
      <c r="F133" s="24" t="str">
        <f>E15</f>
        <v xml:space="preserve"> </v>
      </c>
      <c r="G133" s="37"/>
      <c r="H133" s="37"/>
      <c r="I133" s="29" t="s">
        <v>28</v>
      </c>
      <c r="J133" s="33" t="str">
        <f>E21</f>
        <v xml:space="preserve"> </v>
      </c>
      <c r="K133" s="37"/>
      <c r="L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15.15" customHeight="1">
      <c r="A134" s="35"/>
      <c r="B134" s="36"/>
      <c r="C134" s="29" t="s">
        <v>26</v>
      </c>
      <c r="D134" s="37"/>
      <c r="E134" s="37"/>
      <c r="F134" s="24" t="str">
        <f>IF(E18="","",E18)</f>
        <v>Vyplň údaj</v>
      </c>
      <c r="G134" s="37"/>
      <c r="H134" s="37"/>
      <c r="I134" s="29" t="s">
        <v>30</v>
      </c>
      <c r="J134" s="33" t="str">
        <f>E24</f>
        <v xml:space="preserve"> </v>
      </c>
      <c r="K134" s="37"/>
      <c r="L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10.32" customHeight="1">
      <c r="A135" s="35"/>
      <c r="B135" s="36"/>
      <c r="C135" s="37"/>
      <c r="D135" s="37"/>
      <c r="E135" s="37"/>
      <c r="F135" s="37"/>
      <c r="G135" s="37"/>
      <c r="H135" s="37"/>
      <c r="I135" s="37"/>
      <c r="J135" s="37"/>
      <c r="K135" s="37"/>
      <c r="L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11" customFormat="1" ht="29.28" customHeight="1">
      <c r="A136" s="198"/>
      <c r="B136" s="199"/>
      <c r="C136" s="200" t="s">
        <v>123</v>
      </c>
      <c r="D136" s="201" t="s">
        <v>57</v>
      </c>
      <c r="E136" s="201" t="s">
        <v>53</v>
      </c>
      <c r="F136" s="201" t="s">
        <v>54</v>
      </c>
      <c r="G136" s="201" t="s">
        <v>124</v>
      </c>
      <c r="H136" s="201" t="s">
        <v>125</v>
      </c>
      <c r="I136" s="201" t="s">
        <v>126</v>
      </c>
      <c r="J136" s="202" t="s">
        <v>105</v>
      </c>
      <c r="K136" s="203" t="s">
        <v>127</v>
      </c>
      <c r="L136" s="204"/>
      <c r="M136" s="103" t="s">
        <v>1</v>
      </c>
      <c r="N136" s="104" t="s">
        <v>36</v>
      </c>
      <c r="O136" s="104" t="s">
        <v>128</v>
      </c>
      <c r="P136" s="104" t="s">
        <v>129</v>
      </c>
      <c r="Q136" s="104" t="s">
        <v>130</v>
      </c>
      <c r="R136" s="104" t="s">
        <v>131</v>
      </c>
      <c r="S136" s="104" t="s">
        <v>132</v>
      </c>
      <c r="T136" s="105" t="s">
        <v>133</v>
      </c>
      <c r="U136" s="198"/>
      <c r="V136" s="198"/>
      <c r="W136" s="198"/>
      <c r="X136" s="198"/>
      <c r="Y136" s="198"/>
      <c r="Z136" s="198"/>
      <c r="AA136" s="198"/>
      <c r="AB136" s="198"/>
      <c r="AC136" s="198"/>
      <c r="AD136" s="198"/>
      <c r="AE136" s="198"/>
    </row>
    <row r="137" s="2" customFormat="1" ht="22.8" customHeight="1">
      <c r="A137" s="35"/>
      <c r="B137" s="36"/>
      <c r="C137" s="110" t="s">
        <v>106</v>
      </c>
      <c r="D137" s="37"/>
      <c r="E137" s="37"/>
      <c r="F137" s="37"/>
      <c r="G137" s="37"/>
      <c r="H137" s="37"/>
      <c r="I137" s="37"/>
      <c r="J137" s="205">
        <f>BK137</f>
        <v>0</v>
      </c>
      <c r="K137" s="37"/>
      <c r="L137" s="41"/>
      <c r="M137" s="106"/>
      <c r="N137" s="206"/>
      <c r="O137" s="107"/>
      <c r="P137" s="207">
        <f>P138+P199</f>
        <v>0</v>
      </c>
      <c r="Q137" s="107"/>
      <c r="R137" s="207">
        <f>R138+R199</f>
        <v>0</v>
      </c>
      <c r="S137" s="107"/>
      <c r="T137" s="208">
        <f>T138+T199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71</v>
      </c>
      <c r="AU137" s="14" t="s">
        <v>107</v>
      </c>
      <c r="BK137" s="209">
        <f>BK138+BK199</f>
        <v>0</v>
      </c>
    </row>
    <row r="138" s="12" customFormat="1" ht="25.92" customHeight="1">
      <c r="A138" s="12"/>
      <c r="B138" s="210"/>
      <c r="C138" s="211"/>
      <c r="D138" s="212" t="s">
        <v>71</v>
      </c>
      <c r="E138" s="213" t="s">
        <v>134</v>
      </c>
      <c r="F138" s="213" t="s">
        <v>135</v>
      </c>
      <c r="G138" s="211"/>
      <c r="H138" s="211"/>
      <c r="I138" s="214"/>
      <c r="J138" s="215">
        <f>BK138</f>
        <v>0</v>
      </c>
      <c r="K138" s="211"/>
      <c r="L138" s="216"/>
      <c r="M138" s="217"/>
      <c r="N138" s="218"/>
      <c r="O138" s="218"/>
      <c r="P138" s="219">
        <f>P139+P150+P161+P171+P173+P191+P197</f>
        <v>0</v>
      </c>
      <c r="Q138" s="218"/>
      <c r="R138" s="219">
        <f>R139+R150+R161+R171+R173+R191+R197</f>
        <v>0</v>
      </c>
      <c r="S138" s="218"/>
      <c r="T138" s="220">
        <f>T139+T150+T161+T171+T173+T191+T197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1" t="s">
        <v>80</v>
      </c>
      <c r="AT138" s="222" t="s">
        <v>71</v>
      </c>
      <c r="AU138" s="222" t="s">
        <v>72</v>
      </c>
      <c r="AY138" s="221" t="s">
        <v>136</v>
      </c>
      <c r="BK138" s="223">
        <f>BK139+BK150+BK161+BK171+BK173+BK191+BK197</f>
        <v>0</v>
      </c>
    </row>
    <row r="139" s="12" customFormat="1" ht="22.8" customHeight="1">
      <c r="A139" s="12"/>
      <c r="B139" s="210"/>
      <c r="C139" s="211"/>
      <c r="D139" s="212" t="s">
        <v>71</v>
      </c>
      <c r="E139" s="224" t="s">
        <v>80</v>
      </c>
      <c r="F139" s="224" t="s">
        <v>290</v>
      </c>
      <c r="G139" s="211"/>
      <c r="H139" s="211"/>
      <c r="I139" s="214"/>
      <c r="J139" s="225">
        <f>BK139</f>
        <v>0</v>
      </c>
      <c r="K139" s="211"/>
      <c r="L139" s="216"/>
      <c r="M139" s="217"/>
      <c r="N139" s="218"/>
      <c r="O139" s="218"/>
      <c r="P139" s="219">
        <f>SUM(P140:P149)</f>
        <v>0</v>
      </c>
      <c r="Q139" s="218"/>
      <c r="R139" s="219">
        <f>SUM(R140:R149)</f>
        <v>0</v>
      </c>
      <c r="S139" s="218"/>
      <c r="T139" s="220">
        <f>SUM(T140:T149)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1" t="s">
        <v>80</v>
      </c>
      <c r="AT139" s="222" t="s">
        <v>71</v>
      </c>
      <c r="AU139" s="222" t="s">
        <v>80</v>
      </c>
      <c r="AY139" s="221" t="s">
        <v>136</v>
      </c>
      <c r="BK139" s="223">
        <f>SUM(BK140:BK149)</f>
        <v>0</v>
      </c>
    </row>
    <row r="140" s="2" customFormat="1" ht="21.75" customHeight="1">
      <c r="A140" s="35"/>
      <c r="B140" s="36"/>
      <c r="C140" s="226" t="s">
        <v>80</v>
      </c>
      <c r="D140" s="226" t="s">
        <v>139</v>
      </c>
      <c r="E140" s="227" t="s">
        <v>291</v>
      </c>
      <c r="F140" s="228" t="s">
        <v>292</v>
      </c>
      <c r="G140" s="229" t="s">
        <v>157</v>
      </c>
      <c r="H140" s="230">
        <v>7.5599999999999996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38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143</v>
      </c>
      <c r="AT140" s="238" t="s">
        <v>139</v>
      </c>
      <c r="AU140" s="238" t="s">
        <v>144</v>
      </c>
      <c r="AY140" s="14" t="s">
        <v>136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144</v>
      </c>
      <c r="BK140" s="239">
        <f>ROUND(I140*H140,2)</f>
        <v>0</v>
      </c>
      <c r="BL140" s="14" t="s">
        <v>143</v>
      </c>
      <c r="BM140" s="238" t="s">
        <v>144</v>
      </c>
    </row>
    <row r="141" s="2" customFormat="1" ht="37.8" customHeight="1">
      <c r="A141" s="35"/>
      <c r="B141" s="36"/>
      <c r="C141" s="226" t="s">
        <v>144</v>
      </c>
      <c r="D141" s="226" t="s">
        <v>139</v>
      </c>
      <c r="E141" s="227" t="s">
        <v>293</v>
      </c>
      <c r="F141" s="228" t="s">
        <v>294</v>
      </c>
      <c r="G141" s="229" t="s">
        <v>157</v>
      </c>
      <c r="H141" s="230">
        <v>7.5599999999999996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143</v>
      </c>
      <c r="AT141" s="238" t="s">
        <v>139</v>
      </c>
      <c r="AU141" s="238" t="s">
        <v>144</v>
      </c>
      <c r="AY141" s="14" t="s">
        <v>136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144</v>
      </c>
      <c r="BK141" s="239">
        <f>ROUND(I141*H141,2)</f>
        <v>0</v>
      </c>
      <c r="BL141" s="14" t="s">
        <v>143</v>
      </c>
      <c r="BM141" s="238" t="s">
        <v>143</v>
      </c>
    </row>
    <row r="142" s="2" customFormat="1" ht="24.15" customHeight="1">
      <c r="A142" s="35"/>
      <c r="B142" s="36"/>
      <c r="C142" s="226" t="s">
        <v>147</v>
      </c>
      <c r="D142" s="226" t="s">
        <v>139</v>
      </c>
      <c r="E142" s="227" t="s">
        <v>295</v>
      </c>
      <c r="F142" s="228" t="s">
        <v>296</v>
      </c>
      <c r="G142" s="229" t="s">
        <v>157</v>
      </c>
      <c r="H142" s="230">
        <v>10.76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143</v>
      </c>
      <c r="AT142" s="238" t="s">
        <v>139</v>
      </c>
      <c r="AU142" s="238" t="s">
        <v>144</v>
      </c>
      <c r="AY142" s="14" t="s">
        <v>136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144</v>
      </c>
      <c r="BK142" s="239">
        <f>ROUND(I142*H142,2)</f>
        <v>0</v>
      </c>
      <c r="BL142" s="14" t="s">
        <v>143</v>
      </c>
      <c r="BM142" s="238" t="s">
        <v>151</v>
      </c>
    </row>
    <row r="143" s="2" customFormat="1" ht="37.8" customHeight="1">
      <c r="A143" s="35"/>
      <c r="B143" s="36"/>
      <c r="C143" s="226" t="s">
        <v>143</v>
      </c>
      <c r="D143" s="226" t="s">
        <v>139</v>
      </c>
      <c r="E143" s="227" t="s">
        <v>297</v>
      </c>
      <c r="F143" s="228" t="s">
        <v>298</v>
      </c>
      <c r="G143" s="229" t="s">
        <v>157</v>
      </c>
      <c r="H143" s="230">
        <v>10.76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143</v>
      </c>
      <c r="AT143" s="238" t="s">
        <v>139</v>
      </c>
      <c r="AU143" s="238" t="s">
        <v>144</v>
      </c>
      <c r="AY143" s="14" t="s">
        <v>136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144</v>
      </c>
      <c r="BK143" s="239">
        <f>ROUND(I143*H143,2)</f>
        <v>0</v>
      </c>
      <c r="BL143" s="14" t="s">
        <v>143</v>
      </c>
      <c r="BM143" s="238" t="s">
        <v>154</v>
      </c>
    </row>
    <row r="144" s="2" customFormat="1" ht="24.15" customHeight="1">
      <c r="A144" s="35"/>
      <c r="B144" s="36"/>
      <c r="C144" s="226" t="s">
        <v>299</v>
      </c>
      <c r="D144" s="226" t="s">
        <v>139</v>
      </c>
      <c r="E144" s="227" t="s">
        <v>300</v>
      </c>
      <c r="F144" s="228" t="s">
        <v>301</v>
      </c>
      <c r="G144" s="229" t="s">
        <v>157</v>
      </c>
      <c r="H144" s="230">
        <v>3.2000000000000002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143</v>
      </c>
      <c r="AT144" s="238" t="s">
        <v>139</v>
      </c>
      <c r="AU144" s="238" t="s">
        <v>144</v>
      </c>
      <c r="AY144" s="14" t="s">
        <v>136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144</v>
      </c>
      <c r="BK144" s="239">
        <f>ROUND(I144*H144,2)</f>
        <v>0</v>
      </c>
      <c r="BL144" s="14" t="s">
        <v>143</v>
      </c>
      <c r="BM144" s="238" t="s">
        <v>158</v>
      </c>
    </row>
    <row r="145" s="2" customFormat="1" ht="24.15" customHeight="1">
      <c r="A145" s="35"/>
      <c r="B145" s="36"/>
      <c r="C145" s="226" t="s">
        <v>151</v>
      </c>
      <c r="D145" s="226" t="s">
        <v>139</v>
      </c>
      <c r="E145" s="227" t="s">
        <v>302</v>
      </c>
      <c r="F145" s="228" t="s">
        <v>303</v>
      </c>
      <c r="G145" s="229" t="s">
        <v>157</v>
      </c>
      <c r="H145" s="230">
        <v>3.2000000000000002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143</v>
      </c>
      <c r="AT145" s="238" t="s">
        <v>139</v>
      </c>
      <c r="AU145" s="238" t="s">
        <v>144</v>
      </c>
      <c r="AY145" s="14" t="s">
        <v>136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144</v>
      </c>
      <c r="BK145" s="239">
        <f>ROUND(I145*H145,2)</f>
        <v>0</v>
      </c>
      <c r="BL145" s="14" t="s">
        <v>143</v>
      </c>
      <c r="BM145" s="238" t="s">
        <v>161</v>
      </c>
    </row>
    <row r="146" s="2" customFormat="1" ht="16.5" customHeight="1">
      <c r="A146" s="35"/>
      <c r="B146" s="36"/>
      <c r="C146" s="226" t="s">
        <v>162</v>
      </c>
      <c r="D146" s="226" t="s">
        <v>139</v>
      </c>
      <c r="E146" s="227" t="s">
        <v>304</v>
      </c>
      <c r="F146" s="228" t="s">
        <v>305</v>
      </c>
      <c r="G146" s="229" t="s">
        <v>157</v>
      </c>
      <c r="H146" s="230">
        <v>10.76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143</v>
      </c>
      <c r="AT146" s="238" t="s">
        <v>139</v>
      </c>
      <c r="AU146" s="238" t="s">
        <v>144</v>
      </c>
      <c r="AY146" s="14" t="s">
        <v>136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144</v>
      </c>
      <c r="BK146" s="239">
        <f>ROUND(I146*H146,2)</f>
        <v>0</v>
      </c>
      <c r="BL146" s="14" t="s">
        <v>143</v>
      </c>
      <c r="BM146" s="238" t="s">
        <v>165</v>
      </c>
    </row>
    <row r="147" s="2" customFormat="1" ht="24.15" customHeight="1">
      <c r="A147" s="35"/>
      <c r="B147" s="36"/>
      <c r="C147" s="226" t="s">
        <v>154</v>
      </c>
      <c r="D147" s="226" t="s">
        <v>139</v>
      </c>
      <c r="E147" s="227" t="s">
        <v>306</v>
      </c>
      <c r="F147" s="228" t="s">
        <v>307</v>
      </c>
      <c r="G147" s="229" t="s">
        <v>157</v>
      </c>
      <c r="H147" s="230">
        <v>10.76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143</v>
      </c>
      <c r="AT147" s="238" t="s">
        <v>139</v>
      </c>
      <c r="AU147" s="238" t="s">
        <v>144</v>
      </c>
      <c r="AY147" s="14" t="s">
        <v>136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144</v>
      </c>
      <c r="BK147" s="239">
        <f>ROUND(I147*H147,2)</f>
        <v>0</v>
      </c>
      <c r="BL147" s="14" t="s">
        <v>143</v>
      </c>
      <c r="BM147" s="238" t="s">
        <v>168</v>
      </c>
    </row>
    <row r="148" s="2" customFormat="1" ht="24.15" customHeight="1">
      <c r="A148" s="35"/>
      <c r="B148" s="36"/>
      <c r="C148" s="226" t="s">
        <v>137</v>
      </c>
      <c r="D148" s="226" t="s">
        <v>139</v>
      </c>
      <c r="E148" s="227" t="s">
        <v>308</v>
      </c>
      <c r="F148" s="228" t="s">
        <v>309</v>
      </c>
      <c r="G148" s="229" t="s">
        <v>157</v>
      </c>
      <c r="H148" s="230">
        <v>32.280000000000001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143</v>
      </c>
      <c r="AT148" s="238" t="s">
        <v>139</v>
      </c>
      <c r="AU148" s="238" t="s">
        <v>144</v>
      </c>
      <c r="AY148" s="14" t="s">
        <v>136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144</v>
      </c>
      <c r="BK148" s="239">
        <f>ROUND(I148*H148,2)</f>
        <v>0</v>
      </c>
      <c r="BL148" s="14" t="s">
        <v>143</v>
      </c>
      <c r="BM148" s="238" t="s">
        <v>171</v>
      </c>
    </row>
    <row r="149" s="2" customFormat="1" ht="24.15" customHeight="1">
      <c r="A149" s="35"/>
      <c r="B149" s="36"/>
      <c r="C149" s="226" t="s">
        <v>158</v>
      </c>
      <c r="D149" s="226" t="s">
        <v>139</v>
      </c>
      <c r="E149" s="227" t="s">
        <v>310</v>
      </c>
      <c r="F149" s="228" t="s">
        <v>311</v>
      </c>
      <c r="G149" s="229" t="s">
        <v>184</v>
      </c>
      <c r="H149" s="230">
        <v>17.216000000000001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143</v>
      </c>
      <c r="AT149" s="238" t="s">
        <v>139</v>
      </c>
      <c r="AU149" s="238" t="s">
        <v>144</v>
      </c>
      <c r="AY149" s="14" t="s">
        <v>136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144</v>
      </c>
      <c r="BK149" s="239">
        <f>ROUND(I149*H149,2)</f>
        <v>0</v>
      </c>
      <c r="BL149" s="14" t="s">
        <v>143</v>
      </c>
      <c r="BM149" s="238" t="s">
        <v>7</v>
      </c>
    </row>
    <row r="150" s="12" customFormat="1" ht="22.8" customHeight="1">
      <c r="A150" s="12"/>
      <c r="B150" s="210"/>
      <c r="C150" s="211"/>
      <c r="D150" s="212" t="s">
        <v>71</v>
      </c>
      <c r="E150" s="224" t="s">
        <v>144</v>
      </c>
      <c r="F150" s="224" t="s">
        <v>312</v>
      </c>
      <c r="G150" s="211"/>
      <c r="H150" s="211"/>
      <c r="I150" s="214"/>
      <c r="J150" s="225">
        <f>BK150</f>
        <v>0</v>
      </c>
      <c r="K150" s="211"/>
      <c r="L150" s="216"/>
      <c r="M150" s="217"/>
      <c r="N150" s="218"/>
      <c r="O150" s="218"/>
      <c r="P150" s="219">
        <f>SUM(P151:P160)</f>
        <v>0</v>
      </c>
      <c r="Q150" s="218"/>
      <c r="R150" s="219">
        <f>SUM(R151:R160)</f>
        <v>0</v>
      </c>
      <c r="S150" s="218"/>
      <c r="T150" s="220">
        <f>SUM(T151:T160)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80</v>
      </c>
      <c r="AT150" s="222" t="s">
        <v>71</v>
      </c>
      <c r="AU150" s="222" t="s">
        <v>80</v>
      </c>
      <c r="AY150" s="221" t="s">
        <v>136</v>
      </c>
      <c r="BK150" s="223">
        <f>SUM(BK151:BK160)</f>
        <v>0</v>
      </c>
    </row>
    <row r="151" s="2" customFormat="1" ht="24.15" customHeight="1">
      <c r="A151" s="35"/>
      <c r="B151" s="36"/>
      <c r="C151" s="226" t="s">
        <v>161</v>
      </c>
      <c r="D151" s="226" t="s">
        <v>139</v>
      </c>
      <c r="E151" s="227" t="s">
        <v>313</v>
      </c>
      <c r="F151" s="228" t="s">
        <v>314</v>
      </c>
      <c r="G151" s="229" t="s">
        <v>157</v>
      </c>
      <c r="H151" s="230">
        <v>4.4400000000000004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38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143</v>
      </c>
      <c r="AT151" s="238" t="s">
        <v>139</v>
      </c>
      <c r="AU151" s="238" t="s">
        <v>144</v>
      </c>
      <c r="AY151" s="14" t="s">
        <v>136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144</v>
      </c>
      <c r="BK151" s="239">
        <f>ROUND(I151*H151,2)</f>
        <v>0</v>
      </c>
      <c r="BL151" s="14" t="s">
        <v>143</v>
      </c>
      <c r="BM151" s="238" t="s">
        <v>177</v>
      </c>
    </row>
    <row r="152" s="2" customFormat="1" ht="16.5" customHeight="1">
      <c r="A152" s="35"/>
      <c r="B152" s="36"/>
      <c r="C152" s="226" t="s">
        <v>181</v>
      </c>
      <c r="D152" s="226" t="s">
        <v>139</v>
      </c>
      <c r="E152" s="227" t="s">
        <v>315</v>
      </c>
      <c r="F152" s="228" t="s">
        <v>316</v>
      </c>
      <c r="G152" s="229" t="s">
        <v>157</v>
      </c>
      <c r="H152" s="230">
        <v>9.2400000000000002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143</v>
      </c>
      <c r="AT152" s="238" t="s">
        <v>139</v>
      </c>
      <c r="AU152" s="238" t="s">
        <v>144</v>
      </c>
      <c r="AY152" s="14" t="s">
        <v>136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144</v>
      </c>
      <c r="BK152" s="239">
        <f>ROUND(I152*H152,2)</f>
        <v>0</v>
      </c>
      <c r="BL152" s="14" t="s">
        <v>143</v>
      </c>
      <c r="BM152" s="238" t="s">
        <v>180</v>
      </c>
    </row>
    <row r="153" s="2" customFormat="1" ht="16.5" customHeight="1">
      <c r="A153" s="35"/>
      <c r="B153" s="36"/>
      <c r="C153" s="226" t="s">
        <v>165</v>
      </c>
      <c r="D153" s="226" t="s">
        <v>139</v>
      </c>
      <c r="E153" s="227" t="s">
        <v>317</v>
      </c>
      <c r="F153" s="228" t="s">
        <v>318</v>
      </c>
      <c r="G153" s="229" t="s">
        <v>184</v>
      </c>
      <c r="H153" s="230">
        <v>0.45200000000000001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38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143</v>
      </c>
      <c r="AT153" s="238" t="s">
        <v>139</v>
      </c>
      <c r="AU153" s="238" t="s">
        <v>144</v>
      </c>
      <c r="AY153" s="14" t="s">
        <v>136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144</v>
      </c>
      <c r="BK153" s="239">
        <f>ROUND(I153*H153,2)</f>
        <v>0</v>
      </c>
      <c r="BL153" s="14" t="s">
        <v>143</v>
      </c>
      <c r="BM153" s="238" t="s">
        <v>185</v>
      </c>
    </row>
    <row r="154" s="2" customFormat="1" ht="24.15" customHeight="1">
      <c r="A154" s="35"/>
      <c r="B154" s="36"/>
      <c r="C154" s="226" t="s">
        <v>189</v>
      </c>
      <c r="D154" s="226" t="s">
        <v>139</v>
      </c>
      <c r="E154" s="227" t="s">
        <v>319</v>
      </c>
      <c r="F154" s="228" t="s">
        <v>320</v>
      </c>
      <c r="G154" s="229" t="s">
        <v>142</v>
      </c>
      <c r="H154" s="230">
        <v>2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143</v>
      </c>
      <c r="AT154" s="238" t="s">
        <v>139</v>
      </c>
      <c r="AU154" s="238" t="s">
        <v>144</v>
      </c>
      <c r="AY154" s="14" t="s">
        <v>136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144</v>
      </c>
      <c r="BK154" s="239">
        <f>ROUND(I154*H154,2)</f>
        <v>0</v>
      </c>
      <c r="BL154" s="14" t="s">
        <v>143</v>
      </c>
      <c r="BM154" s="238" t="s">
        <v>188</v>
      </c>
    </row>
    <row r="155" s="2" customFormat="1" ht="24.15" customHeight="1">
      <c r="A155" s="35"/>
      <c r="B155" s="36"/>
      <c r="C155" s="226" t="s">
        <v>168</v>
      </c>
      <c r="D155" s="226" t="s">
        <v>139</v>
      </c>
      <c r="E155" s="227" t="s">
        <v>321</v>
      </c>
      <c r="F155" s="228" t="s">
        <v>322</v>
      </c>
      <c r="G155" s="229" t="s">
        <v>142</v>
      </c>
      <c r="H155" s="230">
        <v>2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38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143</v>
      </c>
      <c r="AT155" s="238" t="s">
        <v>139</v>
      </c>
      <c r="AU155" s="238" t="s">
        <v>144</v>
      </c>
      <c r="AY155" s="14" t="s">
        <v>136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144</v>
      </c>
      <c r="BK155" s="239">
        <f>ROUND(I155*H155,2)</f>
        <v>0</v>
      </c>
      <c r="BL155" s="14" t="s">
        <v>143</v>
      </c>
      <c r="BM155" s="238" t="s">
        <v>192</v>
      </c>
    </row>
    <row r="156" s="2" customFormat="1" ht="33" customHeight="1">
      <c r="A156" s="35"/>
      <c r="B156" s="36"/>
      <c r="C156" s="226" t="s">
        <v>196</v>
      </c>
      <c r="D156" s="226" t="s">
        <v>139</v>
      </c>
      <c r="E156" s="227" t="s">
        <v>323</v>
      </c>
      <c r="F156" s="228" t="s">
        <v>324</v>
      </c>
      <c r="G156" s="229" t="s">
        <v>142</v>
      </c>
      <c r="H156" s="230">
        <v>24.960000000000001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143</v>
      </c>
      <c r="AT156" s="238" t="s">
        <v>139</v>
      </c>
      <c r="AU156" s="238" t="s">
        <v>144</v>
      </c>
      <c r="AY156" s="14" t="s">
        <v>136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144</v>
      </c>
      <c r="BK156" s="239">
        <f>ROUND(I156*H156,2)</f>
        <v>0</v>
      </c>
      <c r="BL156" s="14" t="s">
        <v>143</v>
      </c>
      <c r="BM156" s="238" t="s">
        <v>195</v>
      </c>
    </row>
    <row r="157" s="2" customFormat="1" ht="16.5" customHeight="1">
      <c r="A157" s="35"/>
      <c r="B157" s="36"/>
      <c r="C157" s="226" t="s">
        <v>171</v>
      </c>
      <c r="D157" s="226" t="s">
        <v>139</v>
      </c>
      <c r="E157" s="227" t="s">
        <v>325</v>
      </c>
      <c r="F157" s="228" t="s">
        <v>326</v>
      </c>
      <c r="G157" s="229" t="s">
        <v>157</v>
      </c>
      <c r="H157" s="230">
        <v>4.2240000000000002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38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143</v>
      </c>
      <c r="AT157" s="238" t="s">
        <v>139</v>
      </c>
      <c r="AU157" s="238" t="s">
        <v>144</v>
      </c>
      <c r="AY157" s="14" t="s">
        <v>136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144</v>
      </c>
      <c r="BK157" s="239">
        <f>ROUND(I157*H157,2)</f>
        <v>0</v>
      </c>
      <c r="BL157" s="14" t="s">
        <v>143</v>
      </c>
      <c r="BM157" s="238" t="s">
        <v>199</v>
      </c>
    </row>
    <row r="158" s="2" customFormat="1" ht="33" customHeight="1">
      <c r="A158" s="35"/>
      <c r="B158" s="36"/>
      <c r="C158" s="226" t="s">
        <v>203</v>
      </c>
      <c r="D158" s="226" t="s">
        <v>139</v>
      </c>
      <c r="E158" s="227" t="s">
        <v>327</v>
      </c>
      <c r="F158" s="228" t="s">
        <v>328</v>
      </c>
      <c r="G158" s="229" t="s">
        <v>142</v>
      </c>
      <c r="H158" s="230">
        <v>6.2300000000000004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143</v>
      </c>
      <c r="AT158" s="238" t="s">
        <v>139</v>
      </c>
      <c r="AU158" s="238" t="s">
        <v>144</v>
      </c>
      <c r="AY158" s="14" t="s">
        <v>136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144</v>
      </c>
      <c r="BK158" s="239">
        <f>ROUND(I158*H158,2)</f>
        <v>0</v>
      </c>
      <c r="BL158" s="14" t="s">
        <v>143</v>
      </c>
      <c r="BM158" s="238" t="s">
        <v>202</v>
      </c>
    </row>
    <row r="159" s="2" customFormat="1" ht="33" customHeight="1">
      <c r="A159" s="35"/>
      <c r="B159" s="36"/>
      <c r="C159" s="226" t="s">
        <v>7</v>
      </c>
      <c r="D159" s="226" t="s">
        <v>139</v>
      </c>
      <c r="E159" s="227" t="s">
        <v>329</v>
      </c>
      <c r="F159" s="228" t="s">
        <v>330</v>
      </c>
      <c r="G159" s="229" t="s">
        <v>142</v>
      </c>
      <c r="H159" s="230">
        <v>6.2300000000000004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143</v>
      </c>
      <c r="AT159" s="238" t="s">
        <v>139</v>
      </c>
      <c r="AU159" s="238" t="s">
        <v>144</v>
      </c>
      <c r="AY159" s="14" t="s">
        <v>136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144</v>
      </c>
      <c r="BK159" s="239">
        <f>ROUND(I159*H159,2)</f>
        <v>0</v>
      </c>
      <c r="BL159" s="14" t="s">
        <v>143</v>
      </c>
      <c r="BM159" s="238" t="s">
        <v>206</v>
      </c>
    </row>
    <row r="160" s="2" customFormat="1" ht="21.75" customHeight="1">
      <c r="A160" s="35"/>
      <c r="B160" s="36"/>
      <c r="C160" s="226" t="s">
        <v>331</v>
      </c>
      <c r="D160" s="226" t="s">
        <v>139</v>
      </c>
      <c r="E160" s="227" t="s">
        <v>332</v>
      </c>
      <c r="F160" s="228" t="s">
        <v>333</v>
      </c>
      <c r="G160" s="229" t="s">
        <v>157</v>
      </c>
      <c r="H160" s="230">
        <v>2.6400000000000001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143</v>
      </c>
      <c r="AT160" s="238" t="s">
        <v>139</v>
      </c>
      <c r="AU160" s="238" t="s">
        <v>144</v>
      </c>
      <c r="AY160" s="14" t="s">
        <v>136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144</v>
      </c>
      <c r="BK160" s="239">
        <f>ROUND(I160*H160,2)</f>
        <v>0</v>
      </c>
      <c r="BL160" s="14" t="s">
        <v>143</v>
      </c>
      <c r="BM160" s="238" t="s">
        <v>213</v>
      </c>
    </row>
    <row r="161" s="12" customFormat="1" ht="22.8" customHeight="1">
      <c r="A161" s="12"/>
      <c r="B161" s="210"/>
      <c r="C161" s="211"/>
      <c r="D161" s="212" t="s">
        <v>71</v>
      </c>
      <c r="E161" s="224" t="s">
        <v>147</v>
      </c>
      <c r="F161" s="224" t="s">
        <v>334</v>
      </c>
      <c r="G161" s="211"/>
      <c r="H161" s="211"/>
      <c r="I161" s="214"/>
      <c r="J161" s="225">
        <f>BK161</f>
        <v>0</v>
      </c>
      <c r="K161" s="211"/>
      <c r="L161" s="216"/>
      <c r="M161" s="217"/>
      <c r="N161" s="218"/>
      <c r="O161" s="218"/>
      <c r="P161" s="219">
        <f>SUM(P162:P170)</f>
        <v>0</v>
      </c>
      <c r="Q161" s="218"/>
      <c r="R161" s="219">
        <f>SUM(R162:R170)</f>
        <v>0</v>
      </c>
      <c r="S161" s="218"/>
      <c r="T161" s="220">
        <f>SUM(T162:T170)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80</v>
      </c>
      <c r="AT161" s="222" t="s">
        <v>71</v>
      </c>
      <c r="AU161" s="222" t="s">
        <v>80</v>
      </c>
      <c r="AY161" s="221" t="s">
        <v>136</v>
      </c>
      <c r="BK161" s="223">
        <f>SUM(BK162:BK170)</f>
        <v>0</v>
      </c>
    </row>
    <row r="162" s="2" customFormat="1" ht="24.15" customHeight="1">
      <c r="A162" s="35"/>
      <c r="B162" s="36"/>
      <c r="C162" s="226" t="s">
        <v>214</v>
      </c>
      <c r="D162" s="226" t="s">
        <v>139</v>
      </c>
      <c r="E162" s="227" t="s">
        <v>335</v>
      </c>
      <c r="F162" s="228" t="s">
        <v>336</v>
      </c>
      <c r="G162" s="229" t="s">
        <v>337</v>
      </c>
      <c r="H162" s="230">
        <v>22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38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143</v>
      </c>
      <c r="AT162" s="238" t="s">
        <v>139</v>
      </c>
      <c r="AU162" s="238" t="s">
        <v>144</v>
      </c>
      <c r="AY162" s="14" t="s">
        <v>136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144</v>
      </c>
      <c r="BK162" s="239">
        <f>ROUND(I162*H162,2)</f>
        <v>0</v>
      </c>
      <c r="BL162" s="14" t="s">
        <v>143</v>
      </c>
      <c r="BM162" s="238" t="s">
        <v>217</v>
      </c>
    </row>
    <row r="163" s="2" customFormat="1" ht="24.15" customHeight="1">
      <c r="A163" s="35"/>
      <c r="B163" s="36"/>
      <c r="C163" s="226" t="s">
        <v>180</v>
      </c>
      <c r="D163" s="226" t="s">
        <v>139</v>
      </c>
      <c r="E163" s="227" t="s">
        <v>338</v>
      </c>
      <c r="F163" s="228" t="s">
        <v>339</v>
      </c>
      <c r="G163" s="229" t="s">
        <v>337</v>
      </c>
      <c r="H163" s="230">
        <v>1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38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143</v>
      </c>
      <c r="AT163" s="238" t="s">
        <v>139</v>
      </c>
      <c r="AU163" s="238" t="s">
        <v>144</v>
      </c>
      <c r="AY163" s="14" t="s">
        <v>136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144</v>
      </c>
      <c r="BK163" s="239">
        <f>ROUND(I163*H163,2)</f>
        <v>0</v>
      </c>
      <c r="BL163" s="14" t="s">
        <v>143</v>
      </c>
      <c r="BM163" s="238" t="s">
        <v>223</v>
      </c>
    </row>
    <row r="164" s="2" customFormat="1" ht="33" customHeight="1">
      <c r="A164" s="35"/>
      <c r="B164" s="36"/>
      <c r="C164" s="226" t="s">
        <v>220</v>
      </c>
      <c r="D164" s="226" t="s">
        <v>139</v>
      </c>
      <c r="E164" s="227" t="s">
        <v>340</v>
      </c>
      <c r="F164" s="228" t="s">
        <v>341</v>
      </c>
      <c r="G164" s="229" t="s">
        <v>142</v>
      </c>
      <c r="H164" s="230">
        <v>539.49000000000001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38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143</v>
      </c>
      <c r="AT164" s="238" t="s">
        <v>139</v>
      </c>
      <c r="AU164" s="238" t="s">
        <v>144</v>
      </c>
      <c r="AY164" s="14" t="s">
        <v>136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144</v>
      </c>
      <c r="BK164" s="239">
        <f>ROUND(I164*H164,2)</f>
        <v>0</v>
      </c>
      <c r="BL164" s="14" t="s">
        <v>143</v>
      </c>
      <c r="BM164" s="238" t="s">
        <v>229</v>
      </c>
    </row>
    <row r="165" s="2" customFormat="1" ht="33" customHeight="1">
      <c r="A165" s="35"/>
      <c r="B165" s="36"/>
      <c r="C165" s="226" t="s">
        <v>185</v>
      </c>
      <c r="D165" s="226" t="s">
        <v>139</v>
      </c>
      <c r="E165" s="227" t="s">
        <v>342</v>
      </c>
      <c r="F165" s="228" t="s">
        <v>343</v>
      </c>
      <c r="G165" s="229" t="s">
        <v>142</v>
      </c>
      <c r="H165" s="230">
        <v>236.25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143</v>
      </c>
      <c r="AT165" s="238" t="s">
        <v>139</v>
      </c>
      <c r="AU165" s="238" t="s">
        <v>144</v>
      </c>
      <c r="AY165" s="14" t="s">
        <v>136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144</v>
      </c>
      <c r="BK165" s="239">
        <f>ROUND(I165*H165,2)</f>
        <v>0</v>
      </c>
      <c r="BL165" s="14" t="s">
        <v>143</v>
      </c>
      <c r="BM165" s="238" t="s">
        <v>236</v>
      </c>
    </row>
    <row r="166" s="2" customFormat="1" ht="24.15" customHeight="1">
      <c r="A166" s="35"/>
      <c r="B166" s="36"/>
      <c r="C166" s="226" t="s">
        <v>226</v>
      </c>
      <c r="D166" s="226" t="s">
        <v>139</v>
      </c>
      <c r="E166" s="227" t="s">
        <v>344</v>
      </c>
      <c r="F166" s="228" t="s">
        <v>345</v>
      </c>
      <c r="G166" s="229" t="s">
        <v>142</v>
      </c>
      <c r="H166" s="230">
        <v>67.549999999999997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143</v>
      </c>
      <c r="AT166" s="238" t="s">
        <v>139</v>
      </c>
      <c r="AU166" s="238" t="s">
        <v>144</v>
      </c>
      <c r="AY166" s="14" t="s">
        <v>136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144</v>
      </c>
      <c r="BK166" s="239">
        <f>ROUND(I166*H166,2)</f>
        <v>0</v>
      </c>
      <c r="BL166" s="14" t="s">
        <v>143</v>
      </c>
      <c r="BM166" s="238" t="s">
        <v>242</v>
      </c>
    </row>
    <row r="167" s="2" customFormat="1" ht="24.15" customHeight="1">
      <c r="A167" s="35"/>
      <c r="B167" s="36"/>
      <c r="C167" s="226" t="s">
        <v>188</v>
      </c>
      <c r="D167" s="226" t="s">
        <v>139</v>
      </c>
      <c r="E167" s="227" t="s">
        <v>346</v>
      </c>
      <c r="F167" s="228" t="s">
        <v>347</v>
      </c>
      <c r="G167" s="229" t="s">
        <v>142</v>
      </c>
      <c r="H167" s="230">
        <v>67.549999999999997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38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143</v>
      </c>
      <c r="AT167" s="238" t="s">
        <v>139</v>
      </c>
      <c r="AU167" s="238" t="s">
        <v>144</v>
      </c>
      <c r="AY167" s="14" t="s">
        <v>136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144</v>
      </c>
      <c r="BK167" s="239">
        <f>ROUND(I167*H167,2)</f>
        <v>0</v>
      </c>
      <c r="BL167" s="14" t="s">
        <v>143</v>
      </c>
      <c r="BM167" s="238" t="s">
        <v>249</v>
      </c>
    </row>
    <row r="168" s="2" customFormat="1" ht="37.8" customHeight="1">
      <c r="A168" s="35"/>
      <c r="B168" s="36"/>
      <c r="C168" s="226" t="s">
        <v>232</v>
      </c>
      <c r="D168" s="226" t="s">
        <v>139</v>
      </c>
      <c r="E168" s="227" t="s">
        <v>348</v>
      </c>
      <c r="F168" s="228" t="s">
        <v>349</v>
      </c>
      <c r="G168" s="229" t="s">
        <v>184</v>
      </c>
      <c r="H168" s="230">
        <v>0.89500000000000002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38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143</v>
      </c>
      <c r="AT168" s="238" t="s">
        <v>139</v>
      </c>
      <c r="AU168" s="238" t="s">
        <v>144</v>
      </c>
      <c r="AY168" s="14" t="s">
        <v>136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144</v>
      </c>
      <c r="BK168" s="239">
        <f>ROUND(I168*H168,2)</f>
        <v>0</v>
      </c>
      <c r="BL168" s="14" t="s">
        <v>143</v>
      </c>
      <c r="BM168" s="238" t="s">
        <v>252</v>
      </c>
    </row>
    <row r="169" s="2" customFormat="1" ht="37.8" customHeight="1">
      <c r="A169" s="35"/>
      <c r="B169" s="36"/>
      <c r="C169" s="226" t="s">
        <v>192</v>
      </c>
      <c r="D169" s="226" t="s">
        <v>139</v>
      </c>
      <c r="E169" s="227" t="s">
        <v>350</v>
      </c>
      <c r="F169" s="228" t="s">
        <v>351</v>
      </c>
      <c r="G169" s="229" t="s">
        <v>142</v>
      </c>
      <c r="H169" s="230">
        <v>264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38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143</v>
      </c>
      <c r="AT169" s="238" t="s">
        <v>139</v>
      </c>
      <c r="AU169" s="238" t="s">
        <v>144</v>
      </c>
      <c r="AY169" s="14" t="s">
        <v>136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144</v>
      </c>
      <c r="BK169" s="239">
        <f>ROUND(I169*H169,2)</f>
        <v>0</v>
      </c>
      <c r="BL169" s="14" t="s">
        <v>143</v>
      </c>
      <c r="BM169" s="238" t="s">
        <v>257</v>
      </c>
    </row>
    <row r="170" s="2" customFormat="1" ht="16.5" customHeight="1">
      <c r="A170" s="35"/>
      <c r="B170" s="36"/>
      <c r="C170" s="226" t="s">
        <v>239</v>
      </c>
      <c r="D170" s="226" t="s">
        <v>139</v>
      </c>
      <c r="E170" s="227" t="s">
        <v>352</v>
      </c>
      <c r="F170" s="228" t="s">
        <v>353</v>
      </c>
      <c r="G170" s="229" t="s">
        <v>157</v>
      </c>
      <c r="H170" s="230">
        <v>10.132999999999999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143</v>
      </c>
      <c r="AT170" s="238" t="s">
        <v>139</v>
      </c>
      <c r="AU170" s="238" t="s">
        <v>144</v>
      </c>
      <c r="AY170" s="14" t="s">
        <v>136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144</v>
      </c>
      <c r="BK170" s="239">
        <f>ROUND(I170*H170,2)</f>
        <v>0</v>
      </c>
      <c r="BL170" s="14" t="s">
        <v>143</v>
      </c>
      <c r="BM170" s="238" t="s">
        <v>262</v>
      </c>
    </row>
    <row r="171" s="12" customFormat="1" ht="22.8" customHeight="1">
      <c r="A171" s="12"/>
      <c r="B171" s="210"/>
      <c r="C171" s="211"/>
      <c r="D171" s="212" t="s">
        <v>71</v>
      </c>
      <c r="E171" s="224" t="s">
        <v>143</v>
      </c>
      <c r="F171" s="224" t="s">
        <v>354</v>
      </c>
      <c r="G171" s="211"/>
      <c r="H171" s="211"/>
      <c r="I171" s="214"/>
      <c r="J171" s="225">
        <f>BK171</f>
        <v>0</v>
      </c>
      <c r="K171" s="211"/>
      <c r="L171" s="216"/>
      <c r="M171" s="217"/>
      <c r="N171" s="218"/>
      <c r="O171" s="218"/>
      <c r="P171" s="219">
        <f>P172</f>
        <v>0</v>
      </c>
      <c r="Q171" s="218"/>
      <c r="R171" s="219">
        <f>R172</f>
        <v>0</v>
      </c>
      <c r="S171" s="218"/>
      <c r="T171" s="220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1" t="s">
        <v>80</v>
      </c>
      <c r="AT171" s="222" t="s">
        <v>71</v>
      </c>
      <c r="AU171" s="222" t="s">
        <v>80</v>
      </c>
      <c r="AY171" s="221" t="s">
        <v>136</v>
      </c>
      <c r="BK171" s="223">
        <f>BK172</f>
        <v>0</v>
      </c>
    </row>
    <row r="172" s="2" customFormat="1" ht="21.75" customHeight="1">
      <c r="A172" s="35"/>
      <c r="B172" s="36"/>
      <c r="C172" s="226" t="s">
        <v>245</v>
      </c>
      <c r="D172" s="226" t="s">
        <v>139</v>
      </c>
      <c r="E172" s="227" t="s">
        <v>355</v>
      </c>
      <c r="F172" s="228" t="s">
        <v>333</v>
      </c>
      <c r="G172" s="229" t="s">
        <v>157</v>
      </c>
      <c r="H172" s="230">
        <v>1.3600000000000001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143</v>
      </c>
      <c r="AT172" s="238" t="s">
        <v>139</v>
      </c>
      <c r="AU172" s="238" t="s">
        <v>144</v>
      </c>
      <c r="AY172" s="14" t="s">
        <v>136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144</v>
      </c>
      <c r="BK172" s="239">
        <f>ROUND(I172*H172,2)</f>
        <v>0</v>
      </c>
      <c r="BL172" s="14" t="s">
        <v>143</v>
      </c>
      <c r="BM172" s="238" t="s">
        <v>268</v>
      </c>
    </row>
    <row r="173" s="12" customFormat="1" ht="22.8" customHeight="1">
      <c r="A173" s="12"/>
      <c r="B173" s="210"/>
      <c r="C173" s="211"/>
      <c r="D173" s="212" t="s">
        <v>71</v>
      </c>
      <c r="E173" s="224" t="s">
        <v>151</v>
      </c>
      <c r="F173" s="224" t="s">
        <v>356</v>
      </c>
      <c r="G173" s="211"/>
      <c r="H173" s="211"/>
      <c r="I173" s="214"/>
      <c r="J173" s="225">
        <f>BK173</f>
        <v>0</v>
      </c>
      <c r="K173" s="211"/>
      <c r="L173" s="216"/>
      <c r="M173" s="217"/>
      <c r="N173" s="218"/>
      <c r="O173" s="218"/>
      <c r="P173" s="219">
        <f>SUM(P174:P190)</f>
        <v>0</v>
      </c>
      <c r="Q173" s="218"/>
      <c r="R173" s="219">
        <f>SUM(R174:R190)</f>
        <v>0</v>
      </c>
      <c r="S173" s="218"/>
      <c r="T173" s="220">
        <f>SUM(T174:T190)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1" t="s">
        <v>80</v>
      </c>
      <c r="AT173" s="222" t="s">
        <v>71</v>
      </c>
      <c r="AU173" s="222" t="s">
        <v>80</v>
      </c>
      <c r="AY173" s="221" t="s">
        <v>136</v>
      </c>
      <c r="BK173" s="223">
        <f>SUM(BK174:BK190)</f>
        <v>0</v>
      </c>
    </row>
    <row r="174" s="2" customFormat="1" ht="37.8" customHeight="1">
      <c r="A174" s="35"/>
      <c r="B174" s="36"/>
      <c r="C174" s="226" t="s">
        <v>357</v>
      </c>
      <c r="D174" s="226" t="s">
        <v>139</v>
      </c>
      <c r="E174" s="227" t="s">
        <v>358</v>
      </c>
      <c r="F174" s="228" t="s">
        <v>359</v>
      </c>
      <c r="G174" s="229" t="s">
        <v>142</v>
      </c>
      <c r="H174" s="230">
        <v>3635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38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143</v>
      </c>
      <c r="AT174" s="238" t="s">
        <v>139</v>
      </c>
      <c r="AU174" s="238" t="s">
        <v>144</v>
      </c>
      <c r="AY174" s="14" t="s">
        <v>136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144</v>
      </c>
      <c r="BK174" s="239">
        <f>ROUND(I174*H174,2)</f>
        <v>0</v>
      </c>
      <c r="BL174" s="14" t="s">
        <v>143</v>
      </c>
      <c r="BM174" s="238" t="s">
        <v>273</v>
      </c>
    </row>
    <row r="175" s="2" customFormat="1" ht="33" customHeight="1">
      <c r="A175" s="35"/>
      <c r="B175" s="36"/>
      <c r="C175" s="226" t="s">
        <v>202</v>
      </c>
      <c r="D175" s="226" t="s">
        <v>139</v>
      </c>
      <c r="E175" s="227" t="s">
        <v>360</v>
      </c>
      <c r="F175" s="228" t="s">
        <v>361</v>
      </c>
      <c r="G175" s="229" t="s">
        <v>142</v>
      </c>
      <c r="H175" s="230">
        <v>3635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38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143</v>
      </c>
      <c r="AT175" s="238" t="s">
        <v>139</v>
      </c>
      <c r="AU175" s="238" t="s">
        <v>144</v>
      </c>
      <c r="AY175" s="14" t="s">
        <v>136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144</v>
      </c>
      <c r="BK175" s="239">
        <f>ROUND(I175*H175,2)</f>
        <v>0</v>
      </c>
      <c r="BL175" s="14" t="s">
        <v>143</v>
      </c>
      <c r="BM175" s="238" t="s">
        <v>278</v>
      </c>
    </row>
    <row r="176" s="2" customFormat="1" ht="44.25" customHeight="1">
      <c r="A176" s="35"/>
      <c r="B176" s="36"/>
      <c r="C176" s="226" t="s">
        <v>362</v>
      </c>
      <c r="D176" s="226" t="s">
        <v>139</v>
      </c>
      <c r="E176" s="227" t="s">
        <v>363</v>
      </c>
      <c r="F176" s="228" t="s">
        <v>364</v>
      </c>
      <c r="G176" s="229" t="s">
        <v>142</v>
      </c>
      <c r="H176" s="230">
        <v>1817.5</v>
      </c>
      <c r="I176" s="231"/>
      <c r="J176" s="232">
        <f>ROUND(I176*H176,2)</f>
        <v>0</v>
      </c>
      <c r="K176" s="233"/>
      <c r="L176" s="41"/>
      <c r="M176" s="234" t="s">
        <v>1</v>
      </c>
      <c r="N176" s="235" t="s">
        <v>38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143</v>
      </c>
      <c r="AT176" s="238" t="s">
        <v>139</v>
      </c>
      <c r="AU176" s="238" t="s">
        <v>144</v>
      </c>
      <c r="AY176" s="14" t="s">
        <v>136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144</v>
      </c>
      <c r="BK176" s="239">
        <f>ROUND(I176*H176,2)</f>
        <v>0</v>
      </c>
      <c r="BL176" s="14" t="s">
        <v>143</v>
      </c>
      <c r="BM176" s="238" t="s">
        <v>365</v>
      </c>
    </row>
    <row r="177" s="2" customFormat="1" ht="33" customHeight="1">
      <c r="A177" s="35"/>
      <c r="B177" s="36"/>
      <c r="C177" s="226" t="s">
        <v>206</v>
      </c>
      <c r="D177" s="226" t="s">
        <v>139</v>
      </c>
      <c r="E177" s="227" t="s">
        <v>366</v>
      </c>
      <c r="F177" s="228" t="s">
        <v>367</v>
      </c>
      <c r="G177" s="229" t="s">
        <v>248</v>
      </c>
      <c r="H177" s="230">
        <v>1452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38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143</v>
      </c>
      <c r="AT177" s="238" t="s">
        <v>139</v>
      </c>
      <c r="AU177" s="238" t="s">
        <v>144</v>
      </c>
      <c r="AY177" s="14" t="s">
        <v>136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144</v>
      </c>
      <c r="BK177" s="239">
        <f>ROUND(I177*H177,2)</f>
        <v>0</v>
      </c>
      <c r="BL177" s="14" t="s">
        <v>143</v>
      </c>
      <c r="BM177" s="238" t="s">
        <v>368</v>
      </c>
    </row>
    <row r="178" s="2" customFormat="1" ht="24.15" customHeight="1">
      <c r="A178" s="35"/>
      <c r="B178" s="36"/>
      <c r="C178" s="226" t="s">
        <v>369</v>
      </c>
      <c r="D178" s="226" t="s">
        <v>139</v>
      </c>
      <c r="E178" s="227" t="s">
        <v>370</v>
      </c>
      <c r="F178" s="228" t="s">
        <v>371</v>
      </c>
      <c r="G178" s="229" t="s">
        <v>142</v>
      </c>
      <c r="H178" s="230">
        <v>1025.3599999999999</v>
      </c>
      <c r="I178" s="231"/>
      <c r="J178" s="232">
        <f>ROUND(I178*H178,2)</f>
        <v>0</v>
      </c>
      <c r="K178" s="233"/>
      <c r="L178" s="41"/>
      <c r="M178" s="234" t="s">
        <v>1</v>
      </c>
      <c r="N178" s="235" t="s">
        <v>38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143</v>
      </c>
      <c r="AT178" s="238" t="s">
        <v>139</v>
      </c>
      <c r="AU178" s="238" t="s">
        <v>144</v>
      </c>
      <c r="AY178" s="14" t="s">
        <v>136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144</v>
      </c>
      <c r="BK178" s="239">
        <f>ROUND(I178*H178,2)</f>
        <v>0</v>
      </c>
      <c r="BL178" s="14" t="s">
        <v>143</v>
      </c>
      <c r="BM178" s="238" t="s">
        <v>372</v>
      </c>
    </row>
    <row r="179" s="2" customFormat="1" ht="24.15" customHeight="1">
      <c r="A179" s="35"/>
      <c r="B179" s="36"/>
      <c r="C179" s="226" t="s">
        <v>213</v>
      </c>
      <c r="D179" s="226" t="s">
        <v>139</v>
      </c>
      <c r="E179" s="227" t="s">
        <v>373</v>
      </c>
      <c r="F179" s="228" t="s">
        <v>374</v>
      </c>
      <c r="G179" s="229" t="s">
        <v>142</v>
      </c>
      <c r="H179" s="230">
        <v>136.59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38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143</v>
      </c>
      <c r="AT179" s="238" t="s">
        <v>139</v>
      </c>
      <c r="AU179" s="238" t="s">
        <v>144</v>
      </c>
      <c r="AY179" s="14" t="s">
        <v>136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144</v>
      </c>
      <c r="BK179" s="239">
        <f>ROUND(I179*H179,2)</f>
        <v>0</v>
      </c>
      <c r="BL179" s="14" t="s">
        <v>143</v>
      </c>
      <c r="BM179" s="238" t="s">
        <v>375</v>
      </c>
    </row>
    <row r="180" s="2" customFormat="1" ht="24.15" customHeight="1">
      <c r="A180" s="35"/>
      <c r="B180" s="36"/>
      <c r="C180" s="226" t="s">
        <v>376</v>
      </c>
      <c r="D180" s="226" t="s">
        <v>139</v>
      </c>
      <c r="E180" s="227" t="s">
        <v>377</v>
      </c>
      <c r="F180" s="228" t="s">
        <v>378</v>
      </c>
      <c r="G180" s="229" t="s">
        <v>142</v>
      </c>
      <c r="H180" s="230">
        <v>175.18799999999999</v>
      </c>
      <c r="I180" s="231"/>
      <c r="J180" s="232">
        <f>ROUND(I180*H180,2)</f>
        <v>0</v>
      </c>
      <c r="K180" s="233"/>
      <c r="L180" s="41"/>
      <c r="M180" s="234" t="s">
        <v>1</v>
      </c>
      <c r="N180" s="235" t="s">
        <v>38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143</v>
      </c>
      <c r="AT180" s="238" t="s">
        <v>139</v>
      </c>
      <c r="AU180" s="238" t="s">
        <v>144</v>
      </c>
      <c r="AY180" s="14" t="s">
        <v>136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144</v>
      </c>
      <c r="BK180" s="239">
        <f>ROUND(I180*H180,2)</f>
        <v>0</v>
      </c>
      <c r="BL180" s="14" t="s">
        <v>143</v>
      </c>
      <c r="BM180" s="238" t="s">
        <v>379</v>
      </c>
    </row>
    <row r="181" s="2" customFormat="1" ht="24.15" customHeight="1">
      <c r="A181" s="35"/>
      <c r="B181" s="36"/>
      <c r="C181" s="226" t="s">
        <v>217</v>
      </c>
      <c r="D181" s="226" t="s">
        <v>139</v>
      </c>
      <c r="E181" s="227" t="s">
        <v>380</v>
      </c>
      <c r="F181" s="228" t="s">
        <v>381</v>
      </c>
      <c r="G181" s="229" t="s">
        <v>142</v>
      </c>
      <c r="H181" s="230">
        <v>1161.9500000000001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38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143</v>
      </c>
      <c r="AT181" s="238" t="s">
        <v>139</v>
      </c>
      <c r="AU181" s="238" t="s">
        <v>144</v>
      </c>
      <c r="AY181" s="14" t="s">
        <v>136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144</v>
      </c>
      <c r="BK181" s="239">
        <f>ROUND(I181*H181,2)</f>
        <v>0</v>
      </c>
      <c r="BL181" s="14" t="s">
        <v>143</v>
      </c>
      <c r="BM181" s="238" t="s">
        <v>382</v>
      </c>
    </row>
    <row r="182" s="2" customFormat="1" ht="24.15" customHeight="1">
      <c r="A182" s="35"/>
      <c r="B182" s="36"/>
      <c r="C182" s="226" t="s">
        <v>383</v>
      </c>
      <c r="D182" s="226" t="s">
        <v>139</v>
      </c>
      <c r="E182" s="227" t="s">
        <v>384</v>
      </c>
      <c r="F182" s="228" t="s">
        <v>385</v>
      </c>
      <c r="G182" s="229" t="s">
        <v>142</v>
      </c>
      <c r="H182" s="230">
        <v>1161.9500000000001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38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143</v>
      </c>
      <c r="AT182" s="238" t="s">
        <v>139</v>
      </c>
      <c r="AU182" s="238" t="s">
        <v>144</v>
      </c>
      <c r="AY182" s="14" t="s">
        <v>136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144</v>
      </c>
      <c r="BK182" s="239">
        <f>ROUND(I182*H182,2)</f>
        <v>0</v>
      </c>
      <c r="BL182" s="14" t="s">
        <v>143</v>
      </c>
      <c r="BM182" s="238" t="s">
        <v>386</v>
      </c>
    </row>
    <row r="183" s="2" customFormat="1" ht="21.75" customHeight="1">
      <c r="A183" s="35"/>
      <c r="B183" s="36"/>
      <c r="C183" s="226" t="s">
        <v>223</v>
      </c>
      <c r="D183" s="226" t="s">
        <v>139</v>
      </c>
      <c r="E183" s="227" t="s">
        <v>387</v>
      </c>
      <c r="F183" s="228" t="s">
        <v>388</v>
      </c>
      <c r="G183" s="229" t="s">
        <v>150</v>
      </c>
      <c r="H183" s="230">
        <v>1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38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143</v>
      </c>
      <c r="AT183" s="238" t="s">
        <v>139</v>
      </c>
      <c r="AU183" s="238" t="s">
        <v>144</v>
      </c>
      <c r="AY183" s="14" t="s">
        <v>136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144</v>
      </c>
      <c r="BK183" s="239">
        <f>ROUND(I183*H183,2)</f>
        <v>0</v>
      </c>
      <c r="BL183" s="14" t="s">
        <v>143</v>
      </c>
      <c r="BM183" s="238" t="s">
        <v>389</v>
      </c>
    </row>
    <row r="184" s="2" customFormat="1" ht="24.15" customHeight="1">
      <c r="A184" s="35"/>
      <c r="B184" s="36"/>
      <c r="C184" s="226" t="s">
        <v>390</v>
      </c>
      <c r="D184" s="226" t="s">
        <v>139</v>
      </c>
      <c r="E184" s="227" t="s">
        <v>391</v>
      </c>
      <c r="F184" s="228" t="s">
        <v>392</v>
      </c>
      <c r="G184" s="229" t="s">
        <v>142</v>
      </c>
      <c r="H184" s="230">
        <v>1145.0899999999999</v>
      </c>
      <c r="I184" s="231"/>
      <c r="J184" s="232">
        <f>ROUND(I184*H184,2)</f>
        <v>0</v>
      </c>
      <c r="K184" s="233"/>
      <c r="L184" s="41"/>
      <c r="M184" s="234" t="s">
        <v>1</v>
      </c>
      <c r="N184" s="235" t="s">
        <v>38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143</v>
      </c>
      <c r="AT184" s="238" t="s">
        <v>139</v>
      </c>
      <c r="AU184" s="238" t="s">
        <v>144</v>
      </c>
      <c r="AY184" s="14" t="s">
        <v>136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144</v>
      </c>
      <c r="BK184" s="239">
        <f>ROUND(I184*H184,2)</f>
        <v>0</v>
      </c>
      <c r="BL184" s="14" t="s">
        <v>143</v>
      </c>
      <c r="BM184" s="238" t="s">
        <v>393</v>
      </c>
    </row>
    <row r="185" s="2" customFormat="1" ht="24.15" customHeight="1">
      <c r="A185" s="35"/>
      <c r="B185" s="36"/>
      <c r="C185" s="245" t="s">
        <v>229</v>
      </c>
      <c r="D185" s="245" t="s">
        <v>394</v>
      </c>
      <c r="E185" s="246" t="s">
        <v>395</v>
      </c>
      <c r="F185" s="247" t="s">
        <v>396</v>
      </c>
      <c r="G185" s="248" t="s">
        <v>142</v>
      </c>
      <c r="H185" s="249">
        <v>1145.0899999999999</v>
      </c>
      <c r="I185" s="250"/>
      <c r="J185" s="251">
        <f>ROUND(I185*H185,2)</f>
        <v>0</v>
      </c>
      <c r="K185" s="252"/>
      <c r="L185" s="253"/>
      <c r="M185" s="254" t="s">
        <v>1</v>
      </c>
      <c r="N185" s="255" t="s">
        <v>38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154</v>
      </c>
      <c r="AT185" s="238" t="s">
        <v>394</v>
      </c>
      <c r="AU185" s="238" t="s">
        <v>144</v>
      </c>
      <c r="AY185" s="14" t="s">
        <v>136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144</v>
      </c>
      <c r="BK185" s="239">
        <f>ROUND(I185*H185,2)</f>
        <v>0</v>
      </c>
      <c r="BL185" s="14" t="s">
        <v>143</v>
      </c>
      <c r="BM185" s="238" t="s">
        <v>397</v>
      </c>
    </row>
    <row r="186" s="2" customFormat="1" ht="24.15" customHeight="1">
      <c r="A186" s="35"/>
      <c r="B186" s="36"/>
      <c r="C186" s="226" t="s">
        <v>398</v>
      </c>
      <c r="D186" s="226" t="s">
        <v>139</v>
      </c>
      <c r="E186" s="227" t="s">
        <v>399</v>
      </c>
      <c r="F186" s="228" t="s">
        <v>400</v>
      </c>
      <c r="G186" s="229" t="s">
        <v>142</v>
      </c>
      <c r="H186" s="230">
        <v>1145.0899999999999</v>
      </c>
      <c r="I186" s="231"/>
      <c r="J186" s="232">
        <f>ROUND(I186*H186,2)</f>
        <v>0</v>
      </c>
      <c r="K186" s="233"/>
      <c r="L186" s="41"/>
      <c r="M186" s="234" t="s">
        <v>1</v>
      </c>
      <c r="N186" s="235" t="s">
        <v>38</v>
      </c>
      <c r="O186" s="94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143</v>
      </c>
      <c r="AT186" s="238" t="s">
        <v>139</v>
      </c>
      <c r="AU186" s="238" t="s">
        <v>144</v>
      </c>
      <c r="AY186" s="14" t="s">
        <v>136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144</v>
      </c>
      <c r="BK186" s="239">
        <f>ROUND(I186*H186,2)</f>
        <v>0</v>
      </c>
      <c r="BL186" s="14" t="s">
        <v>143</v>
      </c>
      <c r="BM186" s="238" t="s">
        <v>401</v>
      </c>
    </row>
    <row r="187" s="2" customFormat="1" ht="16.5" customHeight="1">
      <c r="A187" s="35"/>
      <c r="B187" s="36"/>
      <c r="C187" s="226" t="s">
        <v>236</v>
      </c>
      <c r="D187" s="226" t="s">
        <v>139</v>
      </c>
      <c r="E187" s="227" t="s">
        <v>145</v>
      </c>
      <c r="F187" s="228" t="s">
        <v>146</v>
      </c>
      <c r="G187" s="229" t="s">
        <v>142</v>
      </c>
      <c r="H187" s="230">
        <v>1145.0899999999999</v>
      </c>
      <c r="I187" s="231"/>
      <c r="J187" s="232">
        <f>ROUND(I187*H187,2)</f>
        <v>0</v>
      </c>
      <c r="K187" s="233"/>
      <c r="L187" s="41"/>
      <c r="M187" s="234" t="s">
        <v>1</v>
      </c>
      <c r="N187" s="235" t="s">
        <v>38</v>
      </c>
      <c r="O187" s="94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143</v>
      </c>
      <c r="AT187" s="238" t="s">
        <v>139</v>
      </c>
      <c r="AU187" s="238" t="s">
        <v>144</v>
      </c>
      <c r="AY187" s="14" t="s">
        <v>136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144</v>
      </c>
      <c r="BK187" s="239">
        <f>ROUND(I187*H187,2)</f>
        <v>0</v>
      </c>
      <c r="BL187" s="14" t="s">
        <v>143</v>
      </c>
      <c r="BM187" s="238" t="s">
        <v>402</v>
      </c>
    </row>
    <row r="188" s="2" customFormat="1" ht="16.5" customHeight="1">
      <c r="A188" s="35"/>
      <c r="B188" s="36"/>
      <c r="C188" s="226" t="s">
        <v>403</v>
      </c>
      <c r="D188" s="226" t="s">
        <v>139</v>
      </c>
      <c r="E188" s="227" t="s">
        <v>404</v>
      </c>
      <c r="F188" s="228" t="s">
        <v>405</v>
      </c>
      <c r="G188" s="229" t="s">
        <v>248</v>
      </c>
      <c r="H188" s="230">
        <v>154</v>
      </c>
      <c r="I188" s="231"/>
      <c r="J188" s="232">
        <f>ROUND(I188*H188,2)</f>
        <v>0</v>
      </c>
      <c r="K188" s="233"/>
      <c r="L188" s="41"/>
      <c r="M188" s="234" t="s">
        <v>1</v>
      </c>
      <c r="N188" s="235" t="s">
        <v>38</v>
      </c>
      <c r="O188" s="94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143</v>
      </c>
      <c r="AT188" s="238" t="s">
        <v>139</v>
      </c>
      <c r="AU188" s="238" t="s">
        <v>144</v>
      </c>
      <c r="AY188" s="14" t="s">
        <v>136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144</v>
      </c>
      <c r="BK188" s="239">
        <f>ROUND(I188*H188,2)</f>
        <v>0</v>
      </c>
      <c r="BL188" s="14" t="s">
        <v>143</v>
      </c>
      <c r="BM188" s="238" t="s">
        <v>406</v>
      </c>
    </row>
    <row r="189" s="2" customFormat="1" ht="24.15" customHeight="1">
      <c r="A189" s="35"/>
      <c r="B189" s="36"/>
      <c r="C189" s="226" t="s">
        <v>242</v>
      </c>
      <c r="D189" s="226" t="s">
        <v>139</v>
      </c>
      <c r="E189" s="227" t="s">
        <v>407</v>
      </c>
      <c r="F189" s="228" t="s">
        <v>408</v>
      </c>
      <c r="G189" s="229" t="s">
        <v>248</v>
      </c>
      <c r="H189" s="230">
        <v>398</v>
      </c>
      <c r="I189" s="231"/>
      <c r="J189" s="232">
        <f>ROUND(I189*H189,2)</f>
        <v>0</v>
      </c>
      <c r="K189" s="233"/>
      <c r="L189" s="41"/>
      <c r="M189" s="234" t="s">
        <v>1</v>
      </c>
      <c r="N189" s="235" t="s">
        <v>38</v>
      </c>
      <c r="O189" s="94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143</v>
      </c>
      <c r="AT189" s="238" t="s">
        <v>139</v>
      </c>
      <c r="AU189" s="238" t="s">
        <v>144</v>
      </c>
      <c r="AY189" s="14" t="s">
        <v>136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144</v>
      </c>
      <c r="BK189" s="239">
        <f>ROUND(I189*H189,2)</f>
        <v>0</v>
      </c>
      <c r="BL189" s="14" t="s">
        <v>143</v>
      </c>
      <c r="BM189" s="238" t="s">
        <v>409</v>
      </c>
    </row>
    <row r="190" s="2" customFormat="1" ht="16.5" customHeight="1">
      <c r="A190" s="35"/>
      <c r="B190" s="36"/>
      <c r="C190" s="226" t="s">
        <v>410</v>
      </c>
      <c r="D190" s="226" t="s">
        <v>139</v>
      </c>
      <c r="E190" s="227" t="s">
        <v>411</v>
      </c>
      <c r="F190" s="228" t="s">
        <v>412</v>
      </c>
      <c r="G190" s="229" t="s">
        <v>248</v>
      </c>
      <c r="H190" s="230">
        <v>1289.741</v>
      </c>
      <c r="I190" s="231"/>
      <c r="J190" s="232">
        <f>ROUND(I190*H190,2)</f>
        <v>0</v>
      </c>
      <c r="K190" s="233"/>
      <c r="L190" s="41"/>
      <c r="M190" s="234" t="s">
        <v>1</v>
      </c>
      <c r="N190" s="235" t="s">
        <v>38</v>
      </c>
      <c r="O190" s="94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143</v>
      </c>
      <c r="AT190" s="238" t="s">
        <v>139</v>
      </c>
      <c r="AU190" s="238" t="s">
        <v>144</v>
      </c>
      <c r="AY190" s="14" t="s">
        <v>136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144</v>
      </c>
      <c r="BK190" s="239">
        <f>ROUND(I190*H190,2)</f>
        <v>0</v>
      </c>
      <c r="BL190" s="14" t="s">
        <v>143</v>
      </c>
      <c r="BM190" s="238" t="s">
        <v>413</v>
      </c>
    </row>
    <row r="191" s="12" customFormat="1" ht="22.8" customHeight="1">
      <c r="A191" s="12"/>
      <c r="B191" s="210"/>
      <c r="C191" s="211"/>
      <c r="D191" s="212" t="s">
        <v>71</v>
      </c>
      <c r="E191" s="224" t="s">
        <v>137</v>
      </c>
      <c r="F191" s="224" t="s">
        <v>138</v>
      </c>
      <c r="G191" s="211"/>
      <c r="H191" s="211"/>
      <c r="I191" s="214"/>
      <c r="J191" s="225">
        <f>BK191</f>
        <v>0</v>
      </c>
      <c r="K191" s="211"/>
      <c r="L191" s="216"/>
      <c r="M191" s="217"/>
      <c r="N191" s="218"/>
      <c r="O191" s="218"/>
      <c r="P191" s="219">
        <f>SUM(P192:P196)</f>
        <v>0</v>
      </c>
      <c r="Q191" s="218"/>
      <c r="R191" s="219">
        <f>SUM(R192:R196)</f>
        <v>0</v>
      </c>
      <c r="S191" s="218"/>
      <c r="T191" s="220">
        <f>SUM(T192:T196)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1" t="s">
        <v>80</v>
      </c>
      <c r="AT191" s="222" t="s">
        <v>71</v>
      </c>
      <c r="AU191" s="222" t="s">
        <v>80</v>
      </c>
      <c r="AY191" s="221" t="s">
        <v>136</v>
      </c>
      <c r="BK191" s="223">
        <f>SUM(BK192:BK196)</f>
        <v>0</v>
      </c>
    </row>
    <row r="192" s="2" customFormat="1" ht="24.15" customHeight="1">
      <c r="A192" s="35"/>
      <c r="B192" s="36"/>
      <c r="C192" s="226" t="s">
        <v>414</v>
      </c>
      <c r="D192" s="226" t="s">
        <v>139</v>
      </c>
      <c r="E192" s="227" t="s">
        <v>415</v>
      </c>
      <c r="F192" s="228" t="s">
        <v>416</v>
      </c>
      <c r="G192" s="229" t="s">
        <v>337</v>
      </c>
      <c r="H192" s="230">
        <v>4</v>
      </c>
      <c r="I192" s="231"/>
      <c r="J192" s="232">
        <f>ROUND(I192*H192,2)</f>
        <v>0</v>
      </c>
      <c r="K192" s="233"/>
      <c r="L192" s="41"/>
      <c r="M192" s="234" t="s">
        <v>1</v>
      </c>
      <c r="N192" s="235" t="s">
        <v>38</v>
      </c>
      <c r="O192" s="94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143</v>
      </c>
      <c r="AT192" s="238" t="s">
        <v>139</v>
      </c>
      <c r="AU192" s="238" t="s">
        <v>144</v>
      </c>
      <c r="AY192" s="14" t="s">
        <v>136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144</v>
      </c>
      <c r="BK192" s="239">
        <f>ROUND(I192*H192,2)</f>
        <v>0</v>
      </c>
      <c r="BL192" s="14" t="s">
        <v>143</v>
      </c>
      <c r="BM192" s="238" t="s">
        <v>417</v>
      </c>
    </row>
    <row r="193" s="2" customFormat="1" ht="33" customHeight="1">
      <c r="A193" s="35"/>
      <c r="B193" s="36"/>
      <c r="C193" s="226" t="s">
        <v>252</v>
      </c>
      <c r="D193" s="226" t="s">
        <v>139</v>
      </c>
      <c r="E193" s="227" t="s">
        <v>418</v>
      </c>
      <c r="F193" s="228" t="s">
        <v>419</v>
      </c>
      <c r="G193" s="229" t="s">
        <v>142</v>
      </c>
      <c r="H193" s="230">
        <v>1014.2000000000001</v>
      </c>
      <c r="I193" s="231"/>
      <c r="J193" s="232">
        <f>ROUND(I193*H193,2)</f>
        <v>0</v>
      </c>
      <c r="K193" s="233"/>
      <c r="L193" s="41"/>
      <c r="M193" s="234" t="s">
        <v>1</v>
      </c>
      <c r="N193" s="235" t="s">
        <v>38</v>
      </c>
      <c r="O193" s="94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143</v>
      </c>
      <c r="AT193" s="238" t="s">
        <v>139</v>
      </c>
      <c r="AU193" s="238" t="s">
        <v>144</v>
      </c>
      <c r="AY193" s="14" t="s">
        <v>136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144</v>
      </c>
      <c r="BK193" s="239">
        <f>ROUND(I193*H193,2)</f>
        <v>0</v>
      </c>
      <c r="BL193" s="14" t="s">
        <v>143</v>
      </c>
      <c r="BM193" s="238" t="s">
        <v>420</v>
      </c>
    </row>
    <row r="194" s="2" customFormat="1" ht="37.8" customHeight="1">
      <c r="A194" s="35"/>
      <c r="B194" s="36"/>
      <c r="C194" s="226" t="s">
        <v>421</v>
      </c>
      <c r="D194" s="226" t="s">
        <v>139</v>
      </c>
      <c r="E194" s="227" t="s">
        <v>422</v>
      </c>
      <c r="F194" s="228" t="s">
        <v>423</v>
      </c>
      <c r="G194" s="229" t="s">
        <v>142</v>
      </c>
      <c r="H194" s="230">
        <v>2028.4000000000001</v>
      </c>
      <c r="I194" s="231"/>
      <c r="J194" s="232">
        <f>ROUND(I194*H194,2)</f>
        <v>0</v>
      </c>
      <c r="K194" s="233"/>
      <c r="L194" s="41"/>
      <c r="M194" s="234" t="s">
        <v>1</v>
      </c>
      <c r="N194" s="235" t="s">
        <v>38</v>
      </c>
      <c r="O194" s="94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143</v>
      </c>
      <c r="AT194" s="238" t="s">
        <v>139</v>
      </c>
      <c r="AU194" s="238" t="s">
        <v>144</v>
      </c>
      <c r="AY194" s="14" t="s">
        <v>136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144</v>
      </c>
      <c r="BK194" s="239">
        <f>ROUND(I194*H194,2)</f>
        <v>0</v>
      </c>
      <c r="BL194" s="14" t="s">
        <v>143</v>
      </c>
      <c r="BM194" s="238" t="s">
        <v>424</v>
      </c>
    </row>
    <row r="195" s="2" customFormat="1" ht="33" customHeight="1">
      <c r="A195" s="35"/>
      <c r="B195" s="36"/>
      <c r="C195" s="226" t="s">
        <v>257</v>
      </c>
      <c r="D195" s="226" t="s">
        <v>139</v>
      </c>
      <c r="E195" s="227" t="s">
        <v>425</v>
      </c>
      <c r="F195" s="228" t="s">
        <v>426</v>
      </c>
      <c r="G195" s="229" t="s">
        <v>142</v>
      </c>
      <c r="H195" s="230">
        <v>1014.2000000000001</v>
      </c>
      <c r="I195" s="231"/>
      <c r="J195" s="232">
        <f>ROUND(I195*H195,2)</f>
        <v>0</v>
      </c>
      <c r="K195" s="233"/>
      <c r="L195" s="41"/>
      <c r="M195" s="234" t="s">
        <v>1</v>
      </c>
      <c r="N195" s="235" t="s">
        <v>38</v>
      </c>
      <c r="O195" s="94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143</v>
      </c>
      <c r="AT195" s="238" t="s">
        <v>139</v>
      </c>
      <c r="AU195" s="238" t="s">
        <v>144</v>
      </c>
      <c r="AY195" s="14" t="s">
        <v>136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144</v>
      </c>
      <c r="BK195" s="239">
        <f>ROUND(I195*H195,2)</f>
        <v>0</v>
      </c>
      <c r="BL195" s="14" t="s">
        <v>143</v>
      </c>
      <c r="BM195" s="238" t="s">
        <v>427</v>
      </c>
    </row>
    <row r="196" s="2" customFormat="1" ht="24.15" customHeight="1">
      <c r="A196" s="35"/>
      <c r="B196" s="36"/>
      <c r="C196" s="226" t="s">
        <v>428</v>
      </c>
      <c r="D196" s="226" t="s">
        <v>139</v>
      </c>
      <c r="E196" s="227" t="s">
        <v>140</v>
      </c>
      <c r="F196" s="228" t="s">
        <v>141</v>
      </c>
      <c r="G196" s="229" t="s">
        <v>142</v>
      </c>
      <c r="H196" s="230">
        <v>652</v>
      </c>
      <c r="I196" s="231"/>
      <c r="J196" s="232">
        <f>ROUND(I196*H196,2)</f>
        <v>0</v>
      </c>
      <c r="K196" s="233"/>
      <c r="L196" s="41"/>
      <c r="M196" s="234" t="s">
        <v>1</v>
      </c>
      <c r="N196" s="235" t="s">
        <v>38</v>
      </c>
      <c r="O196" s="94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143</v>
      </c>
      <c r="AT196" s="238" t="s">
        <v>139</v>
      </c>
      <c r="AU196" s="238" t="s">
        <v>144</v>
      </c>
      <c r="AY196" s="14" t="s">
        <v>136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144</v>
      </c>
      <c r="BK196" s="239">
        <f>ROUND(I196*H196,2)</f>
        <v>0</v>
      </c>
      <c r="BL196" s="14" t="s">
        <v>143</v>
      </c>
      <c r="BM196" s="238" t="s">
        <v>429</v>
      </c>
    </row>
    <row r="197" s="12" customFormat="1" ht="22.8" customHeight="1">
      <c r="A197" s="12"/>
      <c r="B197" s="210"/>
      <c r="C197" s="211"/>
      <c r="D197" s="212" t="s">
        <v>71</v>
      </c>
      <c r="E197" s="224" t="s">
        <v>430</v>
      </c>
      <c r="F197" s="224" t="s">
        <v>431</v>
      </c>
      <c r="G197" s="211"/>
      <c r="H197" s="211"/>
      <c r="I197" s="214"/>
      <c r="J197" s="225">
        <f>BK197</f>
        <v>0</v>
      </c>
      <c r="K197" s="211"/>
      <c r="L197" s="216"/>
      <c r="M197" s="217"/>
      <c r="N197" s="218"/>
      <c r="O197" s="218"/>
      <c r="P197" s="219">
        <f>P198</f>
        <v>0</v>
      </c>
      <c r="Q197" s="218"/>
      <c r="R197" s="219">
        <f>R198</f>
        <v>0</v>
      </c>
      <c r="S197" s="218"/>
      <c r="T197" s="220">
        <f>T198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21" t="s">
        <v>80</v>
      </c>
      <c r="AT197" s="222" t="s">
        <v>71</v>
      </c>
      <c r="AU197" s="222" t="s">
        <v>80</v>
      </c>
      <c r="AY197" s="221" t="s">
        <v>136</v>
      </c>
      <c r="BK197" s="223">
        <f>BK198</f>
        <v>0</v>
      </c>
    </row>
    <row r="198" s="2" customFormat="1" ht="24.15" customHeight="1">
      <c r="A198" s="35"/>
      <c r="B198" s="36"/>
      <c r="C198" s="226" t="s">
        <v>432</v>
      </c>
      <c r="D198" s="226" t="s">
        <v>139</v>
      </c>
      <c r="E198" s="227" t="s">
        <v>433</v>
      </c>
      <c r="F198" s="228" t="s">
        <v>434</v>
      </c>
      <c r="G198" s="229" t="s">
        <v>184</v>
      </c>
      <c r="H198" s="230">
        <v>5731.3429999999998</v>
      </c>
      <c r="I198" s="231"/>
      <c r="J198" s="232">
        <f>ROUND(I198*H198,2)</f>
        <v>0</v>
      </c>
      <c r="K198" s="233"/>
      <c r="L198" s="41"/>
      <c r="M198" s="234" t="s">
        <v>1</v>
      </c>
      <c r="N198" s="235" t="s">
        <v>38</v>
      </c>
      <c r="O198" s="94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143</v>
      </c>
      <c r="AT198" s="238" t="s">
        <v>139</v>
      </c>
      <c r="AU198" s="238" t="s">
        <v>144</v>
      </c>
      <c r="AY198" s="14" t="s">
        <v>136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144</v>
      </c>
      <c r="BK198" s="239">
        <f>ROUND(I198*H198,2)</f>
        <v>0</v>
      </c>
      <c r="BL198" s="14" t="s">
        <v>143</v>
      </c>
      <c r="BM198" s="238" t="s">
        <v>435</v>
      </c>
    </row>
    <row r="199" s="12" customFormat="1" ht="25.92" customHeight="1">
      <c r="A199" s="12"/>
      <c r="B199" s="210"/>
      <c r="C199" s="211"/>
      <c r="D199" s="212" t="s">
        <v>71</v>
      </c>
      <c r="E199" s="213" t="s">
        <v>207</v>
      </c>
      <c r="F199" s="213" t="s">
        <v>208</v>
      </c>
      <c r="G199" s="211"/>
      <c r="H199" s="211"/>
      <c r="I199" s="214"/>
      <c r="J199" s="215">
        <f>BK199</f>
        <v>0</v>
      </c>
      <c r="K199" s="211"/>
      <c r="L199" s="216"/>
      <c r="M199" s="217"/>
      <c r="N199" s="218"/>
      <c r="O199" s="218"/>
      <c r="P199" s="219">
        <f>P200+P209+P220+P233+P237+P244+P253+P311+P320+P330+P334+P338</f>
        <v>0</v>
      </c>
      <c r="Q199" s="218"/>
      <c r="R199" s="219">
        <f>R200+R209+R220+R233+R237+R244+R253+R311+R320+R330+R334+R338</f>
        <v>0</v>
      </c>
      <c r="S199" s="218"/>
      <c r="T199" s="220">
        <f>T200+T209+T220+T233+T237+T244+T253+T311+T320+T330+T334+T338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21" t="s">
        <v>144</v>
      </c>
      <c r="AT199" s="222" t="s">
        <v>71</v>
      </c>
      <c r="AU199" s="222" t="s">
        <v>72</v>
      </c>
      <c r="AY199" s="221" t="s">
        <v>136</v>
      </c>
      <c r="BK199" s="223">
        <f>BK200+BK209+BK220+BK233+BK237+BK244+BK253+BK311+BK320+BK330+BK334+BK338</f>
        <v>0</v>
      </c>
    </row>
    <row r="200" s="12" customFormat="1" ht="22.8" customHeight="1">
      <c r="A200" s="12"/>
      <c r="B200" s="210"/>
      <c r="C200" s="211"/>
      <c r="D200" s="212" t="s">
        <v>71</v>
      </c>
      <c r="E200" s="224" t="s">
        <v>209</v>
      </c>
      <c r="F200" s="224" t="s">
        <v>210</v>
      </c>
      <c r="G200" s="211"/>
      <c r="H200" s="211"/>
      <c r="I200" s="214"/>
      <c r="J200" s="225">
        <f>BK200</f>
        <v>0</v>
      </c>
      <c r="K200" s="211"/>
      <c r="L200" s="216"/>
      <c r="M200" s="217"/>
      <c r="N200" s="218"/>
      <c r="O200" s="218"/>
      <c r="P200" s="219">
        <f>SUM(P201:P208)</f>
        <v>0</v>
      </c>
      <c r="Q200" s="218"/>
      <c r="R200" s="219">
        <f>SUM(R201:R208)</f>
        <v>0</v>
      </c>
      <c r="S200" s="218"/>
      <c r="T200" s="220">
        <f>SUM(T201:T208)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21" t="s">
        <v>144</v>
      </c>
      <c r="AT200" s="222" t="s">
        <v>71</v>
      </c>
      <c r="AU200" s="222" t="s">
        <v>80</v>
      </c>
      <c r="AY200" s="221" t="s">
        <v>136</v>
      </c>
      <c r="BK200" s="223">
        <f>SUM(BK201:BK208)</f>
        <v>0</v>
      </c>
    </row>
    <row r="201" s="2" customFormat="1" ht="33" customHeight="1">
      <c r="A201" s="35"/>
      <c r="B201" s="36"/>
      <c r="C201" s="226" t="s">
        <v>273</v>
      </c>
      <c r="D201" s="226" t="s">
        <v>139</v>
      </c>
      <c r="E201" s="227" t="s">
        <v>436</v>
      </c>
      <c r="F201" s="228" t="s">
        <v>437</v>
      </c>
      <c r="G201" s="229" t="s">
        <v>142</v>
      </c>
      <c r="H201" s="230">
        <v>74.668999999999997</v>
      </c>
      <c r="I201" s="231"/>
      <c r="J201" s="232">
        <f>ROUND(I201*H201,2)</f>
        <v>0</v>
      </c>
      <c r="K201" s="233"/>
      <c r="L201" s="41"/>
      <c r="M201" s="234" t="s">
        <v>1</v>
      </c>
      <c r="N201" s="235" t="s">
        <v>38</v>
      </c>
      <c r="O201" s="94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168</v>
      </c>
      <c r="AT201" s="238" t="s">
        <v>139</v>
      </c>
      <c r="AU201" s="238" t="s">
        <v>144</v>
      </c>
      <c r="AY201" s="14" t="s">
        <v>136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144</v>
      </c>
      <c r="BK201" s="239">
        <f>ROUND(I201*H201,2)</f>
        <v>0</v>
      </c>
      <c r="BL201" s="14" t="s">
        <v>168</v>
      </c>
      <c r="BM201" s="238" t="s">
        <v>438</v>
      </c>
    </row>
    <row r="202" s="2" customFormat="1" ht="37.8" customHeight="1">
      <c r="A202" s="35"/>
      <c r="B202" s="36"/>
      <c r="C202" s="245" t="s">
        <v>439</v>
      </c>
      <c r="D202" s="245" t="s">
        <v>394</v>
      </c>
      <c r="E202" s="246" t="s">
        <v>440</v>
      </c>
      <c r="F202" s="247" t="s">
        <v>441</v>
      </c>
      <c r="G202" s="248" t="s">
        <v>142</v>
      </c>
      <c r="H202" s="249">
        <v>85.869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38</v>
      </c>
      <c r="O202" s="94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195</v>
      </c>
      <c r="AT202" s="238" t="s">
        <v>394</v>
      </c>
      <c r="AU202" s="238" t="s">
        <v>144</v>
      </c>
      <c r="AY202" s="14" t="s">
        <v>136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144</v>
      </c>
      <c r="BK202" s="239">
        <f>ROUND(I202*H202,2)</f>
        <v>0</v>
      </c>
      <c r="BL202" s="14" t="s">
        <v>168</v>
      </c>
      <c r="BM202" s="238" t="s">
        <v>442</v>
      </c>
    </row>
    <row r="203" s="2" customFormat="1" ht="24.15" customHeight="1">
      <c r="A203" s="35"/>
      <c r="B203" s="36"/>
      <c r="C203" s="226" t="s">
        <v>278</v>
      </c>
      <c r="D203" s="226" t="s">
        <v>139</v>
      </c>
      <c r="E203" s="227" t="s">
        <v>443</v>
      </c>
      <c r="F203" s="228" t="s">
        <v>444</v>
      </c>
      <c r="G203" s="229" t="s">
        <v>337</v>
      </c>
      <c r="H203" s="230">
        <v>21</v>
      </c>
      <c r="I203" s="231"/>
      <c r="J203" s="232">
        <f>ROUND(I203*H203,2)</f>
        <v>0</v>
      </c>
      <c r="K203" s="233"/>
      <c r="L203" s="41"/>
      <c r="M203" s="234" t="s">
        <v>1</v>
      </c>
      <c r="N203" s="235" t="s">
        <v>38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168</v>
      </c>
      <c r="AT203" s="238" t="s">
        <v>139</v>
      </c>
      <c r="AU203" s="238" t="s">
        <v>144</v>
      </c>
      <c r="AY203" s="14" t="s">
        <v>136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144</v>
      </c>
      <c r="BK203" s="239">
        <f>ROUND(I203*H203,2)</f>
        <v>0</v>
      </c>
      <c r="BL203" s="14" t="s">
        <v>168</v>
      </c>
      <c r="BM203" s="238" t="s">
        <v>445</v>
      </c>
    </row>
    <row r="204" s="2" customFormat="1" ht="24.15" customHeight="1">
      <c r="A204" s="35"/>
      <c r="B204" s="36"/>
      <c r="C204" s="226" t="s">
        <v>446</v>
      </c>
      <c r="D204" s="226" t="s">
        <v>139</v>
      </c>
      <c r="E204" s="227" t="s">
        <v>447</v>
      </c>
      <c r="F204" s="228" t="s">
        <v>448</v>
      </c>
      <c r="G204" s="229" t="s">
        <v>142</v>
      </c>
      <c r="H204" s="230">
        <v>114.875</v>
      </c>
      <c r="I204" s="231"/>
      <c r="J204" s="232">
        <f>ROUND(I204*H204,2)</f>
        <v>0</v>
      </c>
      <c r="K204" s="233"/>
      <c r="L204" s="41"/>
      <c r="M204" s="234" t="s">
        <v>1</v>
      </c>
      <c r="N204" s="235" t="s">
        <v>38</v>
      </c>
      <c r="O204" s="94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168</v>
      </c>
      <c r="AT204" s="238" t="s">
        <v>139</v>
      </c>
      <c r="AU204" s="238" t="s">
        <v>144</v>
      </c>
      <c r="AY204" s="14" t="s">
        <v>136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144</v>
      </c>
      <c r="BK204" s="239">
        <f>ROUND(I204*H204,2)</f>
        <v>0</v>
      </c>
      <c r="BL204" s="14" t="s">
        <v>168</v>
      </c>
      <c r="BM204" s="238" t="s">
        <v>449</v>
      </c>
    </row>
    <row r="205" s="2" customFormat="1" ht="16.5" customHeight="1">
      <c r="A205" s="35"/>
      <c r="B205" s="36"/>
      <c r="C205" s="245" t="s">
        <v>365</v>
      </c>
      <c r="D205" s="245" t="s">
        <v>394</v>
      </c>
      <c r="E205" s="246" t="s">
        <v>450</v>
      </c>
      <c r="F205" s="247" t="s">
        <v>451</v>
      </c>
      <c r="G205" s="248" t="s">
        <v>142</v>
      </c>
      <c r="H205" s="249">
        <v>132.106</v>
      </c>
      <c r="I205" s="250"/>
      <c r="J205" s="251">
        <f>ROUND(I205*H205,2)</f>
        <v>0</v>
      </c>
      <c r="K205" s="252"/>
      <c r="L205" s="253"/>
      <c r="M205" s="254" t="s">
        <v>1</v>
      </c>
      <c r="N205" s="255" t="s">
        <v>38</v>
      </c>
      <c r="O205" s="94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195</v>
      </c>
      <c r="AT205" s="238" t="s">
        <v>394</v>
      </c>
      <c r="AU205" s="238" t="s">
        <v>144</v>
      </c>
      <c r="AY205" s="14" t="s">
        <v>136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144</v>
      </c>
      <c r="BK205" s="239">
        <f>ROUND(I205*H205,2)</f>
        <v>0</v>
      </c>
      <c r="BL205" s="14" t="s">
        <v>168</v>
      </c>
      <c r="BM205" s="238" t="s">
        <v>452</v>
      </c>
    </row>
    <row r="206" s="2" customFormat="1" ht="33" customHeight="1">
      <c r="A206" s="35"/>
      <c r="B206" s="36"/>
      <c r="C206" s="226" t="s">
        <v>453</v>
      </c>
      <c r="D206" s="226" t="s">
        <v>139</v>
      </c>
      <c r="E206" s="227" t="s">
        <v>454</v>
      </c>
      <c r="F206" s="228" t="s">
        <v>455</v>
      </c>
      <c r="G206" s="229" t="s">
        <v>248</v>
      </c>
      <c r="H206" s="230">
        <v>24.41</v>
      </c>
      <c r="I206" s="231"/>
      <c r="J206" s="232">
        <f>ROUND(I206*H206,2)</f>
        <v>0</v>
      </c>
      <c r="K206" s="233"/>
      <c r="L206" s="41"/>
      <c r="M206" s="234" t="s">
        <v>1</v>
      </c>
      <c r="N206" s="235" t="s">
        <v>38</v>
      </c>
      <c r="O206" s="94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168</v>
      </c>
      <c r="AT206" s="238" t="s">
        <v>139</v>
      </c>
      <c r="AU206" s="238" t="s">
        <v>144</v>
      </c>
      <c r="AY206" s="14" t="s">
        <v>136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144</v>
      </c>
      <c r="BK206" s="239">
        <f>ROUND(I206*H206,2)</f>
        <v>0</v>
      </c>
      <c r="BL206" s="14" t="s">
        <v>168</v>
      </c>
      <c r="BM206" s="238" t="s">
        <v>456</v>
      </c>
    </row>
    <row r="207" s="2" customFormat="1" ht="16.5" customHeight="1">
      <c r="A207" s="35"/>
      <c r="B207" s="36"/>
      <c r="C207" s="245" t="s">
        <v>368</v>
      </c>
      <c r="D207" s="245" t="s">
        <v>394</v>
      </c>
      <c r="E207" s="246" t="s">
        <v>457</v>
      </c>
      <c r="F207" s="247" t="s">
        <v>458</v>
      </c>
      <c r="G207" s="248" t="s">
        <v>337</v>
      </c>
      <c r="H207" s="249">
        <v>190.24000000000001</v>
      </c>
      <c r="I207" s="250"/>
      <c r="J207" s="251">
        <f>ROUND(I207*H207,2)</f>
        <v>0</v>
      </c>
      <c r="K207" s="252"/>
      <c r="L207" s="253"/>
      <c r="M207" s="254" t="s">
        <v>1</v>
      </c>
      <c r="N207" s="255" t="s">
        <v>38</v>
      </c>
      <c r="O207" s="94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195</v>
      </c>
      <c r="AT207" s="238" t="s">
        <v>394</v>
      </c>
      <c r="AU207" s="238" t="s">
        <v>144</v>
      </c>
      <c r="AY207" s="14" t="s">
        <v>136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144</v>
      </c>
      <c r="BK207" s="239">
        <f>ROUND(I207*H207,2)</f>
        <v>0</v>
      </c>
      <c r="BL207" s="14" t="s">
        <v>168</v>
      </c>
      <c r="BM207" s="238" t="s">
        <v>459</v>
      </c>
    </row>
    <row r="208" s="2" customFormat="1" ht="16.5" customHeight="1">
      <c r="A208" s="35"/>
      <c r="B208" s="36"/>
      <c r="C208" s="245" t="s">
        <v>460</v>
      </c>
      <c r="D208" s="245" t="s">
        <v>394</v>
      </c>
      <c r="E208" s="246" t="s">
        <v>461</v>
      </c>
      <c r="F208" s="247" t="s">
        <v>462</v>
      </c>
      <c r="G208" s="248" t="s">
        <v>142</v>
      </c>
      <c r="H208" s="249">
        <v>14.744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38</v>
      </c>
      <c r="O208" s="94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195</v>
      </c>
      <c r="AT208" s="238" t="s">
        <v>394</v>
      </c>
      <c r="AU208" s="238" t="s">
        <v>144</v>
      </c>
      <c r="AY208" s="14" t="s">
        <v>136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144</v>
      </c>
      <c r="BK208" s="239">
        <f>ROUND(I208*H208,2)</f>
        <v>0</v>
      </c>
      <c r="BL208" s="14" t="s">
        <v>168</v>
      </c>
      <c r="BM208" s="238" t="s">
        <v>463</v>
      </c>
    </row>
    <row r="209" s="12" customFormat="1" ht="22.8" customHeight="1">
      <c r="A209" s="12"/>
      <c r="B209" s="210"/>
      <c r="C209" s="211"/>
      <c r="D209" s="212" t="s">
        <v>71</v>
      </c>
      <c r="E209" s="224" t="s">
        <v>218</v>
      </c>
      <c r="F209" s="224" t="s">
        <v>219</v>
      </c>
      <c r="G209" s="211"/>
      <c r="H209" s="211"/>
      <c r="I209" s="214"/>
      <c r="J209" s="225">
        <f>BK209</f>
        <v>0</v>
      </c>
      <c r="K209" s="211"/>
      <c r="L209" s="216"/>
      <c r="M209" s="217"/>
      <c r="N209" s="218"/>
      <c r="O209" s="218"/>
      <c r="P209" s="219">
        <f>SUM(P210:P219)</f>
        <v>0</v>
      </c>
      <c r="Q209" s="218"/>
      <c r="R209" s="219">
        <f>SUM(R210:R219)</f>
        <v>0</v>
      </c>
      <c r="S209" s="218"/>
      <c r="T209" s="220">
        <f>SUM(T210:T219)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21" t="s">
        <v>144</v>
      </c>
      <c r="AT209" s="222" t="s">
        <v>71</v>
      </c>
      <c r="AU209" s="222" t="s">
        <v>80</v>
      </c>
      <c r="AY209" s="221" t="s">
        <v>136</v>
      </c>
      <c r="BK209" s="223">
        <f>SUM(BK210:BK219)</f>
        <v>0</v>
      </c>
    </row>
    <row r="210" s="2" customFormat="1" ht="24.15" customHeight="1">
      <c r="A210" s="35"/>
      <c r="B210" s="36"/>
      <c r="C210" s="226" t="s">
        <v>464</v>
      </c>
      <c r="D210" s="226" t="s">
        <v>139</v>
      </c>
      <c r="E210" s="227" t="s">
        <v>465</v>
      </c>
      <c r="F210" s="228" t="s">
        <v>466</v>
      </c>
      <c r="G210" s="229" t="s">
        <v>142</v>
      </c>
      <c r="H210" s="230">
        <v>1145.0899999999999</v>
      </c>
      <c r="I210" s="231"/>
      <c r="J210" s="232">
        <f>ROUND(I210*H210,2)</f>
        <v>0</v>
      </c>
      <c r="K210" s="233"/>
      <c r="L210" s="41"/>
      <c r="M210" s="234" t="s">
        <v>1</v>
      </c>
      <c r="N210" s="235" t="s">
        <v>38</v>
      </c>
      <c r="O210" s="94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168</v>
      </c>
      <c r="AT210" s="238" t="s">
        <v>139</v>
      </c>
      <c r="AU210" s="238" t="s">
        <v>144</v>
      </c>
      <c r="AY210" s="14" t="s">
        <v>136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144</v>
      </c>
      <c r="BK210" s="239">
        <f>ROUND(I210*H210,2)</f>
        <v>0</v>
      </c>
      <c r="BL210" s="14" t="s">
        <v>168</v>
      </c>
      <c r="BM210" s="238" t="s">
        <v>467</v>
      </c>
    </row>
    <row r="211" s="2" customFormat="1" ht="24.15" customHeight="1">
      <c r="A211" s="35"/>
      <c r="B211" s="36"/>
      <c r="C211" s="245" t="s">
        <v>375</v>
      </c>
      <c r="D211" s="245" t="s">
        <v>394</v>
      </c>
      <c r="E211" s="246" t="s">
        <v>468</v>
      </c>
      <c r="F211" s="247" t="s">
        <v>469</v>
      </c>
      <c r="G211" s="248" t="s">
        <v>142</v>
      </c>
      <c r="H211" s="249">
        <v>1145.0899999999999</v>
      </c>
      <c r="I211" s="250"/>
      <c r="J211" s="251">
        <f>ROUND(I211*H211,2)</f>
        <v>0</v>
      </c>
      <c r="K211" s="252"/>
      <c r="L211" s="253"/>
      <c r="M211" s="254" t="s">
        <v>1</v>
      </c>
      <c r="N211" s="255" t="s">
        <v>38</v>
      </c>
      <c r="O211" s="94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195</v>
      </c>
      <c r="AT211" s="238" t="s">
        <v>394</v>
      </c>
      <c r="AU211" s="238" t="s">
        <v>144</v>
      </c>
      <c r="AY211" s="14" t="s">
        <v>136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144</v>
      </c>
      <c r="BK211" s="239">
        <f>ROUND(I211*H211,2)</f>
        <v>0</v>
      </c>
      <c r="BL211" s="14" t="s">
        <v>168</v>
      </c>
      <c r="BM211" s="238" t="s">
        <v>470</v>
      </c>
    </row>
    <row r="212" s="2" customFormat="1" ht="24.15" customHeight="1">
      <c r="A212" s="35"/>
      <c r="B212" s="36"/>
      <c r="C212" s="226" t="s">
        <v>471</v>
      </c>
      <c r="D212" s="226" t="s">
        <v>139</v>
      </c>
      <c r="E212" s="227" t="s">
        <v>472</v>
      </c>
      <c r="F212" s="228" t="s">
        <v>473</v>
      </c>
      <c r="G212" s="229" t="s">
        <v>142</v>
      </c>
      <c r="H212" s="230">
        <v>1326.2000000000001</v>
      </c>
      <c r="I212" s="231"/>
      <c r="J212" s="232">
        <f>ROUND(I212*H212,2)</f>
        <v>0</v>
      </c>
      <c r="K212" s="233"/>
      <c r="L212" s="41"/>
      <c r="M212" s="234" t="s">
        <v>1</v>
      </c>
      <c r="N212" s="235" t="s">
        <v>38</v>
      </c>
      <c r="O212" s="94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168</v>
      </c>
      <c r="AT212" s="238" t="s">
        <v>139</v>
      </c>
      <c r="AU212" s="238" t="s">
        <v>144</v>
      </c>
      <c r="AY212" s="14" t="s">
        <v>136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144</v>
      </c>
      <c r="BK212" s="239">
        <f>ROUND(I212*H212,2)</f>
        <v>0</v>
      </c>
      <c r="BL212" s="14" t="s">
        <v>168</v>
      </c>
      <c r="BM212" s="238" t="s">
        <v>474</v>
      </c>
    </row>
    <row r="213" s="2" customFormat="1" ht="33" customHeight="1">
      <c r="A213" s="35"/>
      <c r="B213" s="36"/>
      <c r="C213" s="245" t="s">
        <v>379</v>
      </c>
      <c r="D213" s="245" t="s">
        <v>394</v>
      </c>
      <c r="E213" s="246" t="s">
        <v>475</v>
      </c>
      <c r="F213" s="247" t="s">
        <v>476</v>
      </c>
      <c r="G213" s="248" t="s">
        <v>142</v>
      </c>
      <c r="H213" s="249">
        <v>1352.7239999999999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38</v>
      </c>
      <c r="O213" s="94"/>
      <c r="P213" s="236">
        <f>O213*H213</f>
        <v>0</v>
      </c>
      <c r="Q213" s="236">
        <v>0</v>
      </c>
      <c r="R213" s="236">
        <f>Q213*H213</f>
        <v>0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195</v>
      </c>
      <c r="AT213" s="238" t="s">
        <v>394</v>
      </c>
      <c r="AU213" s="238" t="s">
        <v>144</v>
      </c>
      <c r="AY213" s="14" t="s">
        <v>136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144</v>
      </c>
      <c r="BK213" s="239">
        <f>ROUND(I213*H213,2)</f>
        <v>0</v>
      </c>
      <c r="BL213" s="14" t="s">
        <v>168</v>
      </c>
      <c r="BM213" s="238" t="s">
        <v>477</v>
      </c>
    </row>
    <row r="214" s="2" customFormat="1" ht="37.8" customHeight="1">
      <c r="A214" s="35"/>
      <c r="B214" s="36"/>
      <c r="C214" s="226" t="s">
        <v>478</v>
      </c>
      <c r="D214" s="226" t="s">
        <v>139</v>
      </c>
      <c r="E214" s="227" t="s">
        <v>479</v>
      </c>
      <c r="F214" s="228" t="s">
        <v>480</v>
      </c>
      <c r="G214" s="229" t="s">
        <v>142</v>
      </c>
      <c r="H214" s="230">
        <v>75.034000000000006</v>
      </c>
      <c r="I214" s="231"/>
      <c r="J214" s="232">
        <f>ROUND(I214*H214,2)</f>
        <v>0</v>
      </c>
      <c r="K214" s="233"/>
      <c r="L214" s="41"/>
      <c r="M214" s="234" t="s">
        <v>1</v>
      </c>
      <c r="N214" s="235" t="s">
        <v>38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168</v>
      </c>
      <c r="AT214" s="238" t="s">
        <v>139</v>
      </c>
      <c r="AU214" s="238" t="s">
        <v>144</v>
      </c>
      <c r="AY214" s="14" t="s">
        <v>136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144</v>
      </c>
      <c r="BK214" s="239">
        <f>ROUND(I214*H214,2)</f>
        <v>0</v>
      </c>
      <c r="BL214" s="14" t="s">
        <v>168</v>
      </c>
      <c r="BM214" s="238" t="s">
        <v>481</v>
      </c>
    </row>
    <row r="215" s="2" customFormat="1" ht="24.15" customHeight="1">
      <c r="A215" s="35"/>
      <c r="B215" s="36"/>
      <c r="C215" s="245" t="s">
        <v>382</v>
      </c>
      <c r="D215" s="245" t="s">
        <v>394</v>
      </c>
      <c r="E215" s="246" t="s">
        <v>482</v>
      </c>
      <c r="F215" s="247" t="s">
        <v>483</v>
      </c>
      <c r="G215" s="248" t="s">
        <v>142</v>
      </c>
      <c r="H215" s="249">
        <v>76.534999999999997</v>
      </c>
      <c r="I215" s="250"/>
      <c r="J215" s="251">
        <f>ROUND(I215*H215,2)</f>
        <v>0</v>
      </c>
      <c r="K215" s="252"/>
      <c r="L215" s="253"/>
      <c r="M215" s="254" t="s">
        <v>1</v>
      </c>
      <c r="N215" s="255" t="s">
        <v>38</v>
      </c>
      <c r="O215" s="94"/>
      <c r="P215" s="236">
        <f>O215*H215</f>
        <v>0</v>
      </c>
      <c r="Q215" s="236">
        <v>0</v>
      </c>
      <c r="R215" s="236">
        <f>Q215*H215</f>
        <v>0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195</v>
      </c>
      <c r="AT215" s="238" t="s">
        <v>394</v>
      </c>
      <c r="AU215" s="238" t="s">
        <v>144</v>
      </c>
      <c r="AY215" s="14" t="s">
        <v>136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144</v>
      </c>
      <c r="BK215" s="239">
        <f>ROUND(I215*H215,2)</f>
        <v>0</v>
      </c>
      <c r="BL215" s="14" t="s">
        <v>168</v>
      </c>
      <c r="BM215" s="238" t="s">
        <v>484</v>
      </c>
    </row>
    <row r="216" s="2" customFormat="1" ht="37.8" customHeight="1">
      <c r="A216" s="35"/>
      <c r="B216" s="36"/>
      <c r="C216" s="226" t="s">
        <v>485</v>
      </c>
      <c r="D216" s="226" t="s">
        <v>139</v>
      </c>
      <c r="E216" s="227" t="s">
        <v>479</v>
      </c>
      <c r="F216" s="228" t="s">
        <v>480</v>
      </c>
      <c r="G216" s="229" t="s">
        <v>142</v>
      </c>
      <c r="H216" s="230">
        <v>300</v>
      </c>
      <c r="I216" s="231"/>
      <c r="J216" s="232">
        <f>ROUND(I216*H216,2)</f>
        <v>0</v>
      </c>
      <c r="K216" s="233"/>
      <c r="L216" s="41"/>
      <c r="M216" s="234" t="s">
        <v>1</v>
      </c>
      <c r="N216" s="235" t="s">
        <v>38</v>
      </c>
      <c r="O216" s="94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8" t="s">
        <v>168</v>
      </c>
      <c r="AT216" s="238" t="s">
        <v>139</v>
      </c>
      <c r="AU216" s="238" t="s">
        <v>144</v>
      </c>
      <c r="AY216" s="14" t="s">
        <v>136</v>
      </c>
      <c r="BE216" s="239">
        <f>IF(N216="základná",J216,0)</f>
        <v>0</v>
      </c>
      <c r="BF216" s="239">
        <f>IF(N216="znížená",J216,0)</f>
        <v>0</v>
      </c>
      <c r="BG216" s="239">
        <f>IF(N216="zákl. prenesená",J216,0)</f>
        <v>0</v>
      </c>
      <c r="BH216" s="239">
        <f>IF(N216="zníž. prenesená",J216,0)</f>
        <v>0</v>
      </c>
      <c r="BI216" s="239">
        <f>IF(N216="nulová",J216,0)</f>
        <v>0</v>
      </c>
      <c r="BJ216" s="14" t="s">
        <v>144</v>
      </c>
      <c r="BK216" s="239">
        <f>ROUND(I216*H216,2)</f>
        <v>0</v>
      </c>
      <c r="BL216" s="14" t="s">
        <v>168</v>
      </c>
      <c r="BM216" s="238" t="s">
        <v>486</v>
      </c>
    </row>
    <row r="217" s="2" customFormat="1" ht="24.15" customHeight="1">
      <c r="A217" s="35"/>
      <c r="B217" s="36"/>
      <c r="C217" s="245" t="s">
        <v>386</v>
      </c>
      <c r="D217" s="245" t="s">
        <v>394</v>
      </c>
      <c r="E217" s="246" t="s">
        <v>487</v>
      </c>
      <c r="F217" s="247" t="s">
        <v>488</v>
      </c>
      <c r="G217" s="248" t="s">
        <v>142</v>
      </c>
      <c r="H217" s="249">
        <v>150</v>
      </c>
      <c r="I217" s="250"/>
      <c r="J217" s="251">
        <f>ROUND(I217*H217,2)</f>
        <v>0</v>
      </c>
      <c r="K217" s="252"/>
      <c r="L217" s="253"/>
      <c r="M217" s="254" t="s">
        <v>1</v>
      </c>
      <c r="N217" s="255" t="s">
        <v>38</v>
      </c>
      <c r="O217" s="94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195</v>
      </c>
      <c r="AT217" s="238" t="s">
        <v>394</v>
      </c>
      <c r="AU217" s="238" t="s">
        <v>144</v>
      </c>
      <c r="AY217" s="14" t="s">
        <v>136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144</v>
      </c>
      <c r="BK217" s="239">
        <f>ROUND(I217*H217,2)</f>
        <v>0</v>
      </c>
      <c r="BL217" s="14" t="s">
        <v>168</v>
      </c>
      <c r="BM217" s="238" t="s">
        <v>489</v>
      </c>
    </row>
    <row r="218" s="2" customFormat="1" ht="24.15" customHeight="1">
      <c r="A218" s="35"/>
      <c r="B218" s="36"/>
      <c r="C218" s="245" t="s">
        <v>490</v>
      </c>
      <c r="D218" s="245" t="s">
        <v>394</v>
      </c>
      <c r="E218" s="246" t="s">
        <v>491</v>
      </c>
      <c r="F218" s="247" t="s">
        <v>492</v>
      </c>
      <c r="G218" s="248" t="s">
        <v>142</v>
      </c>
      <c r="H218" s="249">
        <v>150</v>
      </c>
      <c r="I218" s="250"/>
      <c r="J218" s="251">
        <f>ROUND(I218*H218,2)</f>
        <v>0</v>
      </c>
      <c r="K218" s="252"/>
      <c r="L218" s="253"/>
      <c r="M218" s="254" t="s">
        <v>1</v>
      </c>
      <c r="N218" s="255" t="s">
        <v>38</v>
      </c>
      <c r="O218" s="94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8" t="s">
        <v>195</v>
      </c>
      <c r="AT218" s="238" t="s">
        <v>394</v>
      </c>
      <c r="AU218" s="238" t="s">
        <v>144</v>
      </c>
      <c r="AY218" s="14" t="s">
        <v>136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144</v>
      </c>
      <c r="BK218" s="239">
        <f>ROUND(I218*H218,2)</f>
        <v>0</v>
      </c>
      <c r="BL218" s="14" t="s">
        <v>168</v>
      </c>
      <c r="BM218" s="238" t="s">
        <v>493</v>
      </c>
    </row>
    <row r="219" s="2" customFormat="1" ht="24.15" customHeight="1">
      <c r="A219" s="35"/>
      <c r="B219" s="36"/>
      <c r="C219" s="226" t="s">
        <v>389</v>
      </c>
      <c r="D219" s="226" t="s">
        <v>139</v>
      </c>
      <c r="E219" s="227" t="s">
        <v>494</v>
      </c>
      <c r="F219" s="228" t="s">
        <v>495</v>
      </c>
      <c r="G219" s="229" t="s">
        <v>184</v>
      </c>
      <c r="H219" s="230">
        <v>18.332999999999998</v>
      </c>
      <c r="I219" s="231"/>
      <c r="J219" s="232">
        <f>ROUND(I219*H219,2)</f>
        <v>0</v>
      </c>
      <c r="K219" s="233"/>
      <c r="L219" s="41"/>
      <c r="M219" s="234" t="s">
        <v>1</v>
      </c>
      <c r="N219" s="235" t="s">
        <v>38</v>
      </c>
      <c r="O219" s="94"/>
      <c r="P219" s="236">
        <f>O219*H219</f>
        <v>0</v>
      </c>
      <c r="Q219" s="236">
        <v>0</v>
      </c>
      <c r="R219" s="236">
        <f>Q219*H219</f>
        <v>0</v>
      </c>
      <c r="S219" s="236">
        <v>0</v>
      </c>
      <c r="T219" s="23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8" t="s">
        <v>168</v>
      </c>
      <c r="AT219" s="238" t="s">
        <v>139</v>
      </c>
      <c r="AU219" s="238" t="s">
        <v>144</v>
      </c>
      <c r="AY219" s="14" t="s">
        <v>136</v>
      </c>
      <c r="BE219" s="239">
        <f>IF(N219="základná",J219,0)</f>
        <v>0</v>
      </c>
      <c r="BF219" s="239">
        <f>IF(N219="znížená",J219,0)</f>
        <v>0</v>
      </c>
      <c r="BG219" s="239">
        <f>IF(N219="zákl. prenesená",J219,0)</f>
        <v>0</v>
      </c>
      <c r="BH219" s="239">
        <f>IF(N219="zníž. prenesená",J219,0)</f>
        <v>0</v>
      </c>
      <c r="BI219" s="239">
        <f>IF(N219="nulová",J219,0)</f>
        <v>0</v>
      </c>
      <c r="BJ219" s="14" t="s">
        <v>144</v>
      </c>
      <c r="BK219" s="239">
        <f>ROUND(I219*H219,2)</f>
        <v>0</v>
      </c>
      <c r="BL219" s="14" t="s">
        <v>168</v>
      </c>
      <c r="BM219" s="238" t="s">
        <v>496</v>
      </c>
    </row>
    <row r="220" s="12" customFormat="1" ht="22.8" customHeight="1">
      <c r="A220" s="12"/>
      <c r="B220" s="210"/>
      <c r="C220" s="211"/>
      <c r="D220" s="212" t="s">
        <v>71</v>
      </c>
      <c r="E220" s="224" t="s">
        <v>237</v>
      </c>
      <c r="F220" s="224" t="s">
        <v>238</v>
      </c>
      <c r="G220" s="211"/>
      <c r="H220" s="211"/>
      <c r="I220" s="214"/>
      <c r="J220" s="225">
        <f>BK220</f>
        <v>0</v>
      </c>
      <c r="K220" s="211"/>
      <c r="L220" s="216"/>
      <c r="M220" s="217"/>
      <c r="N220" s="218"/>
      <c r="O220" s="218"/>
      <c r="P220" s="219">
        <f>SUM(P221:P232)</f>
        <v>0</v>
      </c>
      <c r="Q220" s="218"/>
      <c r="R220" s="219">
        <f>SUM(R221:R232)</f>
        <v>0</v>
      </c>
      <c r="S220" s="218"/>
      <c r="T220" s="220">
        <f>SUM(T221:T232)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21" t="s">
        <v>144</v>
      </c>
      <c r="AT220" s="222" t="s">
        <v>71</v>
      </c>
      <c r="AU220" s="222" t="s">
        <v>80</v>
      </c>
      <c r="AY220" s="221" t="s">
        <v>136</v>
      </c>
      <c r="BK220" s="223">
        <f>SUM(BK221:BK232)</f>
        <v>0</v>
      </c>
    </row>
    <row r="221" s="2" customFormat="1" ht="24.15" customHeight="1">
      <c r="A221" s="35"/>
      <c r="B221" s="36"/>
      <c r="C221" s="226" t="s">
        <v>393</v>
      </c>
      <c r="D221" s="226" t="s">
        <v>139</v>
      </c>
      <c r="E221" s="227" t="s">
        <v>497</v>
      </c>
      <c r="F221" s="228" t="s">
        <v>498</v>
      </c>
      <c r="G221" s="229" t="s">
        <v>248</v>
      </c>
      <c r="H221" s="230">
        <v>452.30000000000001</v>
      </c>
      <c r="I221" s="231"/>
      <c r="J221" s="232">
        <f>ROUND(I221*H221,2)</f>
        <v>0</v>
      </c>
      <c r="K221" s="233"/>
      <c r="L221" s="41"/>
      <c r="M221" s="234" t="s">
        <v>1</v>
      </c>
      <c r="N221" s="235" t="s">
        <v>38</v>
      </c>
      <c r="O221" s="94"/>
      <c r="P221" s="236">
        <f>O221*H221</f>
        <v>0</v>
      </c>
      <c r="Q221" s="236">
        <v>0</v>
      </c>
      <c r="R221" s="236">
        <f>Q221*H221</f>
        <v>0</v>
      </c>
      <c r="S221" s="236">
        <v>0</v>
      </c>
      <c r="T221" s="23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8" t="s">
        <v>168</v>
      </c>
      <c r="AT221" s="238" t="s">
        <v>139</v>
      </c>
      <c r="AU221" s="238" t="s">
        <v>144</v>
      </c>
      <c r="AY221" s="14" t="s">
        <v>136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144</v>
      </c>
      <c r="BK221" s="239">
        <f>ROUND(I221*H221,2)</f>
        <v>0</v>
      </c>
      <c r="BL221" s="14" t="s">
        <v>168</v>
      </c>
      <c r="BM221" s="238" t="s">
        <v>499</v>
      </c>
    </row>
    <row r="222" s="2" customFormat="1" ht="16.5" customHeight="1">
      <c r="A222" s="35"/>
      <c r="B222" s="36"/>
      <c r="C222" s="226" t="s">
        <v>500</v>
      </c>
      <c r="D222" s="226" t="s">
        <v>139</v>
      </c>
      <c r="E222" s="227" t="s">
        <v>501</v>
      </c>
      <c r="F222" s="228" t="s">
        <v>502</v>
      </c>
      <c r="G222" s="229" t="s">
        <v>248</v>
      </c>
      <c r="H222" s="230">
        <v>458</v>
      </c>
      <c r="I222" s="231"/>
      <c r="J222" s="232">
        <f>ROUND(I222*H222,2)</f>
        <v>0</v>
      </c>
      <c r="K222" s="233"/>
      <c r="L222" s="41"/>
      <c r="M222" s="234" t="s">
        <v>1</v>
      </c>
      <c r="N222" s="235" t="s">
        <v>38</v>
      </c>
      <c r="O222" s="94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8" t="s">
        <v>168</v>
      </c>
      <c r="AT222" s="238" t="s">
        <v>139</v>
      </c>
      <c r="AU222" s="238" t="s">
        <v>144</v>
      </c>
      <c r="AY222" s="14" t="s">
        <v>136</v>
      </c>
      <c r="BE222" s="239">
        <f>IF(N222="základná",J222,0)</f>
        <v>0</v>
      </c>
      <c r="BF222" s="239">
        <f>IF(N222="znížená",J222,0)</f>
        <v>0</v>
      </c>
      <c r="BG222" s="239">
        <f>IF(N222="zákl. prenesená",J222,0)</f>
        <v>0</v>
      </c>
      <c r="BH222" s="239">
        <f>IF(N222="zníž. prenesená",J222,0)</f>
        <v>0</v>
      </c>
      <c r="BI222" s="239">
        <f>IF(N222="nulová",J222,0)</f>
        <v>0</v>
      </c>
      <c r="BJ222" s="14" t="s">
        <v>144</v>
      </c>
      <c r="BK222" s="239">
        <f>ROUND(I222*H222,2)</f>
        <v>0</v>
      </c>
      <c r="BL222" s="14" t="s">
        <v>168</v>
      </c>
      <c r="BM222" s="238" t="s">
        <v>503</v>
      </c>
    </row>
    <row r="223" s="2" customFormat="1" ht="37.8" customHeight="1">
      <c r="A223" s="35"/>
      <c r="B223" s="36"/>
      <c r="C223" s="245" t="s">
        <v>397</v>
      </c>
      <c r="D223" s="245" t="s">
        <v>394</v>
      </c>
      <c r="E223" s="246" t="s">
        <v>504</v>
      </c>
      <c r="F223" s="247" t="s">
        <v>505</v>
      </c>
      <c r="G223" s="248" t="s">
        <v>157</v>
      </c>
      <c r="H223" s="249">
        <v>1.8320000000000001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38</v>
      </c>
      <c r="O223" s="94"/>
      <c r="P223" s="236">
        <f>O223*H223</f>
        <v>0</v>
      </c>
      <c r="Q223" s="236">
        <v>0</v>
      </c>
      <c r="R223" s="236">
        <f>Q223*H223</f>
        <v>0</v>
      </c>
      <c r="S223" s="236">
        <v>0</v>
      </c>
      <c r="T223" s="23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8" t="s">
        <v>195</v>
      </c>
      <c r="AT223" s="238" t="s">
        <v>394</v>
      </c>
      <c r="AU223" s="238" t="s">
        <v>144</v>
      </c>
      <c r="AY223" s="14" t="s">
        <v>136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4" t="s">
        <v>144</v>
      </c>
      <c r="BK223" s="239">
        <f>ROUND(I223*H223,2)</f>
        <v>0</v>
      </c>
      <c r="BL223" s="14" t="s">
        <v>168</v>
      </c>
      <c r="BM223" s="238" t="s">
        <v>506</v>
      </c>
    </row>
    <row r="224" s="2" customFormat="1" ht="21.75" customHeight="1">
      <c r="A224" s="35"/>
      <c r="B224" s="36"/>
      <c r="C224" s="226" t="s">
        <v>507</v>
      </c>
      <c r="D224" s="226" t="s">
        <v>139</v>
      </c>
      <c r="E224" s="227" t="s">
        <v>508</v>
      </c>
      <c r="F224" s="228" t="s">
        <v>509</v>
      </c>
      <c r="G224" s="229" t="s">
        <v>248</v>
      </c>
      <c r="H224" s="230">
        <v>1879.2000000000001</v>
      </c>
      <c r="I224" s="231"/>
      <c r="J224" s="232">
        <f>ROUND(I224*H224,2)</f>
        <v>0</v>
      </c>
      <c r="K224" s="233"/>
      <c r="L224" s="41"/>
      <c r="M224" s="234" t="s">
        <v>1</v>
      </c>
      <c r="N224" s="235" t="s">
        <v>38</v>
      </c>
      <c r="O224" s="94"/>
      <c r="P224" s="236">
        <f>O224*H224</f>
        <v>0</v>
      </c>
      <c r="Q224" s="236">
        <v>0</v>
      </c>
      <c r="R224" s="236">
        <f>Q224*H224</f>
        <v>0</v>
      </c>
      <c r="S224" s="236">
        <v>0</v>
      </c>
      <c r="T224" s="23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8" t="s">
        <v>168</v>
      </c>
      <c r="AT224" s="238" t="s">
        <v>139</v>
      </c>
      <c r="AU224" s="238" t="s">
        <v>144</v>
      </c>
      <c r="AY224" s="14" t="s">
        <v>136</v>
      </c>
      <c r="BE224" s="239">
        <f>IF(N224="základná",J224,0)</f>
        <v>0</v>
      </c>
      <c r="BF224" s="239">
        <f>IF(N224="znížená",J224,0)</f>
        <v>0</v>
      </c>
      <c r="BG224" s="239">
        <f>IF(N224="zákl. prenesená",J224,0)</f>
        <v>0</v>
      </c>
      <c r="BH224" s="239">
        <f>IF(N224="zníž. prenesená",J224,0)</f>
        <v>0</v>
      </c>
      <c r="BI224" s="239">
        <f>IF(N224="nulová",J224,0)</f>
        <v>0</v>
      </c>
      <c r="BJ224" s="14" t="s">
        <v>144</v>
      </c>
      <c r="BK224" s="239">
        <f>ROUND(I224*H224,2)</f>
        <v>0</v>
      </c>
      <c r="BL224" s="14" t="s">
        <v>168</v>
      </c>
      <c r="BM224" s="238" t="s">
        <v>510</v>
      </c>
    </row>
    <row r="225" s="2" customFormat="1" ht="33" customHeight="1">
      <c r="A225" s="35"/>
      <c r="B225" s="36"/>
      <c r="C225" s="245" t="s">
        <v>401</v>
      </c>
      <c r="D225" s="245" t="s">
        <v>394</v>
      </c>
      <c r="E225" s="246" t="s">
        <v>511</v>
      </c>
      <c r="F225" s="247" t="s">
        <v>512</v>
      </c>
      <c r="G225" s="248" t="s">
        <v>157</v>
      </c>
      <c r="H225" s="249">
        <v>4.1340000000000003</v>
      </c>
      <c r="I225" s="250"/>
      <c r="J225" s="251">
        <f>ROUND(I225*H225,2)</f>
        <v>0</v>
      </c>
      <c r="K225" s="252"/>
      <c r="L225" s="253"/>
      <c r="M225" s="254" t="s">
        <v>1</v>
      </c>
      <c r="N225" s="255" t="s">
        <v>38</v>
      </c>
      <c r="O225" s="94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8" t="s">
        <v>195</v>
      </c>
      <c r="AT225" s="238" t="s">
        <v>394</v>
      </c>
      <c r="AU225" s="238" t="s">
        <v>144</v>
      </c>
      <c r="AY225" s="14" t="s">
        <v>136</v>
      </c>
      <c r="BE225" s="239">
        <f>IF(N225="základná",J225,0)</f>
        <v>0</v>
      </c>
      <c r="BF225" s="239">
        <f>IF(N225="znížená",J225,0)</f>
        <v>0</v>
      </c>
      <c r="BG225" s="239">
        <f>IF(N225="zákl. prenesená",J225,0)</f>
        <v>0</v>
      </c>
      <c r="BH225" s="239">
        <f>IF(N225="zníž. prenesená",J225,0)</f>
        <v>0</v>
      </c>
      <c r="BI225" s="239">
        <f>IF(N225="nulová",J225,0)</f>
        <v>0</v>
      </c>
      <c r="BJ225" s="14" t="s">
        <v>144</v>
      </c>
      <c r="BK225" s="239">
        <f>ROUND(I225*H225,2)</f>
        <v>0</v>
      </c>
      <c r="BL225" s="14" t="s">
        <v>168</v>
      </c>
      <c r="BM225" s="238" t="s">
        <v>513</v>
      </c>
    </row>
    <row r="226" s="2" customFormat="1" ht="33" customHeight="1">
      <c r="A226" s="35"/>
      <c r="B226" s="36"/>
      <c r="C226" s="226" t="s">
        <v>514</v>
      </c>
      <c r="D226" s="226" t="s">
        <v>139</v>
      </c>
      <c r="E226" s="227" t="s">
        <v>515</v>
      </c>
      <c r="F226" s="228" t="s">
        <v>516</v>
      </c>
      <c r="G226" s="229" t="s">
        <v>248</v>
      </c>
      <c r="H226" s="230">
        <v>1879.2000000000001</v>
      </c>
      <c r="I226" s="231"/>
      <c r="J226" s="232">
        <f>ROUND(I226*H226,2)</f>
        <v>0</v>
      </c>
      <c r="K226" s="233"/>
      <c r="L226" s="41"/>
      <c r="M226" s="234" t="s">
        <v>1</v>
      </c>
      <c r="N226" s="235" t="s">
        <v>38</v>
      </c>
      <c r="O226" s="94"/>
      <c r="P226" s="236">
        <f>O226*H226</f>
        <v>0</v>
      </c>
      <c r="Q226" s="236">
        <v>0</v>
      </c>
      <c r="R226" s="236">
        <f>Q226*H226</f>
        <v>0</v>
      </c>
      <c r="S226" s="236">
        <v>0</v>
      </c>
      <c r="T226" s="23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8" t="s">
        <v>168</v>
      </c>
      <c r="AT226" s="238" t="s">
        <v>139</v>
      </c>
      <c r="AU226" s="238" t="s">
        <v>144</v>
      </c>
      <c r="AY226" s="14" t="s">
        <v>136</v>
      </c>
      <c r="BE226" s="239">
        <f>IF(N226="základná",J226,0)</f>
        <v>0</v>
      </c>
      <c r="BF226" s="239">
        <f>IF(N226="znížená",J226,0)</f>
        <v>0</v>
      </c>
      <c r="BG226" s="239">
        <f>IF(N226="zákl. prenesená",J226,0)</f>
        <v>0</v>
      </c>
      <c r="BH226" s="239">
        <f>IF(N226="zníž. prenesená",J226,0)</f>
        <v>0</v>
      </c>
      <c r="BI226" s="239">
        <f>IF(N226="nulová",J226,0)</f>
        <v>0</v>
      </c>
      <c r="BJ226" s="14" t="s">
        <v>144</v>
      </c>
      <c r="BK226" s="239">
        <f>ROUND(I226*H226,2)</f>
        <v>0</v>
      </c>
      <c r="BL226" s="14" t="s">
        <v>168</v>
      </c>
      <c r="BM226" s="238" t="s">
        <v>517</v>
      </c>
    </row>
    <row r="227" s="2" customFormat="1" ht="24.15" customHeight="1">
      <c r="A227" s="35"/>
      <c r="B227" s="36"/>
      <c r="C227" s="245" t="s">
        <v>402</v>
      </c>
      <c r="D227" s="245" t="s">
        <v>394</v>
      </c>
      <c r="E227" s="246" t="s">
        <v>518</v>
      </c>
      <c r="F227" s="247" t="s">
        <v>519</v>
      </c>
      <c r="G227" s="248" t="s">
        <v>157</v>
      </c>
      <c r="H227" s="249">
        <v>18.600000000000001</v>
      </c>
      <c r="I227" s="250"/>
      <c r="J227" s="251">
        <f>ROUND(I227*H227,2)</f>
        <v>0</v>
      </c>
      <c r="K227" s="252"/>
      <c r="L227" s="253"/>
      <c r="M227" s="254" t="s">
        <v>1</v>
      </c>
      <c r="N227" s="255" t="s">
        <v>38</v>
      </c>
      <c r="O227" s="94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8" t="s">
        <v>195</v>
      </c>
      <c r="AT227" s="238" t="s">
        <v>394</v>
      </c>
      <c r="AU227" s="238" t="s">
        <v>144</v>
      </c>
      <c r="AY227" s="14" t="s">
        <v>136</v>
      </c>
      <c r="BE227" s="239">
        <f>IF(N227="základná",J227,0)</f>
        <v>0</v>
      </c>
      <c r="BF227" s="239">
        <f>IF(N227="znížená",J227,0)</f>
        <v>0</v>
      </c>
      <c r="BG227" s="239">
        <f>IF(N227="zákl. prenesená",J227,0)</f>
        <v>0</v>
      </c>
      <c r="BH227" s="239">
        <f>IF(N227="zníž. prenesená",J227,0)</f>
        <v>0</v>
      </c>
      <c r="BI227" s="239">
        <f>IF(N227="nulová",J227,0)</f>
        <v>0</v>
      </c>
      <c r="BJ227" s="14" t="s">
        <v>144</v>
      </c>
      <c r="BK227" s="239">
        <f>ROUND(I227*H227,2)</f>
        <v>0</v>
      </c>
      <c r="BL227" s="14" t="s">
        <v>168</v>
      </c>
      <c r="BM227" s="238" t="s">
        <v>520</v>
      </c>
    </row>
    <row r="228" s="2" customFormat="1" ht="24.15" customHeight="1">
      <c r="A228" s="35"/>
      <c r="B228" s="36"/>
      <c r="C228" s="226" t="s">
        <v>521</v>
      </c>
      <c r="D228" s="226" t="s">
        <v>139</v>
      </c>
      <c r="E228" s="227" t="s">
        <v>522</v>
      </c>
      <c r="F228" s="228" t="s">
        <v>523</v>
      </c>
      <c r="G228" s="229" t="s">
        <v>157</v>
      </c>
      <c r="H228" s="230">
        <v>24.565999999999999</v>
      </c>
      <c r="I228" s="231"/>
      <c r="J228" s="232">
        <f>ROUND(I228*H228,2)</f>
        <v>0</v>
      </c>
      <c r="K228" s="233"/>
      <c r="L228" s="41"/>
      <c r="M228" s="234" t="s">
        <v>1</v>
      </c>
      <c r="N228" s="235" t="s">
        <v>38</v>
      </c>
      <c r="O228" s="94"/>
      <c r="P228" s="236">
        <f>O228*H228</f>
        <v>0</v>
      </c>
      <c r="Q228" s="236">
        <v>0</v>
      </c>
      <c r="R228" s="236">
        <f>Q228*H228</f>
        <v>0</v>
      </c>
      <c r="S228" s="236">
        <v>0</v>
      </c>
      <c r="T228" s="237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8" t="s">
        <v>168</v>
      </c>
      <c r="AT228" s="238" t="s">
        <v>139</v>
      </c>
      <c r="AU228" s="238" t="s">
        <v>144</v>
      </c>
      <c r="AY228" s="14" t="s">
        <v>136</v>
      </c>
      <c r="BE228" s="239">
        <f>IF(N228="základná",J228,0)</f>
        <v>0</v>
      </c>
      <c r="BF228" s="239">
        <f>IF(N228="znížená",J228,0)</f>
        <v>0</v>
      </c>
      <c r="BG228" s="239">
        <f>IF(N228="zákl. prenesená",J228,0)</f>
        <v>0</v>
      </c>
      <c r="BH228" s="239">
        <f>IF(N228="zníž. prenesená",J228,0)</f>
        <v>0</v>
      </c>
      <c r="BI228" s="239">
        <f>IF(N228="nulová",J228,0)</f>
        <v>0</v>
      </c>
      <c r="BJ228" s="14" t="s">
        <v>144</v>
      </c>
      <c r="BK228" s="239">
        <f>ROUND(I228*H228,2)</f>
        <v>0</v>
      </c>
      <c r="BL228" s="14" t="s">
        <v>168</v>
      </c>
      <c r="BM228" s="238" t="s">
        <v>524</v>
      </c>
    </row>
    <row r="229" s="2" customFormat="1" ht="44.25" customHeight="1">
      <c r="A229" s="35"/>
      <c r="B229" s="36"/>
      <c r="C229" s="226" t="s">
        <v>406</v>
      </c>
      <c r="D229" s="226" t="s">
        <v>139</v>
      </c>
      <c r="E229" s="227" t="s">
        <v>525</v>
      </c>
      <c r="F229" s="228" t="s">
        <v>526</v>
      </c>
      <c r="G229" s="229" t="s">
        <v>157</v>
      </c>
      <c r="H229" s="230">
        <v>24.565999999999999</v>
      </c>
      <c r="I229" s="231"/>
      <c r="J229" s="232">
        <f>ROUND(I229*H229,2)</f>
        <v>0</v>
      </c>
      <c r="K229" s="233"/>
      <c r="L229" s="41"/>
      <c r="M229" s="234" t="s">
        <v>1</v>
      </c>
      <c r="N229" s="235" t="s">
        <v>38</v>
      </c>
      <c r="O229" s="94"/>
      <c r="P229" s="236">
        <f>O229*H229</f>
        <v>0</v>
      </c>
      <c r="Q229" s="236">
        <v>0</v>
      </c>
      <c r="R229" s="236">
        <f>Q229*H229</f>
        <v>0</v>
      </c>
      <c r="S229" s="236">
        <v>0</v>
      </c>
      <c r="T229" s="23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8" t="s">
        <v>168</v>
      </c>
      <c r="AT229" s="238" t="s">
        <v>139</v>
      </c>
      <c r="AU229" s="238" t="s">
        <v>144</v>
      </c>
      <c r="AY229" s="14" t="s">
        <v>136</v>
      </c>
      <c r="BE229" s="239">
        <f>IF(N229="základná",J229,0)</f>
        <v>0</v>
      </c>
      <c r="BF229" s="239">
        <f>IF(N229="znížená",J229,0)</f>
        <v>0</v>
      </c>
      <c r="BG229" s="239">
        <f>IF(N229="zákl. prenesená",J229,0)</f>
        <v>0</v>
      </c>
      <c r="BH229" s="239">
        <f>IF(N229="zníž. prenesená",J229,0)</f>
        <v>0</v>
      </c>
      <c r="BI229" s="239">
        <f>IF(N229="nulová",J229,0)</f>
        <v>0</v>
      </c>
      <c r="BJ229" s="14" t="s">
        <v>144</v>
      </c>
      <c r="BK229" s="239">
        <f>ROUND(I229*H229,2)</f>
        <v>0</v>
      </c>
      <c r="BL229" s="14" t="s">
        <v>168</v>
      </c>
      <c r="BM229" s="238" t="s">
        <v>527</v>
      </c>
    </row>
    <row r="230" s="2" customFormat="1" ht="24.15" customHeight="1">
      <c r="A230" s="35"/>
      <c r="B230" s="36"/>
      <c r="C230" s="226" t="s">
        <v>528</v>
      </c>
      <c r="D230" s="226" t="s">
        <v>139</v>
      </c>
      <c r="E230" s="227" t="s">
        <v>529</v>
      </c>
      <c r="F230" s="228" t="s">
        <v>530</v>
      </c>
      <c r="G230" s="229" t="s">
        <v>142</v>
      </c>
      <c r="H230" s="230">
        <v>652.29999999999995</v>
      </c>
      <c r="I230" s="231"/>
      <c r="J230" s="232">
        <f>ROUND(I230*H230,2)</f>
        <v>0</v>
      </c>
      <c r="K230" s="233"/>
      <c r="L230" s="41"/>
      <c r="M230" s="234" t="s">
        <v>1</v>
      </c>
      <c r="N230" s="235" t="s">
        <v>38</v>
      </c>
      <c r="O230" s="94"/>
      <c r="P230" s="236">
        <f>O230*H230</f>
        <v>0</v>
      </c>
      <c r="Q230" s="236">
        <v>0</v>
      </c>
      <c r="R230" s="236">
        <f>Q230*H230</f>
        <v>0</v>
      </c>
      <c r="S230" s="236">
        <v>0</v>
      </c>
      <c r="T230" s="23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8" t="s">
        <v>168</v>
      </c>
      <c r="AT230" s="238" t="s">
        <v>139</v>
      </c>
      <c r="AU230" s="238" t="s">
        <v>144</v>
      </c>
      <c r="AY230" s="14" t="s">
        <v>136</v>
      </c>
      <c r="BE230" s="239">
        <f>IF(N230="základná",J230,0)</f>
        <v>0</v>
      </c>
      <c r="BF230" s="239">
        <f>IF(N230="znížená",J230,0)</f>
        <v>0</v>
      </c>
      <c r="BG230" s="239">
        <f>IF(N230="zákl. prenesená",J230,0)</f>
        <v>0</v>
      </c>
      <c r="BH230" s="239">
        <f>IF(N230="zníž. prenesená",J230,0)</f>
        <v>0</v>
      </c>
      <c r="BI230" s="239">
        <f>IF(N230="nulová",J230,0)</f>
        <v>0</v>
      </c>
      <c r="BJ230" s="14" t="s">
        <v>144</v>
      </c>
      <c r="BK230" s="239">
        <f>ROUND(I230*H230,2)</f>
        <v>0</v>
      </c>
      <c r="BL230" s="14" t="s">
        <v>168</v>
      </c>
      <c r="BM230" s="238" t="s">
        <v>531</v>
      </c>
    </row>
    <row r="231" s="2" customFormat="1" ht="24.15" customHeight="1">
      <c r="A231" s="35"/>
      <c r="B231" s="36"/>
      <c r="C231" s="245" t="s">
        <v>409</v>
      </c>
      <c r="D231" s="245" t="s">
        <v>394</v>
      </c>
      <c r="E231" s="246" t="s">
        <v>532</v>
      </c>
      <c r="F231" s="247" t="s">
        <v>533</v>
      </c>
      <c r="G231" s="248" t="s">
        <v>142</v>
      </c>
      <c r="H231" s="249">
        <v>704.48400000000004</v>
      </c>
      <c r="I231" s="250"/>
      <c r="J231" s="251">
        <f>ROUND(I231*H231,2)</f>
        <v>0</v>
      </c>
      <c r="K231" s="252"/>
      <c r="L231" s="253"/>
      <c r="M231" s="254" t="s">
        <v>1</v>
      </c>
      <c r="N231" s="255" t="s">
        <v>38</v>
      </c>
      <c r="O231" s="94"/>
      <c r="P231" s="236">
        <f>O231*H231</f>
        <v>0</v>
      </c>
      <c r="Q231" s="236">
        <v>0</v>
      </c>
      <c r="R231" s="236">
        <f>Q231*H231</f>
        <v>0</v>
      </c>
      <c r="S231" s="236">
        <v>0</v>
      </c>
      <c r="T231" s="23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8" t="s">
        <v>195</v>
      </c>
      <c r="AT231" s="238" t="s">
        <v>394</v>
      </c>
      <c r="AU231" s="238" t="s">
        <v>144</v>
      </c>
      <c r="AY231" s="14" t="s">
        <v>136</v>
      </c>
      <c r="BE231" s="239">
        <f>IF(N231="základná",J231,0)</f>
        <v>0</v>
      </c>
      <c r="BF231" s="239">
        <f>IF(N231="znížená",J231,0)</f>
        <v>0</v>
      </c>
      <c r="BG231" s="239">
        <f>IF(N231="zákl. prenesená",J231,0)</f>
        <v>0</v>
      </c>
      <c r="BH231" s="239">
        <f>IF(N231="zníž. prenesená",J231,0)</f>
        <v>0</v>
      </c>
      <c r="BI231" s="239">
        <f>IF(N231="nulová",J231,0)</f>
        <v>0</v>
      </c>
      <c r="BJ231" s="14" t="s">
        <v>144</v>
      </c>
      <c r="BK231" s="239">
        <f>ROUND(I231*H231,2)</f>
        <v>0</v>
      </c>
      <c r="BL231" s="14" t="s">
        <v>168</v>
      </c>
      <c r="BM231" s="238" t="s">
        <v>534</v>
      </c>
    </row>
    <row r="232" s="2" customFormat="1" ht="24.15" customHeight="1">
      <c r="A232" s="35"/>
      <c r="B232" s="36"/>
      <c r="C232" s="226" t="s">
        <v>535</v>
      </c>
      <c r="D232" s="226" t="s">
        <v>139</v>
      </c>
      <c r="E232" s="227" t="s">
        <v>536</v>
      </c>
      <c r="F232" s="228" t="s">
        <v>537</v>
      </c>
      <c r="G232" s="229" t="s">
        <v>142</v>
      </c>
      <c r="H232" s="230">
        <v>19</v>
      </c>
      <c r="I232" s="231"/>
      <c r="J232" s="232">
        <f>ROUND(I232*H232,2)</f>
        <v>0</v>
      </c>
      <c r="K232" s="233"/>
      <c r="L232" s="41"/>
      <c r="M232" s="234" t="s">
        <v>1</v>
      </c>
      <c r="N232" s="235" t="s">
        <v>38</v>
      </c>
      <c r="O232" s="94"/>
      <c r="P232" s="236">
        <f>O232*H232</f>
        <v>0</v>
      </c>
      <c r="Q232" s="236">
        <v>0</v>
      </c>
      <c r="R232" s="236">
        <f>Q232*H232</f>
        <v>0</v>
      </c>
      <c r="S232" s="236">
        <v>0</v>
      </c>
      <c r="T232" s="23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8" t="s">
        <v>168</v>
      </c>
      <c r="AT232" s="238" t="s">
        <v>139</v>
      </c>
      <c r="AU232" s="238" t="s">
        <v>144</v>
      </c>
      <c r="AY232" s="14" t="s">
        <v>136</v>
      </c>
      <c r="BE232" s="239">
        <f>IF(N232="základná",J232,0)</f>
        <v>0</v>
      </c>
      <c r="BF232" s="239">
        <f>IF(N232="znížená",J232,0)</f>
        <v>0</v>
      </c>
      <c r="BG232" s="239">
        <f>IF(N232="zákl. prenesená",J232,0)</f>
        <v>0</v>
      </c>
      <c r="BH232" s="239">
        <f>IF(N232="zníž. prenesená",J232,0)</f>
        <v>0</v>
      </c>
      <c r="BI232" s="239">
        <f>IF(N232="nulová",J232,0)</f>
        <v>0</v>
      </c>
      <c r="BJ232" s="14" t="s">
        <v>144</v>
      </c>
      <c r="BK232" s="239">
        <f>ROUND(I232*H232,2)</f>
        <v>0</v>
      </c>
      <c r="BL232" s="14" t="s">
        <v>168</v>
      </c>
      <c r="BM232" s="238" t="s">
        <v>538</v>
      </c>
    </row>
    <row r="233" s="12" customFormat="1" ht="22.8" customHeight="1">
      <c r="A233" s="12"/>
      <c r="B233" s="210"/>
      <c r="C233" s="211"/>
      <c r="D233" s="212" t="s">
        <v>71</v>
      </c>
      <c r="E233" s="224" t="s">
        <v>539</v>
      </c>
      <c r="F233" s="224" t="s">
        <v>540</v>
      </c>
      <c r="G233" s="211"/>
      <c r="H233" s="211"/>
      <c r="I233" s="214"/>
      <c r="J233" s="225">
        <f>BK233</f>
        <v>0</v>
      </c>
      <c r="K233" s="211"/>
      <c r="L233" s="216"/>
      <c r="M233" s="217"/>
      <c r="N233" s="218"/>
      <c r="O233" s="218"/>
      <c r="P233" s="219">
        <f>SUM(P234:P236)</f>
        <v>0</v>
      </c>
      <c r="Q233" s="218"/>
      <c r="R233" s="219">
        <f>SUM(R234:R236)</f>
        <v>0</v>
      </c>
      <c r="S233" s="218"/>
      <c r="T233" s="220">
        <f>SUM(T234:T236)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21" t="s">
        <v>144</v>
      </c>
      <c r="AT233" s="222" t="s">
        <v>71</v>
      </c>
      <c r="AU233" s="222" t="s">
        <v>80</v>
      </c>
      <c r="AY233" s="221" t="s">
        <v>136</v>
      </c>
      <c r="BK233" s="223">
        <f>SUM(BK234:BK236)</f>
        <v>0</v>
      </c>
    </row>
    <row r="234" s="2" customFormat="1" ht="37.8" customHeight="1">
      <c r="A234" s="35"/>
      <c r="B234" s="36"/>
      <c r="C234" s="226" t="s">
        <v>541</v>
      </c>
      <c r="D234" s="226" t="s">
        <v>139</v>
      </c>
      <c r="E234" s="227" t="s">
        <v>542</v>
      </c>
      <c r="F234" s="228" t="s">
        <v>543</v>
      </c>
      <c r="G234" s="229" t="s">
        <v>142</v>
      </c>
      <c r="H234" s="230">
        <v>1056.1300000000001</v>
      </c>
      <c r="I234" s="231"/>
      <c r="J234" s="232">
        <f>ROUND(I234*H234,2)</f>
        <v>0</v>
      </c>
      <c r="K234" s="233"/>
      <c r="L234" s="41"/>
      <c r="M234" s="234" t="s">
        <v>1</v>
      </c>
      <c r="N234" s="235" t="s">
        <v>38</v>
      </c>
      <c r="O234" s="94"/>
      <c r="P234" s="236">
        <f>O234*H234</f>
        <v>0</v>
      </c>
      <c r="Q234" s="236">
        <v>0</v>
      </c>
      <c r="R234" s="236">
        <f>Q234*H234</f>
        <v>0</v>
      </c>
      <c r="S234" s="236">
        <v>0</v>
      </c>
      <c r="T234" s="237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8" t="s">
        <v>168</v>
      </c>
      <c r="AT234" s="238" t="s">
        <v>139</v>
      </c>
      <c r="AU234" s="238" t="s">
        <v>144</v>
      </c>
      <c r="AY234" s="14" t="s">
        <v>136</v>
      </c>
      <c r="BE234" s="239">
        <f>IF(N234="základná",J234,0)</f>
        <v>0</v>
      </c>
      <c r="BF234" s="239">
        <f>IF(N234="znížená",J234,0)</f>
        <v>0</v>
      </c>
      <c r="BG234" s="239">
        <f>IF(N234="zákl. prenesená",J234,0)</f>
        <v>0</v>
      </c>
      <c r="BH234" s="239">
        <f>IF(N234="zníž. prenesená",J234,0)</f>
        <v>0</v>
      </c>
      <c r="BI234" s="239">
        <f>IF(N234="nulová",J234,0)</f>
        <v>0</v>
      </c>
      <c r="BJ234" s="14" t="s">
        <v>144</v>
      </c>
      <c r="BK234" s="239">
        <f>ROUND(I234*H234,2)</f>
        <v>0</v>
      </c>
      <c r="BL234" s="14" t="s">
        <v>168</v>
      </c>
      <c r="BM234" s="238" t="s">
        <v>544</v>
      </c>
    </row>
    <row r="235" s="2" customFormat="1" ht="24.15" customHeight="1">
      <c r="A235" s="35"/>
      <c r="B235" s="36"/>
      <c r="C235" s="245" t="s">
        <v>417</v>
      </c>
      <c r="D235" s="245" t="s">
        <v>394</v>
      </c>
      <c r="E235" s="246" t="s">
        <v>545</v>
      </c>
      <c r="F235" s="247" t="s">
        <v>546</v>
      </c>
      <c r="G235" s="248" t="s">
        <v>142</v>
      </c>
      <c r="H235" s="249">
        <v>1056.1300000000001</v>
      </c>
      <c r="I235" s="250"/>
      <c r="J235" s="251">
        <f>ROUND(I235*H235,2)</f>
        <v>0</v>
      </c>
      <c r="K235" s="252"/>
      <c r="L235" s="253"/>
      <c r="M235" s="254" t="s">
        <v>1</v>
      </c>
      <c r="N235" s="255" t="s">
        <v>38</v>
      </c>
      <c r="O235" s="94"/>
      <c r="P235" s="236">
        <f>O235*H235</f>
        <v>0</v>
      </c>
      <c r="Q235" s="236">
        <v>0</v>
      </c>
      <c r="R235" s="236">
        <f>Q235*H235</f>
        <v>0</v>
      </c>
      <c r="S235" s="236">
        <v>0</v>
      </c>
      <c r="T235" s="23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8" t="s">
        <v>195</v>
      </c>
      <c r="AT235" s="238" t="s">
        <v>394</v>
      </c>
      <c r="AU235" s="238" t="s">
        <v>144</v>
      </c>
      <c r="AY235" s="14" t="s">
        <v>136</v>
      </c>
      <c r="BE235" s="239">
        <f>IF(N235="základná",J235,0)</f>
        <v>0</v>
      </c>
      <c r="BF235" s="239">
        <f>IF(N235="znížená",J235,0)</f>
        <v>0</v>
      </c>
      <c r="BG235" s="239">
        <f>IF(N235="zákl. prenesená",J235,0)</f>
        <v>0</v>
      </c>
      <c r="BH235" s="239">
        <f>IF(N235="zníž. prenesená",J235,0)</f>
        <v>0</v>
      </c>
      <c r="BI235" s="239">
        <f>IF(N235="nulová",J235,0)</f>
        <v>0</v>
      </c>
      <c r="BJ235" s="14" t="s">
        <v>144</v>
      </c>
      <c r="BK235" s="239">
        <f>ROUND(I235*H235,2)</f>
        <v>0</v>
      </c>
      <c r="BL235" s="14" t="s">
        <v>168</v>
      </c>
      <c r="BM235" s="238" t="s">
        <v>547</v>
      </c>
    </row>
    <row r="236" s="2" customFormat="1" ht="24.15" customHeight="1">
      <c r="A236" s="35"/>
      <c r="B236" s="36"/>
      <c r="C236" s="226" t="s">
        <v>548</v>
      </c>
      <c r="D236" s="226" t="s">
        <v>139</v>
      </c>
      <c r="E236" s="227" t="s">
        <v>549</v>
      </c>
      <c r="F236" s="228" t="s">
        <v>550</v>
      </c>
      <c r="G236" s="229" t="s">
        <v>184</v>
      </c>
      <c r="H236" s="230">
        <v>25.295000000000002</v>
      </c>
      <c r="I236" s="231"/>
      <c r="J236" s="232">
        <f>ROUND(I236*H236,2)</f>
        <v>0</v>
      </c>
      <c r="K236" s="233"/>
      <c r="L236" s="41"/>
      <c r="M236" s="234" t="s">
        <v>1</v>
      </c>
      <c r="N236" s="235" t="s">
        <v>38</v>
      </c>
      <c r="O236" s="94"/>
      <c r="P236" s="236">
        <f>O236*H236</f>
        <v>0</v>
      </c>
      <c r="Q236" s="236">
        <v>0</v>
      </c>
      <c r="R236" s="236">
        <f>Q236*H236</f>
        <v>0</v>
      </c>
      <c r="S236" s="236">
        <v>0</v>
      </c>
      <c r="T236" s="23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8" t="s">
        <v>168</v>
      </c>
      <c r="AT236" s="238" t="s">
        <v>139</v>
      </c>
      <c r="AU236" s="238" t="s">
        <v>144</v>
      </c>
      <c r="AY236" s="14" t="s">
        <v>136</v>
      </c>
      <c r="BE236" s="239">
        <f>IF(N236="základná",J236,0)</f>
        <v>0</v>
      </c>
      <c r="BF236" s="239">
        <f>IF(N236="znížená",J236,0)</f>
        <v>0</v>
      </c>
      <c r="BG236" s="239">
        <f>IF(N236="zákl. prenesená",J236,0)</f>
        <v>0</v>
      </c>
      <c r="BH236" s="239">
        <f>IF(N236="zníž. prenesená",J236,0)</f>
        <v>0</v>
      </c>
      <c r="BI236" s="239">
        <f>IF(N236="nulová",J236,0)</f>
        <v>0</v>
      </c>
      <c r="BJ236" s="14" t="s">
        <v>144</v>
      </c>
      <c r="BK236" s="239">
        <f>ROUND(I236*H236,2)</f>
        <v>0</v>
      </c>
      <c r="BL236" s="14" t="s">
        <v>168</v>
      </c>
      <c r="BM236" s="238" t="s">
        <v>551</v>
      </c>
    </row>
    <row r="237" s="12" customFormat="1" ht="22.8" customHeight="1">
      <c r="A237" s="12"/>
      <c r="B237" s="210"/>
      <c r="C237" s="211"/>
      <c r="D237" s="212" t="s">
        <v>71</v>
      </c>
      <c r="E237" s="224" t="s">
        <v>243</v>
      </c>
      <c r="F237" s="224" t="s">
        <v>244</v>
      </c>
      <c r="G237" s="211"/>
      <c r="H237" s="211"/>
      <c r="I237" s="214"/>
      <c r="J237" s="225">
        <f>BK237</f>
        <v>0</v>
      </c>
      <c r="K237" s="211"/>
      <c r="L237" s="216"/>
      <c r="M237" s="217"/>
      <c r="N237" s="218"/>
      <c r="O237" s="218"/>
      <c r="P237" s="219">
        <f>SUM(P238:P243)</f>
        <v>0</v>
      </c>
      <c r="Q237" s="218"/>
      <c r="R237" s="219">
        <f>SUM(R238:R243)</f>
        <v>0</v>
      </c>
      <c r="S237" s="218"/>
      <c r="T237" s="220">
        <f>SUM(T238:T243)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21" t="s">
        <v>144</v>
      </c>
      <c r="AT237" s="222" t="s">
        <v>71</v>
      </c>
      <c r="AU237" s="222" t="s">
        <v>80</v>
      </c>
      <c r="AY237" s="221" t="s">
        <v>136</v>
      </c>
      <c r="BK237" s="223">
        <f>SUM(BK238:BK243)</f>
        <v>0</v>
      </c>
    </row>
    <row r="238" s="2" customFormat="1" ht="33" customHeight="1">
      <c r="A238" s="35"/>
      <c r="B238" s="36"/>
      <c r="C238" s="226" t="s">
        <v>430</v>
      </c>
      <c r="D238" s="226" t="s">
        <v>139</v>
      </c>
      <c r="E238" s="227" t="s">
        <v>552</v>
      </c>
      <c r="F238" s="228" t="s">
        <v>553</v>
      </c>
      <c r="G238" s="229" t="s">
        <v>142</v>
      </c>
      <c r="H238" s="230">
        <v>10</v>
      </c>
      <c r="I238" s="231"/>
      <c r="J238" s="232">
        <f>ROUND(I238*H238,2)</f>
        <v>0</v>
      </c>
      <c r="K238" s="233"/>
      <c r="L238" s="41"/>
      <c r="M238" s="234" t="s">
        <v>1</v>
      </c>
      <c r="N238" s="235" t="s">
        <v>38</v>
      </c>
      <c r="O238" s="94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8" t="s">
        <v>168</v>
      </c>
      <c r="AT238" s="238" t="s">
        <v>139</v>
      </c>
      <c r="AU238" s="238" t="s">
        <v>144</v>
      </c>
      <c r="AY238" s="14" t="s">
        <v>136</v>
      </c>
      <c r="BE238" s="239">
        <f>IF(N238="základná",J238,0)</f>
        <v>0</v>
      </c>
      <c r="BF238" s="239">
        <f>IF(N238="znížená",J238,0)</f>
        <v>0</v>
      </c>
      <c r="BG238" s="239">
        <f>IF(N238="zákl. prenesená",J238,0)</f>
        <v>0</v>
      </c>
      <c r="BH238" s="239">
        <f>IF(N238="zníž. prenesená",J238,0)</f>
        <v>0</v>
      </c>
      <c r="BI238" s="239">
        <f>IF(N238="nulová",J238,0)</f>
        <v>0</v>
      </c>
      <c r="BJ238" s="14" t="s">
        <v>144</v>
      </c>
      <c r="BK238" s="239">
        <f>ROUND(I238*H238,2)</f>
        <v>0</v>
      </c>
      <c r="BL238" s="14" t="s">
        <v>168</v>
      </c>
      <c r="BM238" s="238" t="s">
        <v>554</v>
      </c>
    </row>
    <row r="239" s="2" customFormat="1" ht="24.15" customHeight="1">
      <c r="A239" s="35"/>
      <c r="B239" s="36"/>
      <c r="C239" s="226" t="s">
        <v>424</v>
      </c>
      <c r="D239" s="226" t="s">
        <v>139</v>
      </c>
      <c r="E239" s="227" t="s">
        <v>555</v>
      </c>
      <c r="F239" s="228" t="s">
        <v>556</v>
      </c>
      <c r="G239" s="229" t="s">
        <v>248</v>
      </c>
      <c r="H239" s="230">
        <v>150</v>
      </c>
      <c r="I239" s="231"/>
      <c r="J239" s="232">
        <f>ROUND(I239*H239,2)</f>
        <v>0</v>
      </c>
      <c r="K239" s="233"/>
      <c r="L239" s="41"/>
      <c r="M239" s="234" t="s">
        <v>1</v>
      </c>
      <c r="N239" s="235" t="s">
        <v>38</v>
      </c>
      <c r="O239" s="94"/>
      <c r="P239" s="236">
        <f>O239*H239</f>
        <v>0</v>
      </c>
      <c r="Q239" s="236">
        <v>0</v>
      </c>
      <c r="R239" s="236">
        <f>Q239*H239</f>
        <v>0</v>
      </c>
      <c r="S239" s="236">
        <v>0</v>
      </c>
      <c r="T239" s="23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8" t="s">
        <v>168</v>
      </c>
      <c r="AT239" s="238" t="s">
        <v>139</v>
      </c>
      <c r="AU239" s="238" t="s">
        <v>144</v>
      </c>
      <c r="AY239" s="14" t="s">
        <v>136</v>
      </c>
      <c r="BE239" s="239">
        <f>IF(N239="základná",J239,0)</f>
        <v>0</v>
      </c>
      <c r="BF239" s="239">
        <f>IF(N239="znížená",J239,0)</f>
        <v>0</v>
      </c>
      <c r="BG239" s="239">
        <f>IF(N239="zákl. prenesená",J239,0)</f>
        <v>0</v>
      </c>
      <c r="BH239" s="239">
        <f>IF(N239="zníž. prenesená",J239,0)</f>
        <v>0</v>
      </c>
      <c r="BI239" s="239">
        <f>IF(N239="nulová",J239,0)</f>
        <v>0</v>
      </c>
      <c r="BJ239" s="14" t="s">
        <v>144</v>
      </c>
      <c r="BK239" s="239">
        <f>ROUND(I239*H239,2)</f>
        <v>0</v>
      </c>
      <c r="BL239" s="14" t="s">
        <v>168</v>
      </c>
      <c r="BM239" s="238" t="s">
        <v>557</v>
      </c>
    </row>
    <row r="240" s="2" customFormat="1" ht="33" customHeight="1">
      <c r="A240" s="35"/>
      <c r="B240" s="36"/>
      <c r="C240" s="226" t="s">
        <v>558</v>
      </c>
      <c r="D240" s="226" t="s">
        <v>139</v>
      </c>
      <c r="E240" s="227" t="s">
        <v>559</v>
      </c>
      <c r="F240" s="228" t="s">
        <v>560</v>
      </c>
      <c r="G240" s="229" t="s">
        <v>248</v>
      </c>
      <c r="H240" s="230">
        <v>23.780000000000001</v>
      </c>
      <c r="I240" s="231"/>
      <c r="J240" s="232">
        <f>ROUND(I240*H240,2)</f>
        <v>0</v>
      </c>
      <c r="K240" s="233"/>
      <c r="L240" s="41"/>
      <c r="M240" s="234" t="s">
        <v>1</v>
      </c>
      <c r="N240" s="235" t="s">
        <v>38</v>
      </c>
      <c r="O240" s="94"/>
      <c r="P240" s="236">
        <f>O240*H240</f>
        <v>0</v>
      </c>
      <c r="Q240" s="236">
        <v>0</v>
      </c>
      <c r="R240" s="236">
        <f>Q240*H240</f>
        <v>0</v>
      </c>
      <c r="S240" s="236">
        <v>0</v>
      </c>
      <c r="T240" s="23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8" t="s">
        <v>168</v>
      </c>
      <c r="AT240" s="238" t="s">
        <v>139</v>
      </c>
      <c r="AU240" s="238" t="s">
        <v>144</v>
      </c>
      <c r="AY240" s="14" t="s">
        <v>136</v>
      </c>
      <c r="BE240" s="239">
        <f>IF(N240="základná",J240,0)</f>
        <v>0</v>
      </c>
      <c r="BF240" s="239">
        <f>IF(N240="znížená",J240,0)</f>
        <v>0</v>
      </c>
      <c r="BG240" s="239">
        <f>IF(N240="zákl. prenesená",J240,0)</f>
        <v>0</v>
      </c>
      <c r="BH240" s="239">
        <f>IF(N240="zníž. prenesená",J240,0)</f>
        <v>0</v>
      </c>
      <c r="BI240" s="239">
        <f>IF(N240="nulová",J240,0)</f>
        <v>0</v>
      </c>
      <c r="BJ240" s="14" t="s">
        <v>144</v>
      </c>
      <c r="BK240" s="239">
        <f>ROUND(I240*H240,2)</f>
        <v>0</v>
      </c>
      <c r="BL240" s="14" t="s">
        <v>168</v>
      </c>
      <c r="BM240" s="238" t="s">
        <v>561</v>
      </c>
    </row>
    <row r="241" s="2" customFormat="1" ht="24.15" customHeight="1">
      <c r="A241" s="35"/>
      <c r="B241" s="36"/>
      <c r="C241" s="226" t="s">
        <v>427</v>
      </c>
      <c r="D241" s="226" t="s">
        <v>139</v>
      </c>
      <c r="E241" s="227" t="s">
        <v>562</v>
      </c>
      <c r="F241" s="228" t="s">
        <v>563</v>
      </c>
      <c r="G241" s="229" t="s">
        <v>248</v>
      </c>
      <c r="H241" s="230">
        <v>75.099999999999994</v>
      </c>
      <c r="I241" s="231"/>
      <c r="J241" s="232">
        <f>ROUND(I241*H241,2)</f>
        <v>0</v>
      </c>
      <c r="K241" s="233"/>
      <c r="L241" s="41"/>
      <c r="M241" s="234" t="s">
        <v>1</v>
      </c>
      <c r="N241" s="235" t="s">
        <v>38</v>
      </c>
      <c r="O241" s="94"/>
      <c r="P241" s="236">
        <f>O241*H241</f>
        <v>0</v>
      </c>
      <c r="Q241" s="236">
        <v>0</v>
      </c>
      <c r="R241" s="236">
        <f>Q241*H241</f>
        <v>0</v>
      </c>
      <c r="S241" s="236">
        <v>0</v>
      </c>
      <c r="T241" s="23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8" t="s">
        <v>168</v>
      </c>
      <c r="AT241" s="238" t="s">
        <v>139</v>
      </c>
      <c r="AU241" s="238" t="s">
        <v>144</v>
      </c>
      <c r="AY241" s="14" t="s">
        <v>136</v>
      </c>
      <c r="BE241" s="239">
        <f>IF(N241="základná",J241,0)</f>
        <v>0</v>
      </c>
      <c r="BF241" s="239">
        <f>IF(N241="znížená",J241,0)</f>
        <v>0</v>
      </c>
      <c r="BG241" s="239">
        <f>IF(N241="zákl. prenesená",J241,0)</f>
        <v>0</v>
      </c>
      <c r="BH241" s="239">
        <f>IF(N241="zníž. prenesená",J241,0)</f>
        <v>0</v>
      </c>
      <c r="BI241" s="239">
        <f>IF(N241="nulová",J241,0)</f>
        <v>0</v>
      </c>
      <c r="BJ241" s="14" t="s">
        <v>144</v>
      </c>
      <c r="BK241" s="239">
        <f>ROUND(I241*H241,2)</f>
        <v>0</v>
      </c>
      <c r="BL241" s="14" t="s">
        <v>168</v>
      </c>
      <c r="BM241" s="238" t="s">
        <v>564</v>
      </c>
    </row>
    <row r="242" s="2" customFormat="1" ht="24.15" customHeight="1">
      <c r="A242" s="35"/>
      <c r="B242" s="36"/>
      <c r="C242" s="226" t="s">
        <v>565</v>
      </c>
      <c r="D242" s="226" t="s">
        <v>139</v>
      </c>
      <c r="E242" s="227" t="s">
        <v>566</v>
      </c>
      <c r="F242" s="228" t="s">
        <v>567</v>
      </c>
      <c r="G242" s="229" t="s">
        <v>248</v>
      </c>
      <c r="H242" s="230">
        <v>16.809999999999999</v>
      </c>
      <c r="I242" s="231"/>
      <c r="J242" s="232">
        <f>ROUND(I242*H242,2)</f>
        <v>0</v>
      </c>
      <c r="K242" s="233"/>
      <c r="L242" s="41"/>
      <c r="M242" s="234" t="s">
        <v>1</v>
      </c>
      <c r="N242" s="235" t="s">
        <v>38</v>
      </c>
      <c r="O242" s="94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8" t="s">
        <v>168</v>
      </c>
      <c r="AT242" s="238" t="s">
        <v>139</v>
      </c>
      <c r="AU242" s="238" t="s">
        <v>144</v>
      </c>
      <c r="AY242" s="14" t="s">
        <v>136</v>
      </c>
      <c r="BE242" s="239">
        <f>IF(N242="základná",J242,0)</f>
        <v>0</v>
      </c>
      <c r="BF242" s="239">
        <f>IF(N242="znížená",J242,0)</f>
        <v>0</v>
      </c>
      <c r="BG242" s="239">
        <f>IF(N242="zákl. prenesená",J242,0)</f>
        <v>0</v>
      </c>
      <c r="BH242" s="239">
        <f>IF(N242="zníž. prenesená",J242,0)</f>
        <v>0</v>
      </c>
      <c r="BI242" s="239">
        <f>IF(N242="nulová",J242,0)</f>
        <v>0</v>
      </c>
      <c r="BJ242" s="14" t="s">
        <v>144</v>
      </c>
      <c r="BK242" s="239">
        <f>ROUND(I242*H242,2)</f>
        <v>0</v>
      </c>
      <c r="BL242" s="14" t="s">
        <v>168</v>
      </c>
      <c r="BM242" s="238" t="s">
        <v>568</v>
      </c>
    </row>
    <row r="243" s="2" customFormat="1" ht="24.15" customHeight="1">
      <c r="A243" s="35"/>
      <c r="B243" s="36"/>
      <c r="C243" s="226" t="s">
        <v>429</v>
      </c>
      <c r="D243" s="226" t="s">
        <v>139</v>
      </c>
      <c r="E243" s="227" t="s">
        <v>569</v>
      </c>
      <c r="F243" s="228" t="s">
        <v>570</v>
      </c>
      <c r="G243" s="229" t="s">
        <v>184</v>
      </c>
      <c r="H243" s="230">
        <v>0.51200000000000001</v>
      </c>
      <c r="I243" s="231"/>
      <c r="J243" s="232">
        <f>ROUND(I243*H243,2)</f>
        <v>0</v>
      </c>
      <c r="K243" s="233"/>
      <c r="L243" s="41"/>
      <c r="M243" s="234" t="s">
        <v>1</v>
      </c>
      <c r="N243" s="235" t="s">
        <v>38</v>
      </c>
      <c r="O243" s="94"/>
      <c r="P243" s="236">
        <f>O243*H243</f>
        <v>0</v>
      </c>
      <c r="Q243" s="236">
        <v>0</v>
      </c>
      <c r="R243" s="236">
        <f>Q243*H243</f>
        <v>0</v>
      </c>
      <c r="S243" s="236">
        <v>0</v>
      </c>
      <c r="T243" s="237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8" t="s">
        <v>168</v>
      </c>
      <c r="AT243" s="238" t="s">
        <v>139</v>
      </c>
      <c r="AU243" s="238" t="s">
        <v>144</v>
      </c>
      <c r="AY243" s="14" t="s">
        <v>136</v>
      </c>
      <c r="BE243" s="239">
        <f>IF(N243="základná",J243,0)</f>
        <v>0</v>
      </c>
      <c r="BF243" s="239">
        <f>IF(N243="znížená",J243,0)</f>
        <v>0</v>
      </c>
      <c r="BG243" s="239">
        <f>IF(N243="zákl. prenesená",J243,0)</f>
        <v>0</v>
      </c>
      <c r="BH243" s="239">
        <f>IF(N243="zníž. prenesená",J243,0)</f>
        <v>0</v>
      </c>
      <c r="BI243" s="239">
        <f>IF(N243="nulová",J243,0)</f>
        <v>0</v>
      </c>
      <c r="BJ243" s="14" t="s">
        <v>144</v>
      </c>
      <c r="BK243" s="239">
        <f>ROUND(I243*H243,2)</f>
        <v>0</v>
      </c>
      <c r="BL243" s="14" t="s">
        <v>168</v>
      </c>
      <c r="BM243" s="238" t="s">
        <v>571</v>
      </c>
    </row>
    <row r="244" s="12" customFormat="1" ht="22.8" customHeight="1">
      <c r="A244" s="12"/>
      <c r="B244" s="210"/>
      <c r="C244" s="211"/>
      <c r="D244" s="212" t="s">
        <v>71</v>
      </c>
      <c r="E244" s="224" t="s">
        <v>253</v>
      </c>
      <c r="F244" s="224" t="s">
        <v>254</v>
      </c>
      <c r="G244" s="211"/>
      <c r="H244" s="211"/>
      <c r="I244" s="214"/>
      <c r="J244" s="225">
        <f>BK244</f>
        <v>0</v>
      </c>
      <c r="K244" s="211"/>
      <c r="L244" s="216"/>
      <c r="M244" s="217"/>
      <c r="N244" s="218"/>
      <c r="O244" s="218"/>
      <c r="P244" s="219">
        <f>SUM(P245:P252)</f>
        <v>0</v>
      </c>
      <c r="Q244" s="218"/>
      <c r="R244" s="219">
        <f>SUM(R245:R252)</f>
        <v>0</v>
      </c>
      <c r="S244" s="218"/>
      <c r="T244" s="220">
        <f>SUM(T245:T252)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21" t="s">
        <v>144</v>
      </c>
      <c r="AT244" s="222" t="s">
        <v>71</v>
      </c>
      <c r="AU244" s="222" t="s">
        <v>80</v>
      </c>
      <c r="AY244" s="221" t="s">
        <v>136</v>
      </c>
      <c r="BK244" s="223">
        <f>SUM(BK245:BK252)</f>
        <v>0</v>
      </c>
    </row>
    <row r="245" s="2" customFormat="1" ht="24.15" customHeight="1">
      <c r="A245" s="35"/>
      <c r="B245" s="36"/>
      <c r="C245" s="226" t="s">
        <v>435</v>
      </c>
      <c r="D245" s="226" t="s">
        <v>139</v>
      </c>
      <c r="E245" s="227" t="s">
        <v>572</v>
      </c>
      <c r="F245" s="228" t="s">
        <v>573</v>
      </c>
      <c r="G245" s="229" t="s">
        <v>248</v>
      </c>
      <c r="H245" s="230">
        <v>45.600000000000001</v>
      </c>
      <c r="I245" s="231"/>
      <c r="J245" s="232">
        <f>ROUND(I245*H245,2)</f>
        <v>0</v>
      </c>
      <c r="K245" s="233"/>
      <c r="L245" s="41"/>
      <c r="M245" s="234" t="s">
        <v>1</v>
      </c>
      <c r="N245" s="235" t="s">
        <v>38</v>
      </c>
      <c r="O245" s="94"/>
      <c r="P245" s="236">
        <f>O245*H245</f>
        <v>0</v>
      </c>
      <c r="Q245" s="236">
        <v>0</v>
      </c>
      <c r="R245" s="236">
        <f>Q245*H245</f>
        <v>0</v>
      </c>
      <c r="S245" s="236">
        <v>0</v>
      </c>
      <c r="T245" s="23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8" t="s">
        <v>168</v>
      </c>
      <c r="AT245" s="238" t="s">
        <v>139</v>
      </c>
      <c r="AU245" s="238" t="s">
        <v>144</v>
      </c>
      <c r="AY245" s="14" t="s">
        <v>136</v>
      </c>
      <c r="BE245" s="239">
        <f>IF(N245="základná",J245,0)</f>
        <v>0</v>
      </c>
      <c r="BF245" s="239">
        <f>IF(N245="znížená",J245,0)</f>
        <v>0</v>
      </c>
      <c r="BG245" s="239">
        <f>IF(N245="zákl. prenesená",J245,0)</f>
        <v>0</v>
      </c>
      <c r="BH245" s="239">
        <f>IF(N245="zníž. prenesená",J245,0)</f>
        <v>0</v>
      </c>
      <c r="BI245" s="239">
        <f>IF(N245="nulová",J245,0)</f>
        <v>0</v>
      </c>
      <c r="BJ245" s="14" t="s">
        <v>144</v>
      </c>
      <c r="BK245" s="239">
        <f>ROUND(I245*H245,2)</f>
        <v>0</v>
      </c>
      <c r="BL245" s="14" t="s">
        <v>168</v>
      </c>
      <c r="BM245" s="238" t="s">
        <v>574</v>
      </c>
    </row>
    <row r="246" s="2" customFormat="1" ht="55.5" customHeight="1">
      <c r="A246" s="35"/>
      <c r="B246" s="36"/>
      <c r="C246" s="226" t="s">
        <v>575</v>
      </c>
      <c r="D246" s="226" t="s">
        <v>139</v>
      </c>
      <c r="E246" s="227" t="s">
        <v>576</v>
      </c>
      <c r="F246" s="228" t="s">
        <v>577</v>
      </c>
      <c r="G246" s="229" t="s">
        <v>142</v>
      </c>
      <c r="H246" s="230">
        <v>865</v>
      </c>
      <c r="I246" s="231"/>
      <c r="J246" s="232">
        <f>ROUND(I246*H246,2)</f>
        <v>0</v>
      </c>
      <c r="K246" s="233"/>
      <c r="L246" s="41"/>
      <c r="M246" s="234" t="s">
        <v>1</v>
      </c>
      <c r="N246" s="235" t="s">
        <v>38</v>
      </c>
      <c r="O246" s="94"/>
      <c r="P246" s="236">
        <f>O246*H246</f>
        <v>0</v>
      </c>
      <c r="Q246" s="236">
        <v>0</v>
      </c>
      <c r="R246" s="236">
        <f>Q246*H246</f>
        <v>0</v>
      </c>
      <c r="S246" s="236">
        <v>0</v>
      </c>
      <c r="T246" s="237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8" t="s">
        <v>168</v>
      </c>
      <c r="AT246" s="238" t="s">
        <v>139</v>
      </c>
      <c r="AU246" s="238" t="s">
        <v>144</v>
      </c>
      <c r="AY246" s="14" t="s">
        <v>136</v>
      </c>
      <c r="BE246" s="239">
        <f>IF(N246="základná",J246,0)</f>
        <v>0</v>
      </c>
      <c r="BF246" s="239">
        <f>IF(N246="znížená",J246,0)</f>
        <v>0</v>
      </c>
      <c r="BG246" s="239">
        <f>IF(N246="zákl. prenesená",J246,0)</f>
        <v>0</v>
      </c>
      <c r="BH246" s="239">
        <f>IF(N246="zníž. prenesená",J246,0)</f>
        <v>0</v>
      </c>
      <c r="BI246" s="239">
        <f>IF(N246="nulová",J246,0)</f>
        <v>0</v>
      </c>
      <c r="BJ246" s="14" t="s">
        <v>144</v>
      </c>
      <c r="BK246" s="239">
        <f>ROUND(I246*H246,2)</f>
        <v>0</v>
      </c>
      <c r="BL246" s="14" t="s">
        <v>168</v>
      </c>
      <c r="BM246" s="238" t="s">
        <v>578</v>
      </c>
    </row>
    <row r="247" s="2" customFormat="1" ht="24.15" customHeight="1">
      <c r="A247" s="35"/>
      <c r="B247" s="36"/>
      <c r="C247" s="226" t="s">
        <v>438</v>
      </c>
      <c r="D247" s="226" t="s">
        <v>139</v>
      </c>
      <c r="E247" s="227" t="s">
        <v>579</v>
      </c>
      <c r="F247" s="228" t="s">
        <v>580</v>
      </c>
      <c r="G247" s="229" t="s">
        <v>142</v>
      </c>
      <c r="H247" s="230">
        <v>129.75</v>
      </c>
      <c r="I247" s="231"/>
      <c r="J247" s="232">
        <f>ROUND(I247*H247,2)</f>
        <v>0</v>
      </c>
      <c r="K247" s="233"/>
      <c r="L247" s="41"/>
      <c r="M247" s="234" t="s">
        <v>1</v>
      </c>
      <c r="N247" s="235" t="s">
        <v>38</v>
      </c>
      <c r="O247" s="94"/>
      <c r="P247" s="236">
        <f>O247*H247</f>
        <v>0</v>
      </c>
      <c r="Q247" s="236">
        <v>0</v>
      </c>
      <c r="R247" s="236">
        <f>Q247*H247</f>
        <v>0</v>
      </c>
      <c r="S247" s="236">
        <v>0</v>
      </c>
      <c r="T247" s="23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8" t="s">
        <v>168</v>
      </c>
      <c r="AT247" s="238" t="s">
        <v>139</v>
      </c>
      <c r="AU247" s="238" t="s">
        <v>144</v>
      </c>
      <c r="AY247" s="14" t="s">
        <v>136</v>
      </c>
      <c r="BE247" s="239">
        <f>IF(N247="základná",J247,0)</f>
        <v>0</v>
      </c>
      <c r="BF247" s="239">
        <f>IF(N247="znížená",J247,0)</f>
        <v>0</v>
      </c>
      <c r="BG247" s="239">
        <f>IF(N247="zákl. prenesená",J247,0)</f>
        <v>0</v>
      </c>
      <c r="BH247" s="239">
        <f>IF(N247="zníž. prenesená",J247,0)</f>
        <v>0</v>
      </c>
      <c r="BI247" s="239">
        <f>IF(N247="nulová",J247,0)</f>
        <v>0</v>
      </c>
      <c r="BJ247" s="14" t="s">
        <v>144</v>
      </c>
      <c r="BK247" s="239">
        <f>ROUND(I247*H247,2)</f>
        <v>0</v>
      </c>
      <c r="BL247" s="14" t="s">
        <v>168</v>
      </c>
      <c r="BM247" s="238" t="s">
        <v>581</v>
      </c>
    </row>
    <row r="248" s="2" customFormat="1" ht="24.15" customHeight="1">
      <c r="A248" s="35"/>
      <c r="B248" s="36"/>
      <c r="C248" s="226" t="s">
        <v>582</v>
      </c>
      <c r="D248" s="226" t="s">
        <v>139</v>
      </c>
      <c r="E248" s="227" t="s">
        <v>583</v>
      </c>
      <c r="F248" s="228" t="s">
        <v>584</v>
      </c>
      <c r="G248" s="229" t="s">
        <v>248</v>
      </c>
      <c r="H248" s="230">
        <v>43.5</v>
      </c>
      <c r="I248" s="231"/>
      <c r="J248" s="232">
        <f>ROUND(I248*H248,2)</f>
        <v>0</v>
      </c>
      <c r="K248" s="233"/>
      <c r="L248" s="41"/>
      <c r="M248" s="234" t="s">
        <v>1</v>
      </c>
      <c r="N248" s="235" t="s">
        <v>38</v>
      </c>
      <c r="O248" s="94"/>
      <c r="P248" s="236">
        <f>O248*H248</f>
        <v>0</v>
      </c>
      <c r="Q248" s="236">
        <v>0</v>
      </c>
      <c r="R248" s="236">
        <f>Q248*H248</f>
        <v>0</v>
      </c>
      <c r="S248" s="236">
        <v>0</v>
      </c>
      <c r="T248" s="23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8" t="s">
        <v>168</v>
      </c>
      <c r="AT248" s="238" t="s">
        <v>139</v>
      </c>
      <c r="AU248" s="238" t="s">
        <v>144</v>
      </c>
      <c r="AY248" s="14" t="s">
        <v>136</v>
      </c>
      <c r="BE248" s="239">
        <f>IF(N248="základná",J248,0)</f>
        <v>0</v>
      </c>
      <c r="BF248" s="239">
        <f>IF(N248="znížená",J248,0)</f>
        <v>0</v>
      </c>
      <c r="BG248" s="239">
        <f>IF(N248="zákl. prenesená",J248,0)</f>
        <v>0</v>
      </c>
      <c r="BH248" s="239">
        <f>IF(N248="zníž. prenesená",J248,0)</f>
        <v>0</v>
      </c>
      <c r="BI248" s="239">
        <f>IF(N248="nulová",J248,0)</f>
        <v>0</v>
      </c>
      <c r="BJ248" s="14" t="s">
        <v>144</v>
      </c>
      <c r="BK248" s="239">
        <f>ROUND(I248*H248,2)</f>
        <v>0</v>
      </c>
      <c r="BL248" s="14" t="s">
        <v>168</v>
      </c>
      <c r="BM248" s="238" t="s">
        <v>585</v>
      </c>
    </row>
    <row r="249" s="2" customFormat="1" ht="49.05" customHeight="1">
      <c r="A249" s="35"/>
      <c r="B249" s="36"/>
      <c r="C249" s="226" t="s">
        <v>442</v>
      </c>
      <c r="D249" s="226" t="s">
        <v>139</v>
      </c>
      <c r="E249" s="227" t="s">
        <v>586</v>
      </c>
      <c r="F249" s="228" t="s">
        <v>587</v>
      </c>
      <c r="G249" s="229" t="s">
        <v>157</v>
      </c>
      <c r="H249" s="230">
        <v>6.7000000000000002</v>
      </c>
      <c r="I249" s="231"/>
      <c r="J249" s="232">
        <f>ROUND(I249*H249,2)</f>
        <v>0</v>
      </c>
      <c r="K249" s="233"/>
      <c r="L249" s="41"/>
      <c r="M249" s="234" t="s">
        <v>1</v>
      </c>
      <c r="N249" s="235" t="s">
        <v>38</v>
      </c>
      <c r="O249" s="94"/>
      <c r="P249" s="236">
        <f>O249*H249</f>
        <v>0</v>
      </c>
      <c r="Q249" s="236">
        <v>0</v>
      </c>
      <c r="R249" s="236">
        <f>Q249*H249</f>
        <v>0</v>
      </c>
      <c r="S249" s="236">
        <v>0</v>
      </c>
      <c r="T249" s="23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8" t="s">
        <v>168</v>
      </c>
      <c r="AT249" s="238" t="s">
        <v>139</v>
      </c>
      <c r="AU249" s="238" t="s">
        <v>144</v>
      </c>
      <c r="AY249" s="14" t="s">
        <v>136</v>
      </c>
      <c r="BE249" s="239">
        <f>IF(N249="základná",J249,0)</f>
        <v>0</v>
      </c>
      <c r="BF249" s="239">
        <f>IF(N249="znížená",J249,0)</f>
        <v>0</v>
      </c>
      <c r="BG249" s="239">
        <f>IF(N249="zákl. prenesená",J249,0)</f>
        <v>0</v>
      </c>
      <c r="BH249" s="239">
        <f>IF(N249="zníž. prenesená",J249,0)</f>
        <v>0</v>
      </c>
      <c r="BI249" s="239">
        <f>IF(N249="nulová",J249,0)</f>
        <v>0</v>
      </c>
      <c r="BJ249" s="14" t="s">
        <v>144</v>
      </c>
      <c r="BK249" s="239">
        <f>ROUND(I249*H249,2)</f>
        <v>0</v>
      </c>
      <c r="BL249" s="14" t="s">
        <v>168</v>
      </c>
      <c r="BM249" s="238" t="s">
        <v>588</v>
      </c>
    </row>
    <row r="250" s="2" customFormat="1" ht="21.75" customHeight="1">
      <c r="A250" s="35"/>
      <c r="B250" s="36"/>
      <c r="C250" s="226" t="s">
        <v>589</v>
      </c>
      <c r="D250" s="226" t="s">
        <v>139</v>
      </c>
      <c r="E250" s="227" t="s">
        <v>590</v>
      </c>
      <c r="F250" s="228" t="s">
        <v>591</v>
      </c>
      <c r="G250" s="229" t="s">
        <v>184</v>
      </c>
      <c r="H250" s="230">
        <v>12.060000000000001</v>
      </c>
      <c r="I250" s="231"/>
      <c r="J250" s="232">
        <f>ROUND(I250*H250,2)</f>
        <v>0</v>
      </c>
      <c r="K250" s="233"/>
      <c r="L250" s="41"/>
      <c r="M250" s="234" t="s">
        <v>1</v>
      </c>
      <c r="N250" s="235" t="s">
        <v>38</v>
      </c>
      <c r="O250" s="94"/>
      <c r="P250" s="236">
        <f>O250*H250</f>
        <v>0</v>
      </c>
      <c r="Q250" s="236">
        <v>0</v>
      </c>
      <c r="R250" s="236">
        <f>Q250*H250</f>
        <v>0</v>
      </c>
      <c r="S250" s="236">
        <v>0</v>
      </c>
      <c r="T250" s="237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8" t="s">
        <v>168</v>
      </c>
      <c r="AT250" s="238" t="s">
        <v>139</v>
      </c>
      <c r="AU250" s="238" t="s">
        <v>144</v>
      </c>
      <c r="AY250" s="14" t="s">
        <v>136</v>
      </c>
      <c r="BE250" s="239">
        <f>IF(N250="základná",J250,0)</f>
        <v>0</v>
      </c>
      <c r="BF250" s="239">
        <f>IF(N250="znížená",J250,0)</f>
        <v>0</v>
      </c>
      <c r="BG250" s="239">
        <f>IF(N250="zákl. prenesená",J250,0)</f>
        <v>0</v>
      </c>
      <c r="BH250" s="239">
        <f>IF(N250="zníž. prenesená",J250,0)</f>
        <v>0</v>
      </c>
      <c r="BI250" s="239">
        <f>IF(N250="nulová",J250,0)</f>
        <v>0</v>
      </c>
      <c r="BJ250" s="14" t="s">
        <v>144</v>
      </c>
      <c r="BK250" s="239">
        <f>ROUND(I250*H250,2)</f>
        <v>0</v>
      </c>
      <c r="BL250" s="14" t="s">
        <v>168</v>
      </c>
      <c r="BM250" s="238" t="s">
        <v>592</v>
      </c>
    </row>
    <row r="251" s="2" customFormat="1" ht="16.5" customHeight="1">
      <c r="A251" s="35"/>
      <c r="B251" s="36"/>
      <c r="C251" s="226" t="s">
        <v>445</v>
      </c>
      <c r="D251" s="226" t="s">
        <v>139</v>
      </c>
      <c r="E251" s="227" t="s">
        <v>593</v>
      </c>
      <c r="F251" s="228" t="s">
        <v>594</v>
      </c>
      <c r="G251" s="229" t="s">
        <v>142</v>
      </c>
      <c r="H251" s="230">
        <v>920</v>
      </c>
      <c r="I251" s="231"/>
      <c r="J251" s="232">
        <f>ROUND(I251*H251,2)</f>
        <v>0</v>
      </c>
      <c r="K251" s="233"/>
      <c r="L251" s="41"/>
      <c r="M251" s="234" t="s">
        <v>1</v>
      </c>
      <c r="N251" s="235" t="s">
        <v>38</v>
      </c>
      <c r="O251" s="94"/>
      <c r="P251" s="236">
        <f>O251*H251</f>
        <v>0</v>
      </c>
      <c r="Q251" s="236">
        <v>0</v>
      </c>
      <c r="R251" s="236">
        <f>Q251*H251</f>
        <v>0</v>
      </c>
      <c r="S251" s="236">
        <v>0</v>
      </c>
      <c r="T251" s="237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8" t="s">
        <v>168</v>
      </c>
      <c r="AT251" s="238" t="s">
        <v>139</v>
      </c>
      <c r="AU251" s="238" t="s">
        <v>144</v>
      </c>
      <c r="AY251" s="14" t="s">
        <v>136</v>
      </c>
      <c r="BE251" s="239">
        <f>IF(N251="základná",J251,0)</f>
        <v>0</v>
      </c>
      <c r="BF251" s="239">
        <f>IF(N251="znížená",J251,0)</f>
        <v>0</v>
      </c>
      <c r="BG251" s="239">
        <f>IF(N251="zákl. prenesená",J251,0)</f>
        <v>0</v>
      </c>
      <c r="BH251" s="239">
        <f>IF(N251="zníž. prenesená",J251,0)</f>
        <v>0</v>
      </c>
      <c r="BI251" s="239">
        <f>IF(N251="nulová",J251,0)</f>
        <v>0</v>
      </c>
      <c r="BJ251" s="14" t="s">
        <v>144</v>
      </c>
      <c r="BK251" s="239">
        <f>ROUND(I251*H251,2)</f>
        <v>0</v>
      </c>
      <c r="BL251" s="14" t="s">
        <v>168</v>
      </c>
      <c r="BM251" s="238" t="s">
        <v>595</v>
      </c>
    </row>
    <row r="252" s="2" customFormat="1" ht="24.15" customHeight="1">
      <c r="A252" s="35"/>
      <c r="B252" s="36"/>
      <c r="C252" s="226" t="s">
        <v>596</v>
      </c>
      <c r="D252" s="226" t="s">
        <v>139</v>
      </c>
      <c r="E252" s="227" t="s">
        <v>597</v>
      </c>
      <c r="F252" s="228" t="s">
        <v>598</v>
      </c>
      <c r="G252" s="229" t="s">
        <v>184</v>
      </c>
      <c r="H252" s="230">
        <v>42.784999999999997</v>
      </c>
      <c r="I252" s="231"/>
      <c r="J252" s="232">
        <f>ROUND(I252*H252,2)</f>
        <v>0</v>
      </c>
      <c r="K252" s="233"/>
      <c r="L252" s="41"/>
      <c r="M252" s="234" t="s">
        <v>1</v>
      </c>
      <c r="N252" s="235" t="s">
        <v>38</v>
      </c>
      <c r="O252" s="94"/>
      <c r="P252" s="236">
        <f>O252*H252</f>
        <v>0</v>
      </c>
      <c r="Q252" s="236">
        <v>0</v>
      </c>
      <c r="R252" s="236">
        <f>Q252*H252</f>
        <v>0</v>
      </c>
      <c r="S252" s="236">
        <v>0</v>
      </c>
      <c r="T252" s="23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8" t="s">
        <v>168</v>
      </c>
      <c r="AT252" s="238" t="s">
        <v>139</v>
      </c>
      <c r="AU252" s="238" t="s">
        <v>144</v>
      </c>
      <c r="AY252" s="14" t="s">
        <v>136</v>
      </c>
      <c r="BE252" s="239">
        <f>IF(N252="základná",J252,0)</f>
        <v>0</v>
      </c>
      <c r="BF252" s="239">
        <f>IF(N252="znížená",J252,0)</f>
        <v>0</v>
      </c>
      <c r="BG252" s="239">
        <f>IF(N252="zákl. prenesená",J252,0)</f>
        <v>0</v>
      </c>
      <c r="BH252" s="239">
        <f>IF(N252="zníž. prenesená",J252,0)</f>
        <v>0</v>
      </c>
      <c r="BI252" s="239">
        <f>IF(N252="nulová",J252,0)</f>
        <v>0</v>
      </c>
      <c r="BJ252" s="14" t="s">
        <v>144</v>
      </c>
      <c r="BK252" s="239">
        <f>ROUND(I252*H252,2)</f>
        <v>0</v>
      </c>
      <c r="BL252" s="14" t="s">
        <v>168</v>
      </c>
      <c r="BM252" s="238" t="s">
        <v>599</v>
      </c>
    </row>
    <row r="253" s="12" customFormat="1" ht="22.8" customHeight="1">
      <c r="A253" s="12"/>
      <c r="B253" s="210"/>
      <c r="C253" s="211"/>
      <c r="D253" s="212" t="s">
        <v>71</v>
      </c>
      <c r="E253" s="224" t="s">
        <v>258</v>
      </c>
      <c r="F253" s="224" t="s">
        <v>259</v>
      </c>
      <c r="G253" s="211"/>
      <c r="H253" s="211"/>
      <c r="I253" s="214"/>
      <c r="J253" s="225">
        <f>BK253</f>
        <v>0</v>
      </c>
      <c r="K253" s="211"/>
      <c r="L253" s="216"/>
      <c r="M253" s="217"/>
      <c r="N253" s="218"/>
      <c r="O253" s="218"/>
      <c r="P253" s="219">
        <f>SUM(P254:P310)</f>
        <v>0</v>
      </c>
      <c r="Q253" s="218"/>
      <c r="R253" s="219">
        <f>SUM(R254:R310)</f>
        <v>0</v>
      </c>
      <c r="S253" s="218"/>
      <c r="T253" s="220">
        <f>SUM(T254:T310)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21" t="s">
        <v>144</v>
      </c>
      <c r="AT253" s="222" t="s">
        <v>71</v>
      </c>
      <c r="AU253" s="222" t="s">
        <v>80</v>
      </c>
      <c r="AY253" s="221" t="s">
        <v>136</v>
      </c>
      <c r="BK253" s="223">
        <f>SUM(BK254:BK310)</f>
        <v>0</v>
      </c>
    </row>
    <row r="254" s="2" customFormat="1" ht="24.15" customHeight="1">
      <c r="A254" s="35"/>
      <c r="B254" s="36"/>
      <c r="C254" s="226" t="s">
        <v>600</v>
      </c>
      <c r="D254" s="226" t="s">
        <v>139</v>
      </c>
      <c r="E254" s="227" t="s">
        <v>601</v>
      </c>
      <c r="F254" s="228" t="s">
        <v>602</v>
      </c>
      <c r="G254" s="229" t="s">
        <v>142</v>
      </c>
      <c r="H254" s="230">
        <v>182.608</v>
      </c>
      <c r="I254" s="231"/>
      <c r="J254" s="232">
        <f>ROUND(I254*H254,2)</f>
        <v>0</v>
      </c>
      <c r="K254" s="233"/>
      <c r="L254" s="41"/>
      <c r="M254" s="234" t="s">
        <v>1</v>
      </c>
      <c r="N254" s="235" t="s">
        <v>38</v>
      </c>
      <c r="O254" s="94"/>
      <c r="P254" s="236">
        <f>O254*H254</f>
        <v>0</v>
      </c>
      <c r="Q254" s="236">
        <v>0</v>
      </c>
      <c r="R254" s="236">
        <f>Q254*H254</f>
        <v>0</v>
      </c>
      <c r="S254" s="236">
        <v>0</v>
      </c>
      <c r="T254" s="23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8" t="s">
        <v>168</v>
      </c>
      <c r="AT254" s="238" t="s">
        <v>139</v>
      </c>
      <c r="AU254" s="238" t="s">
        <v>144</v>
      </c>
      <c r="AY254" s="14" t="s">
        <v>136</v>
      </c>
      <c r="BE254" s="239">
        <f>IF(N254="základná",J254,0)</f>
        <v>0</v>
      </c>
      <c r="BF254" s="239">
        <f>IF(N254="znížená",J254,0)</f>
        <v>0</v>
      </c>
      <c r="BG254" s="239">
        <f>IF(N254="zákl. prenesená",J254,0)</f>
        <v>0</v>
      </c>
      <c r="BH254" s="239">
        <f>IF(N254="zníž. prenesená",J254,0)</f>
        <v>0</v>
      </c>
      <c r="BI254" s="239">
        <f>IF(N254="nulová",J254,0)</f>
        <v>0</v>
      </c>
      <c r="BJ254" s="14" t="s">
        <v>144</v>
      </c>
      <c r="BK254" s="239">
        <f>ROUND(I254*H254,2)</f>
        <v>0</v>
      </c>
      <c r="BL254" s="14" t="s">
        <v>168</v>
      </c>
      <c r="BM254" s="238" t="s">
        <v>603</v>
      </c>
    </row>
    <row r="255" s="2" customFormat="1" ht="66.75" customHeight="1">
      <c r="A255" s="35"/>
      <c r="B255" s="36"/>
      <c r="C255" s="245" t="s">
        <v>452</v>
      </c>
      <c r="D255" s="245" t="s">
        <v>394</v>
      </c>
      <c r="E255" s="246" t="s">
        <v>604</v>
      </c>
      <c r="F255" s="247" t="s">
        <v>605</v>
      </c>
      <c r="G255" s="248" t="s">
        <v>337</v>
      </c>
      <c r="H255" s="249">
        <v>2</v>
      </c>
      <c r="I255" s="250"/>
      <c r="J255" s="251">
        <f>ROUND(I255*H255,2)</f>
        <v>0</v>
      </c>
      <c r="K255" s="252"/>
      <c r="L255" s="253"/>
      <c r="M255" s="254" t="s">
        <v>1</v>
      </c>
      <c r="N255" s="255" t="s">
        <v>38</v>
      </c>
      <c r="O255" s="94"/>
      <c r="P255" s="236">
        <f>O255*H255</f>
        <v>0</v>
      </c>
      <c r="Q255" s="236">
        <v>0</v>
      </c>
      <c r="R255" s="236">
        <f>Q255*H255</f>
        <v>0</v>
      </c>
      <c r="S255" s="236">
        <v>0</v>
      </c>
      <c r="T255" s="237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38" t="s">
        <v>195</v>
      </c>
      <c r="AT255" s="238" t="s">
        <v>394</v>
      </c>
      <c r="AU255" s="238" t="s">
        <v>144</v>
      </c>
      <c r="AY255" s="14" t="s">
        <v>136</v>
      </c>
      <c r="BE255" s="239">
        <f>IF(N255="základná",J255,0)</f>
        <v>0</v>
      </c>
      <c r="BF255" s="239">
        <f>IF(N255="znížená",J255,0)</f>
        <v>0</v>
      </c>
      <c r="BG255" s="239">
        <f>IF(N255="zákl. prenesená",J255,0)</f>
        <v>0</v>
      </c>
      <c r="BH255" s="239">
        <f>IF(N255="zníž. prenesená",J255,0)</f>
        <v>0</v>
      </c>
      <c r="BI255" s="239">
        <f>IF(N255="nulová",J255,0)</f>
        <v>0</v>
      </c>
      <c r="BJ255" s="14" t="s">
        <v>144</v>
      </c>
      <c r="BK255" s="239">
        <f>ROUND(I255*H255,2)</f>
        <v>0</v>
      </c>
      <c r="BL255" s="14" t="s">
        <v>168</v>
      </c>
      <c r="BM255" s="238" t="s">
        <v>606</v>
      </c>
    </row>
    <row r="256" s="2" customFormat="1" ht="66.75" customHeight="1">
      <c r="A256" s="35"/>
      <c r="B256" s="36"/>
      <c r="C256" s="245" t="s">
        <v>607</v>
      </c>
      <c r="D256" s="245" t="s">
        <v>394</v>
      </c>
      <c r="E256" s="246" t="s">
        <v>608</v>
      </c>
      <c r="F256" s="247" t="s">
        <v>609</v>
      </c>
      <c r="G256" s="248" t="s">
        <v>337</v>
      </c>
      <c r="H256" s="249">
        <v>4</v>
      </c>
      <c r="I256" s="250"/>
      <c r="J256" s="251">
        <f>ROUND(I256*H256,2)</f>
        <v>0</v>
      </c>
      <c r="K256" s="252"/>
      <c r="L256" s="253"/>
      <c r="M256" s="254" t="s">
        <v>1</v>
      </c>
      <c r="N256" s="255" t="s">
        <v>38</v>
      </c>
      <c r="O256" s="94"/>
      <c r="P256" s="236">
        <f>O256*H256</f>
        <v>0</v>
      </c>
      <c r="Q256" s="236">
        <v>0</v>
      </c>
      <c r="R256" s="236">
        <f>Q256*H256</f>
        <v>0</v>
      </c>
      <c r="S256" s="236">
        <v>0</v>
      </c>
      <c r="T256" s="23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8" t="s">
        <v>195</v>
      </c>
      <c r="AT256" s="238" t="s">
        <v>394</v>
      </c>
      <c r="AU256" s="238" t="s">
        <v>144</v>
      </c>
      <c r="AY256" s="14" t="s">
        <v>136</v>
      </c>
      <c r="BE256" s="239">
        <f>IF(N256="základná",J256,0)</f>
        <v>0</v>
      </c>
      <c r="BF256" s="239">
        <f>IF(N256="znížená",J256,0)</f>
        <v>0</v>
      </c>
      <c r="BG256" s="239">
        <f>IF(N256="zákl. prenesená",J256,0)</f>
        <v>0</v>
      </c>
      <c r="BH256" s="239">
        <f>IF(N256="zníž. prenesená",J256,0)</f>
        <v>0</v>
      </c>
      <c r="BI256" s="239">
        <f>IF(N256="nulová",J256,0)</f>
        <v>0</v>
      </c>
      <c r="BJ256" s="14" t="s">
        <v>144</v>
      </c>
      <c r="BK256" s="239">
        <f>ROUND(I256*H256,2)</f>
        <v>0</v>
      </c>
      <c r="BL256" s="14" t="s">
        <v>168</v>
      </c>
      <c r="BM256" s="238" t="s">
        <v>610</v>
      </c>
    </row>
    <row r="257" s="2" customFormat="1" ht="66.75" customHeight="1">
      <c r="A257" s="35"/>
      <c r="B257" s="36"/>
      <c r="C257" s="245" t="s">
        <v>456</v>
      </c>
      <c r="D257" s="245" t="s">
        <v>394</v>
      </c>
      <c r="E257" s="246" t="s">
        <v>611</v>
      </c>
      <c r="F257" s="247" t="s">
        <v>612</v>
      </c>
      <c r="G257" s="248" t="s">
        <v>337</v>
      </c>
      <c r="H257" s="249">
        <v>1</v>
      </c>
      <c r="I257" s="250"/>
      <c r="J257" s="251">
        <f>ROUND(I257*H257,2)</f>
        <v>0</v>
      </c>
      <c r="K257" s="252"/>
      <c r="L257" s="253"/>
      <c r="M257" s="254" t="s">
        <v>1</v>
      </c>
      <c r="N257" s="255" t="s">
        <v>38</v>
      </c>
      <c r="O257" s="94"/>
      <c r="P257" s="236">
        <f>O257*H257</f>
        <v>0</v>
      </c>
      <c r="Q257" s="236">
        <v>0</v>
      </c>
      <c r="R257" s="236">
        <f>Q257*H257</f>
        <v>0</v>
      </c>
      <c r="S257" s="236">
        <v>0</v>
      </c>
      <c r="T257" s="237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8" t="s">
        <v>195</v>
      </c>
      <c r="AT257" s="238" t="s">
        <v>394</v>
      </c>
      <c r="AU257" s="238" t="s">
        <v>144</v>
      </c>
      <c r="AY257" s="14" t="s">
        <v>136</v>
      </c>
      <c r="BE257" s="239">
        <f>IF(N257="základná",J257,0)</f>
        <v>0</v>
      </c>
      <c r="BF257" s="239">
        <f>IF(N257="znížená",J257,0)</f>
        <v>0</v>
      </c>
      <c r="BG257" s="239">
        <f>IF(N257="zákl. prenesená",J257,0)</f>
        <v>0</v>
      </c>
      <c r="BH257" s="239">
        <f>IF(N257="zníž. prenesená",J257,0)</f>
        <v>0</v>
      </c>
      <c r="BI257" s="239">
        <f>IF(N257="nulová",J257,0)</f>
        <v>0</v>
      </c>
      <c r="BJ257" s="14" t="s">
        <v>144</v>
      </c>
      <c r="BK257" s="239">
        <f>ROUND(I257*H257,2)</f>
        <v>0</v>
      </c>
      <c r="BL257" s="14" t="s">
        <v>168</v>
      </c>
      <c r="BM257" s="238" t="s">
        <v>613</v>
      </c>
    </row>
    <row r="258" s="2" customFormat="1" ht="66.75" customHeight="1">
      <c r="A258" s="35"/>
      <c r="B258" s="36"/>
      <c r="C258" s="245" t="s">
        <v>614</v>
      </c>
      <c r="D258" s="245" t="s">
        <v>394</v>
      </c>
      <c r="E258" s="246" t="s">
        <v>615</v>
      </c>
      <c r="F258" s="247" t="s">
        <v>616</v>
      </c>
      <c r="G258" s="248" t="s">
        <v>337</v>
      </c>
      <c r="H258" s="249">
        <v>1</v>
      </c>
      <c r="I258" s="250"/>
      <c r="J258" s="251">
        <f>ROUND(I258*H258,2)</f>
        <v>0</v>
      </c>
      <c r="K258" s="252"/>
      <c r="L258" s="253"/>
      <c r="M258" s="254" t="s">
        <v>1</v>
      </c>
      <c r="N258" s="255" t="s">
        <v>38</v>
      </c>
      <c r="O258" s="94"/>
      <c r="P258" s="236">
        <f>O258*H258</f>
        <v>0</v>
      </c>
      <c r="Q258" s="236">
        <v>0</v>
      </c>
      <c r="R258" s="236">
        <f>Q258*H258</f>
        <v>0</v>
      </c>
      <c r="S258" s="236">
        <v>0</v>
      </c>
      <c r="T258" s="23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38" t="s">
        <v>195</v>
      </c>
      <c r="AT258" s="238" t="s">
        <v>394</v>
      </c>
      <c r="AU258" s="238" t="s">
        <v>144</v>
      </c>
      <c r="AY258" s="14" t="s">
        <v>136</v>
      </c>
      <c r="BE258" s="239">
        <f>IF(N258="základná",J258,0)</f>
        <v>0</v>
      </c>
      <c r="BF258" s="239">
        <f>IF(N258="znížená",J258,0)</f>
        <v>0</v>
      </c>
      <c r="BG258" s="239">
        <f>IF(N258="zákl. prenesená",J258,0)</f>
        <v>0</v>
      </c>
      <c r="BH258" s="239">
        <f>IF(N258="zníž. prenesená",J258,0)</f>
        <v>0</v>
      </c>
      <c r="BI258" s="239">
        <f>IF(N258="nulová",J258,0)</f>
        <v>0</v>
      </c>
      <c r="BJ258" s="14" t="s">
        <v>144</v>
      </c>
      <c r="BK258" s="239">
        <f>ROUND(I258*H258,2)</f>
        <v>0</v>
      </c>
      <c r="BL258" s="14" t="s">
        <v>168</v>
      </c>
      <c r="BM258" s="238" t="s">
        <v>617</v>
      </c>
    </row>
    <row r="259" s="2" customFormat="1" ht="66.75" customHeight="1">
      <c r="A259" s="35"/>
      <c r="B259" s="36"/>
      <c r="C259" s="245" t="s">
        <v>606</v>
      </c>
      <c r="D259" s="245" t="s">
        <v>394</v>
      </c>
      <c r="E259" s="246" t="s">
        <v>618</v>
      </c>
      <c r="F259" s="247" t="s">
        <v>619</v>
      </c>
      <c r="G259" s="248" t="s">
        <v>337</v>
      </c>
      <c r="H259" s="249">
        <v>1</v>
      </c>
      <c r="I259" s="250"/>
      <c r="J259" s="251">
        <f>ROUND(I259*H259,2)</f>
        <v>0</v>
      </c>
      <c r="K259" s="252"/>
      <c r="L259" s="253"/>
      <c r="M259" s="254" t="s">
        <v>1</v>
      </c>
      <c r="N259" s="255" t="s">
        <v>38</v>
      </c>
      <c r="O259" s="94"/>
      <c r="P259" s="236">
        <f>O259*H259</f>
        <v>0</v>
      </c>
      <c r="Q259" s="236">
        <v>0</v>
      </c>
      <c r="R259" s="236">
        <f>Q259*H259</f>
        <v>0</v>
      </c>
      <c r="S259" s="236">
        <v>0</v>
      </c>
      <c r="T259" s="237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38" t="s">
        <v>195</v>
      </c>
      <c r="AT259" s="238" t="s">
        <v>394</v>
      </c>
      <c r="AU259" s="238" t="s">
        <v>144</v>
      </c>
      <c r="AY259" s="14" t="s">
        <v>136</v>
      </c>
      <c r="BE259" s="239">
        <f>IF(N259="základná",J259,0)</f>
        <v>0</v>
      </c>
      <c r="BF259" s="239">
        <f>IF(N259="znížená",J259,0)</f>
        <v>0</v>
      </c>
      <c r="BG259" s="239">
        <f>IF(N259="zákl. prenesená",J259,0)</f>
        <v>0</v>
      </c>
      <c r="BH259" s="239">
        <f>IF(N259="zníž. prenesená",J259,0)</f>
        <v>0</v>
      </c>
      <c r="BI259" s="239">
        <f>IF(N259="nulová",J259,0)</f>
        <v>0</v>
      </c>
      <c r="BJ259" s="14" t="s">
        <v>144</v>
      </c>
      <c r="BK259" s="239">
        <f>ROUND(I259*H259,2)</f>
        <v>0</v>
      </c>
      <c r="BL259" s="14" t="s">
        <v>168</v>
      </c>
      <c r="BM259" s="238" t="s">
        <v>620</v>
      </c>
    </row>
    <row r="260" s="2" customFormat="1" ht="66.75" customHeight="1">
      <c r="A260" s="35"/>
      <c r="B260" s="36"/>
      <c r="C260" s="245" t="s">
        <v>459</v>
      </c>
      <c r="D260" s="245" t="s">
        <v>394</v>
      </c>
      <c r="E260" s="246" t="s">
        <v>621</v>
      </c>
      <c r="F260" s="247" t="s">
        <v>622</v>
      </c>
      <c r="G260" s="248" t="s">
        <v>337</v>
      </c>
      <c r="H260" s="249">
        <v>1</v>
      </c>
      <c r="I260" s="250"/>
      <c r="J260" s="251">
        <f>ROUND(I260*H260,2)</f>
        <v>0</v>
      </c>
      <c r="K260" s="252"/>
      <c r="L260" s="253"/>
      <c r="M260" s="254" t="s">
        <v>1</v>
      </c>
      <c r="N260" s="255" t="s">
        <v>38</v>
      </c>
      <c r="O260" s="94"/>
      <c r="P260" s="236">
        <f>O260*H260</f>
        <v>0</v>
      </c>
      <c r="Q260" s="236">
        <v>0</v>
      </c>
      <c r="R260" s="236">
        <f>Q260*H260</f>
        <v>0</v>
      </c>
      <c r="S260" s="236">
        <v>0</v>
      </c>
      <c r="T260" s="23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38" t="s">
        <v>195</v>
      </c>
      <c r="AT260" s="238" t="s">
        <v>394</v>
      </c>
      <c r="AU260" s="238" t="s">
        <v>144</v>
      </c>
      <c r="AY260" s="14" t="s">
        <v>136</v>
      </c>
      <c r="BE260" s="239">
        <f>IF(N260="základná",J260,0)</f>
        <v>0</v>
      </c>
      <c r="BF260" s="239">
        <f>IF(N260="znížená",J260,0)</f>
        <v>0</v>
      </c>
      <c r="BG260" s="239">
        <f>IF(N260="zákl. prenesená",J260,0)</f>
        <v>0</v>
      </c>
      <c r="BH260" s="239">
        <f>IF(N260="zníž. prenesená",J260,0)</f>
        <v>0</v>
      </c>
      <c r="BI260" s="239">
        <f>IF(N260="nulová",J260,0)</f>
        <v>0</v>
      </c>
      <c r="BJ260" s="14" t="s">
        <v>144</v>
      </c>
      <c r="BK260" s="239">
        <f>ROUND(I260*H260,2)</f>
        <v>0</v>
      </c>
      <c r="BL260" s="14" t="s">
        <v>168</v>
      </c>
      <c r="BM260" s="238" t="s">
        <v>623</v>
      </c>
    </row>
    <row r="261" s="2" customFormat="1" ht="62.7" customHeight="1">
      <c r="A261" s="35"/>
      <c r="B261" s="36"/>
      <c r="C261" s="245" t="s">
        <v>624</v>
      </c>
      <c r="D261" s="245" t="s">
        <v>394</v>
      </c>
      <c r="E261" s="246" t="s">
        <v>625</v>
      </c>
      <c r="F261" s="247" t="s">
        <v>626</v>
      </c>
      <c r="G261" s="248" t="s">
        <v>337</v>
      </c>
      <c r="H261" s="249">
        <v>2</v>
      </c>
      <c r="I261" s="250"/>
      <c r="J261" s="251">
        <f>ROUND(I261*H261,2)</f>
        <v>0</v>
      </c>
      <c r="K261" s="252"/>
      <c r="L261" s="253"/>
      <c r="M261" s="254" t="s">
        <v>1</v>
      </c>
      <c r="N261" s="255" t="s">
        <v>38</v>
      </c>
      <c r="O261" s="94"/>
      <c r="P261" s="236">
        <f>O261*H261</f>
        <v>0</v>
      </c>
      <c r="Q261" s="236">
        <v>0</v>
      </c>
      <c r="R261" s="236">
        <f>Q261*H261</f>
        <v>0</v>
      </c>
      <c r="S261" s="236">
        <v>0</v>
      </c>
      <c r="T261" s="23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38" t="s">
        <v>195</v>
      </c>
      <c r="AT261" s="238" t="s">
        <v>394</v>
      </c>
      <c r="AU261" s="238" t="s">
        <v>144</v>
      </c>
      <c r="AY261" s="14" t="s">
        <v>136</v>
      </c>
      <c r="BE261" s="239">
        <f>IF(N261="základná",J261,0)</f>
        <v>0</v>
      </c>
      <c r="BF261" s="239">
        <f>IF(N261="znížená",J261,0)</f>
        <v>0</v>
      </c>
      <c r="BG261" s="239">
        <f>IF(N261="zákl. prenesená",J261,0)</f>
        <v>0</v>
      </c>
      <c r="BH261" s="239">
        <f>IF(N261="zníž. prenesená",J261,0)</f>
        <v>0</v>
      </c>
      <c r="BI261" s="239">
        <f>IF(N261="nulová",J261,0)</f>
        <v>0</v>
      </c>
      <c r="BJ261" s="14" t="s">
        <v>144</v>
      </c>
      <c r="BK261" s="239">
        <f>ROUND(I261*H261,2)</f>
        <v>0</v>
      </c>
      <c r="BL261" s="14" t="s">
        <v>168</v>
      </c>
      <c r="BM261" s="238" t="s">
        <v>627</v>
      </c>
    </row>
    <row r="262" s="2" customFormat="1" ht="66.75" customHeight="1">
      <c r="A262" s="35"/>
      <c r="B262" s="36"/>
      <c r="C262" s="245" t="s">
        <v>463</v>
      </c>
      <c r="D262" s="245" t="s">
        <v>394</v>
      </c>
      <c r="E262" s="246" t="s">
        <v>628</v>
      </c>
      <c r="F262" s="247" t="s">
        <v>629</v>
      </c>
      <c r="G262" s="248" t="s">
        <v>337</v>
      </c>
      <c r="H262" s="249">
        <v>1</v>
      </c>
      <c r="I262" s="250"/>
      <c r="J262" s="251">
        <f>ROUND(I262*H262,2)</f>
        <v>0</v>
      </c>
      <c r="K262" s="252"/>
      <c r="L262" s="253"/>
      <c r="M262" s="254" t="s">
        <v>1</v>
      </c>
      <c r="N262" s="255" t="s">
        <v>38</v>
      </c>
      <c r="O262" s="94"/>
      <c r="P262" s="236">
        <f>O262*H262</f>
        <v>0</v>
      </c>
      <c r="Q262" s="236">
        <v>0</v>
      </c>
      <c r="R262" s="236">
        <f>Q262*H262</f>
        <v>0</v>
      </c>
      <c r="S262" s="236">
        <v>0</v>
      </c>
      <c r="T262" s="237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38" t="s">
        <v>195</v>
      </c>
      <c r="AT262" s="238" t="s">
        <v>394</v>
      </c>
      <c r="AU262" s="238" t="s">
        <v>144</v>
      </c>
      <c r="AY262" s="14" t="s">
        <v>136</v>
      </c>
      <c r="BE262" s="239">
        <f>IF(N262="základná",J262,0)</f>
        <v>0</v>
      </c>
      <c r="BF262" s="239">
        <f>IF(N262="znížená",J262,0)</f>
        <v>0</v>
      </c>
      <c r="BG262" s="239">
        <f>IF(N262="zákl. prenesená",J262,0)</f>
        <v>0</v>
      </c>
      <c r="BH262" s="239">
        <f>IF(N262="zníž. prenesená",J262,0)</f>
        <v>0</v>
      </c>
      <c r="BI262" s="239">
        <f>IF(N262="nulová",J262,0)</f>
        <v>0</v>
      </c>
      <c r="BJ262" s="14" t="s">
        <v>144</v>
      </c>
      <c r="BK262" s="239">
        <f>ROUND(I262*H262,2)</f>
        <v>0</v>
      </c>
      <c r="BL262" s="14" t="s">
        <v>168</v>
      </c>
      <c r="BM262" s="238" t="s">
        <v>630</v>
      </c>
    </row>
    <row r="263" s="2" customFormat="1" ht="62.7" customHeight="1">
      <c r="A263" s="35"/>
      <c r="B263" s="36"/>
      <c r="C263" s="245" t="s">
        <v>631</v>
      </c>
      <c r="D263" s="245" t="s">
        <v>394</v>
      </c>
      <c r="E263" s="246" t="s">
        <v>632</v>
      </c>
      <c r="F263" s="247" t="s">
        <v>633</v>
      </c>
      <c r="G263" s="248" t="s">
        <v>337</v>
      </c>
      <c r="H263" s="249">
        <v>2</v>
      </c>
      <c r="I263" s="250"/>
      <c r="J263" s="251">
        <f>ROUND(I263*H263,2)</f>
        <v>0</v>
      </c>
      <c r="K263" s="252"/>
      <c r="L263" s="253"/>
      <c r="M263" s="254" t="s">
        <v>1</v>
      </c>
      <c r="N263" s="255" t="s">
        <v>38</v>
      </c>
      <c r="O263" s="94"/>
      <c r="P263" s="236">
        <f>O263*H263</f>
        <v>0</v>
      </c>
      <c r="Q263" s="236">
        <v>0</v>
      </c>
      <c r="R263" s="236">
        <f>Q263*H263</f>
        <v>0</v>
      </c>
      <c r="S263" s="236">
        <v>0</v>
      </c>
      <c r="T263" s="237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38" t="s">
        <v>195</v>
      </c>
      <c r="AT263" s="238" t="s">
        <v>394</v>
      </c>
      <c r="AU263" s="238" t="s">
        <v>144</v>
      </c>
      <c r="AY263" s="14" t="s">
        <v>136</v>
      </c>
      <c r="BE263" s="239">
        <f>IF(N263="základná",J263,0)</f>
        <v>0</v>
      </c>
      <c r="BF263" s="239">
        <f>IF(N263="znížená",J263,0)</f>
        <v>0</v>
      </c>
      <c r="BG263" s="239">
        <f>IF(N263="zákl. prenesená",J263,0)</f>
        <v>0</v>
      </c>
      <c r="BH263" s="239">
        <f>IF(N263="zníž. prenesená",J263,0)</f>
        <v>0</v>
      </c>
      <c r="BI263" s="239">
        <f>IF(N263="nulová",J263,0)</f>
        <v>0</v>
      </c>
      <c r="BJ263" s="14" t="s">
        <v>144</v>
      </c>
      <c r="BK263" s="239">
        <f>ROUND(I263*H263,2)</f>
        <v>0</v>
      </c>
      <c r="BL263" s="14" t="s">
        <v>168</v>
      </c>
      <c r="BM263" s="238" t="s">
        <v>634</v>
      </c>
    </row>
    <row r="264" s="2" customFormat="1" ht="66.75" customHeight="1">
      <c r="A264" s="35"/>
      <c r="B264" s="36"/>
      <c r="C264" s="245" t="s">
        <v>467</v>
      </c>
      <c r="D264" s="245" t="s">
        <v>394</v>
      </c>
      <c r="E264" s="246" t="s">
        <v>635</v>
      </c>
      <c r="F264" s="247" t="s">
        <v>636</v>
      </c>
      <c r="G264" s="248" t="s">
        <v>337</v>
      </c>
      <c r="H264" s="249">
        <v>1</v>
      </c>
      <c r="I264" s="250"/>
      <c r="J264" s="251">
        <f>ROUND(I264*H264,2)</f>
        <v>0</v>
      </c>
      <c r="K264" s="252"/>
      <c r="L264" s="253"/>
      <c r="M264" s="254" t="s">
        <v>1</v>
      </c>
      <c r="N264" s="255" t="s">
        <v>38</v>
      </c>
      <c r="O264" s="94"/>
      <c r="P264" s="236">
        <f>O264*H264</f>
        <v>0</v>
      </c>
      <c r="Q264" s="236">
        <v>0</v>
      </c>
      <c r="R264" s="236">
        <f>Q264*H264</f>
        <v>0</v>
      </c>
      <c r="S264" s="236">
        <v>0</v>
      </c>
      <c r="T264" s="23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38" t="s">
        <v>195</v>
      </c>
      <c r="AT264" s="238" t="s">
        <v>394</v>
      </c>
      <c r="AU264" s="238" t="s">
        <v>144</v>
      </c>
      <c r="AY264" s="14" t="s">
        <v>136</v>
      </c>
      <c r="BE264" s="239">
        <f>IF(N264="základná",J264,0)</f>
        <v>0</v>
      </c>
      <c r="BF264" s="239">
        <f>IF(N264="znížená",J264,0)</f>
        <v>0</v>
      </c>
      <c r="BG264" s="239">
        <f>IF(N264="zákl. prenesená",J264,0)</f>
        <v>0</v>
      </c>
      <c r="BH264" s="239">
        <f>IF(N264="zníž. prenesená",J264,0)</f>
        <v>0</v>
      </c>
      <c r="BI264" s="239">
        <f>IF(N264="nulová",J264,0)</f>
        <v>0</v>
      </c>
      <c r="BJ264" s="14" t="s">
        <v>144</v>
      </c>
      <c r="BK264" s="239">
        <f>ROUND(I264*H264,2)</f>
        <v>0</v>
      </c>
      <c r="BL264" s="14" t="s">
        <v>168</v>
      </c>
      <c r="BM264" s="238" t="s">
        <v>637</v>
      </c>
    </row>
    <row r="265" s="2" customFormat="1" ht="37.8" customHeight="1">
      <c r="A265" s="35"/>
      <c r="B265" s="36"/>
      <c r="C265" s="245" t="s">
        <v>638</v>
      </c>
      <c r="D265" s="245" t="s">
        <v>394</v>
      </c>
      <c r="E265" s="246" t="s">
        <v>639</v>
      </c>
      <c r="F265" s="247" t="s">
        <v>640</v>
      </c>
      <c r="G265" s="248" t="s">
        <v>337</v>
      </c>
      <c r="H265" s="249">
        <v>6</v>
      </c>
      <c r="I265" s="250"/>
      <c r="J265" s="251">
        <f>ROUND(I265*H265,2)</f>
        <v>0</v>
      </c>
      <c r="K265" s="252"/>
      <c r="L265" s="253"/>
      <c r="M265" s="254" t="s">
        <v>1</v>
      </c>
      <c r="N265" s="255" t="s">
        <v>38</v>
      </c>
      <c r="O265" s="94"/>
      <c r="P265" s="236">
        <f>O265*H265</f>
        <v>0</v>
      </c>
      <c r="Q265" s="236">
        <v>0</v>
      </c>
      <c r="R265" s="236">
        <f>Q265*H265</f>
        <v>0</v>
      </c>
      <c r="S265" s="236">
        <v>0</v>
      </c>
      <c r="T265" s="23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38" t="s">
        <v>195</v>
      </c>
      <c r="AT265" s="238" t="s">
        <v>394</v>
      </c>
      <c r="AU265" s="238" t="s">
        <v>144</v>
      </c>
      <c r="AY265" s="14" t="s">
        <v>136</v>
      </c>
      <c r="BE265" s="239">
        <f>IF(N265="základná",J265,0)</f>
        <v>0</v>
      </c>
      <c r="BF265" s="239">
        <f>IF(N265="znížená",J265,0)</f>
        <v>0</v>
      </c>
      <c r="BG265" s="239">
        <f>IF(N265="zákl. prenesená",J265,0)</f>
        <v>0</v>
      </c>
      <c r="BH265" s="239">
        <f>IF(N265="zníž. prenesená",J265,0)</f>
        <v>0</v>
      </c>
      <c r="BI265" s="239">
        <f>IF(N265="nulová",J265,0)</f>
        <v>0</v>
      </c>
      <c r="BJ265" s="14" t="s">
        <v>144</v>
      </c>
      <c r="BK265" s="239">
        <f>ROUND(I265*H265,2)</f>
        <v>0</v>
      </c>
      <c r="BL265" s="14" t="s">
        <v>168</v>
      </c>
      <c r="BM265" s="238" t="s">
        <v>641</v>
      </c>
    </row>
    <row r="266" s="2" customFormat="1" ht="66.75" customHeight="1">
      <c r="A266" s="35"/>
      <c r="B266" s="36"/>
      <c r="C266" s="245" t="s">
        <v>470</v>
      </c>
      <c r="D266" s="245" t="s">
        <v>394</v>
      </c>
      <c r="E266" s="246" t="s">
        <v>642</v>
      </c>
      <c r="F266" s="247" t="s">
        <v>643</v>
      </c>
      <c r="G266" s="248" t="s">
        <v>337</v>
      </c>
      <c r="H266" s="249">
        <v>14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38</v>
      </c>
      <c r="O266" s="94"/>
      <c r="P266" s="236">
        <f>O266*H266</f>
        <v>0</v>
      </c>
      <c r="Q266" s="236">
        <v>0</v>
      </c>
      <c r="R266" s="236">
        <f>Q266*H266</f>
        <v>0</v>
      </c>
      <c r="S266" s="236">
        <v>0</v>
      </c>
      <c r="T266" s="23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38" t="s">
        <v>195</v>
      </c>
      <c r="AT266" s="238" t="s">
        <v>394</v>
      </c>
      <c r="AU266" s="238" t="s">
        <v>144</v>
      </c>
      <c r="AY266" s="14" t="s">
        <v>136</v>
      </c>
      <c r="BE266" s="239">
        <f>IF(N266="základná",J266,0)</f>
        <v>0</v>
      </c>
      <c r="BF266" s="239">
        <f>IF(N266="znížená",J266,0)</f>
        <v>0</v>
      </c>
      <c r="BG266" s="239">
        <f>IF(N266="zákl. prenesená",J266,0)</f>
        <v>0</v>
      </c>
      <c r="BH266" s="239">
        <f>IF(N266="zníž. prenesená",J266,0)</f>
        <v>0</v>
      </c>
      <c r="BI266" s="239">
        <f>IF(N266="nulová",J266,0)</f>
        <v>0</v>
      </c>
      <c r="BJ266" s="14" t="s">
        <v>144</v>
      </c>
      <c r="BK266" s="239">
        <f>ROUND(I266*H266,2)</f>
        <v>0</v>
      </c>
      <c r="BL266" s="14" t="s">
        <v>168</v>
      </c>
      <c r="BM266" s="238" t="s">
        <v>644</v>
      </c>
    </row>
    <row r="267" s="2" customFormat="1" ht="66.75" customHeight="1">
      <c r="A267" s="35"/>
      <c r="B267" s="36"/>
      <c r="C267" s="245" t="s">
        <v>645</v>
      </c>
      <c r="D267" s="245" t="s">
        <v>394</v>
      </c>
      <c r="E267" s="246" t="s">
        <v>646</v>
      </c>
      <c r="F267" s="247" t="s">
        <v>647</v>
      </c>
      <c r="G267" s="248" t="s">
        <v>337</v>
      </c>
      <c r="H267" s="249">
        <v>1</v>
      </c>
      <c r="I267" s="250"/>
      <c r="J267" s="251">
        <f>ROUND(I267*H267,2)</f>
        <v>0</v>
      </c>
      <c r="K267" s="252"/>
      <c r="L267" s="253"/>
      <c r="M267" s="254" t="s">
        <v>1</v>
      </c>
      <c r="N267" s="255" t="s">
        <v>38</v>
      </c>
      <c r="O267" s="94"/>
      <c r="P267" s="236">
        <f>O267*H267</f>
        <v>0</v>
      </c>
      <c r="Q267" s="236">
        <v>0</v>
      </c>
      <c r="R267" s="236">
        <f>Q267*H267</f>
        <v>0</v>
      </c>
      <c r="S267" s="236">
        <v>0</v>
      </c>
      <c r="T267" s="23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38" t="s">
        <v>195</v>
      </c>
      <c r="AT267" s="238" t="s">
        <v>394</v>
      </c>
      <c r="AU267" s="238" t="s">
        <v>144</v>
      </c>
      <c r="AY267" s="14" t="s">
        <v>136</v>
      </c>
      <c r="BE267" s="239">
        <f>IF(N267="základná",J267,0)</f>
        <v>0</v>
      </c>
      <c r="BF267" s="239">
        <f>IF(N267="znížená",J267,0)</f>
        <v>0</v>
      </c>
      <c r="BG267" s="239">
        <f>IF(N267="zákl. prenesená",J267,0)</f>
        <v>0</v>
      </c>
      <c r="BH267" s="239">
        <f>IF(N267="zníž. prenesená",J267,0)</f>
        <v>0</v>
      </c>
      <c r="BI267" s="239">
        <f>IF(N267="nulová",J267,0)</f>
        <v>0</v>
      </c>
      <c r="BJ267" s="14" t="s">
        <v>144</v>
      </c>
      <c r="BK267" s="239">
        <f>ROUND(I267*H267,2)</f>
        <v>0</v>
      </c>
      <c r="BL267" s="14" t="s">
        <v>168</v>
      </c>
      <c r="BM267" s="238" t="s">
        <v>648</v>
      </c>
    </row>
    <row r="268" s="2" customFormat="1" ht="66.75" customHeight="1">
      <c r="A268" s="35"/>
      <c r="B268" s="36"/>
      <c r="C268" s="245" t="s">
        <v>474</v>
      </c>
      <c r="D268" s="245" t="s">
        <v>394</v>
      </c>
      <c r="E268" s="246" t="s">
        <v>649</v>
      </c>
      <c r="F268" s="247" t="s">
        <v>650</v>
      </c>
      <c r="G268" s="248" t="s">
        <v>337</v>
      </c>
      <c r="H268" s="249">
        <v>4</v>
      </c>
      <c r="I268" s="250"/>
      <c r="J268" s="251">
        <f>ROUND(I268*H268,2)</f>
        <v>0</v>
      </c>
      <c r="K268" s="252"/>
      <c r="L268" s="253"/>
      <c r="M268" s="254" t="s">
        <v>1</v>
      </c>
      <c r="N268" s="255" t="s">
        <v>38</v>
      </c>
      <c r="O268" s="94"/>
      <c r="P268" s="236">
        <f>O268*H268</f>
        <v>0</v>
      </c>
      <c r="Q268" s="236">
        <v>0</v>
      </c>
      <c r="R268" s="236">
        <f>Q268*H268</f>
        <v>0</v>
      </c>
      <c r="S268" s="236">
        <v>0</v>
      </c>
      <c r="T268" s="23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38" t="s">
        <v>195</v>
      </c>
      <c r="AT268" s="238" t="s">
        <v>394</v>
      </c>
      <c r="AU268" s="238" t="s">
        <v>144</v>
      </c>
      <c r="AY268" s="14" t="s">
        <v>136</v>
      </c>
      <c r="BE268" s="239">
        <f>IF(N268="základná",J268,0)</f>
        <v>0</v>
      </c>
      <c r="BF268" s="239">
        <f>IF(N268="znížená",J268,0)</f>
        <v>0</v>
      </c>
      <c r="BG268" s="239">
        <f>IF(N268="zákl. prenesená",J268,0)</f>
        <v>0</v>
      </c>
      <c r="BH268" s="239">
        <f>IF(N268="zníž. prenesená",J268,0)</f>
        <v>0</v>
      </c>
      <c r="BI268" s="239">
        <f>IF(N268="nulová",J268,0)</f>
        <v>0</v>
      </c>
      <c r="BJ268" s="14" t="s">
        <v>144</v>
      </c>
      <c r="BK268" s="239">
        <f>ROUND(I268*H268,2)</f>
        <v>0</v>
      </c>
      <c r="BL268" s="14" t="s">
        <v>168</v>
      </c>
      <c r="BM268" s="238" t="s">
        <v>651</v>
      </c>
    </row>
    <row r="269" s="2" customFormat="1" ht="62.7" customHeight="1">
      <c r="A269" s="35"/>
      <c r="B269" s="36"/>
      <c r="C269" s="245" t="s">
        <v>652</v>
      </c>
      <c r="D269" s="245" t="s">
        <v>394</v>
      </c>
      <c r="E269" s="246" t="s">
        <v>653</v>
      </c>
      <c r="F269" s="247" t="s">
        <v>654</v>
      </c>
      <c r="G269" s="248" t="s">
        <v>337</v>
      </c>
      <c r="H269" s="249">
        <v>4</v>
      </c>
      <c r="I269" s="250"/>
      <c r="J269" s="251">
        <f>ROUND(I269*H269,2)</f>
        <v>0</v>
      </c>
      <c r="K269" s="252"/>
      <c r="L269" s="253"/>
      <c r="M269" s="254" t="s">
        <v>1</v>
      </c>
      <c r="N269" s="255" t="s">
        <v>38</v>
      </c>
      <c r="O269" s="94"/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7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38" t="s">
        <v>195</v>
      </c>
      <c r="AT269" s="238" t="s">
        <v>394</v>
      </c>
      <c r="AU269" s="238" t="s">
        <v>144</v>
      </c>
      <c r="AY269" s="14" t="s">
        <v>136</v>
      </c>
      <c r="BE269" s="239">
        <f>IF(N269="základná",J269,0)</f>
        <v>0</v>
      </c>
      <c r="BF269" s="239">
        <f>IF(N269="znížená",J269,0)</f>
        <v>0</v>
      </c>
      <c r="BG269" s="239">
        <f>IF(N269="zákl. prenesená",J269,0)</f>
        <v>0</v>
      </c>
      <c r="BH269" s="239">
        <f>IF(N269="zníž. prenesená",J269,0)</f>
        <v>0</v>
      </c>
      <c r="BI269" s="239">
        <f>IF(N269="nulová",J269,0)</f>
        <v>0</v>
      </c>
      <c r="BJ269" s="14" t="s">
        <v>144</v>
      </c>
      <c r="BK269" s="239">
        <f>ROUND(I269*H269,2)</f>
        <v>0</v>
      </c>
      <c r="BL269" s="14" t="s">
        <v>168</v>
      </c>
      <c r="BM269" s="238" t="s">
        <v>655</v>
      </c>
    </row>
    <row r="270" s="2" customFormat="1" ht="66.75" customHeight="1">
      <c r="A270" s="35"/>
      <c r="B270" s="36"/>
      <c r="C270" s="245" t="s">
        <v>477</v>
      </c>
      <c r="D270" s="245" t="s">
        <v>394</v>
      </c>
      <c r="E270" s="246" t="s">
        <v>656</v>
      </c>
      <c r="F270" s="247" t="s">
        <v>657</v>
      </c>
      <c r="G270" s="248" t="s">
        <v>337</v>
      </c>
      <c r="H270" s="249">
        <v>14</v>
      </c>
      <c r="I270" s="250"/>
      <c r="J270" s="251">
        <f>ROUND(I270*H270,2)</f>
        <v>0</v>
      </c>
      <c r="K270" s="252"/>
      <c r="L270" s="253"/>
      <c r="M270" s="254" t="s">
        <v>1</v>
      </c>
      <c r="N270" s="255" t="s">
        <v>38</v>
      </c>
      <c r="O270" s="94"/>
      <c r="P270" s="236">
        <f>O270*H270</f>
        <v>0</v>
      </c>
      <c r="Q270" s="236">
        <v>0</v>
      </c>
      <c r="R270" s="236">
        <f>Q270*H270</f>
        <v>0</v>
      </c>
      <c r="S270" s="236">
        <v>0</v>
      </c>
      <c r="T270" s="23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38" t="s">
        <v>195</v>
      </c>
      <c r="AT270" s="238" t="s">
        <v>394</v>
      </c>
      <c r="AU270" s="238" t="s">
        <v>144</v>
      </c>
      <c r="AY270" s="14" t="s">
        <v>136</v>
      </c>
      <c r="BE270" s="239">
        <f>IF(N270="základná",J270,0)</f>
        <v>0</v>
      </c>
      <c r="BF270" s="239">
        <f>IF(N270="znížená",J270,0)</f>
        <v>0</v>
      </c>
      <c r="BG270" s="239">
        <f>IF(N270="zákl. prenesená",J270,0)</f>
        <v>0</v>
      </c>
      <c r="BH270" s="239">
        <f>IF(N270="zníž. prenesená",J270,0)</f>
        <v>0</v>
      </c>
      <c r="BI270" s="239">
        <f>IF(N270="nulová",J270,0)</f>
        <v>0</v>
      </c>
      <c r="BJ270" s="14" t="s">
        <v>144</v>
      </c>
      <c r="BK270" s="239">
        <f>ROUND(I270*H270,2)</f>
        <v>0</v>
      </c>
      <c r="BL270" s="14" t="s">
        <v>168</v>
      </c>
      <c r="BM270" s="238" t="s">
        <v>658</v>
      </c>
    </row>
    <row r="271" s="2" customFormat="1" ht="66.75" customHeight="1">
      <c r="A271" s="35"/>
      <c r="B271" s="36"/>
      <c r="C271" s="245" t="s">
        <v>659</v>
      </c>
      <c r="D271" s="245" t="s">
        <v>394</v>
      </c>
      <c r="E271" s="246" t="s">
        <v>660</v>
      </c>
      <c r="F271" s="247" t="s">
        <v>661</v>
      </c>
      <c r="G271" s="248" t="s">
        <v>337</v>
      </c>
      <c r="H271" s="249">
        <v>1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38</v>
      </c>
      <c r="O271" s="94"/>
      <c r="P271" s="236">
        <f>O271*H271</f>
        <v>0</v>
      </c>
      <c r="Q271" s="236">
        <v>0</v>
      </c>
      <c r="R271" s="236">
        <f>Q271*H271</f>
        <v>0</v>
      </c>
      <c r="S271" s="236">
        <v>0</v>
      </c>
      <c r="T271" s="23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38" t="s">
        <v>195</v>
      </c>
      <c r="AT271" s="238" t="s">
        <v>394</v>
      </c>
      <c r="AU271" s="238" t="s">
        <v>144</v>
      </c>
      <c r="AY271" s="14" t="s">
        <v>136</v>
      </c>
      <c r="BE271" s="239">
        <f>IF(N271="základná",J271,0)</f>
        <v>0</v>
      </c>
      <c r="BF271" s="239">
        <f>IF(N271="znížená",J271,0)</f>
        <v>0</v>
      </c>
      <c r="BG271" s="239">
        <f>IF(N271="zákl. prenesená",J271,0)</f>
        <v>0</v>
      </c>
      <c r="BH271" s="239">
        <f>IF(N271="zníž. prenesená",J271,0)</f>
        <v>0</v>
      </c>
      <c r="BI271" s="239">
        <f>IF(N271="nulová",J271,0)</f>
        <v>0</v>
      </c>
      <c r="BJ271" s="14" t="s">
        <v>144</v>
      </c>
      <c r="BK271" s="239">
        <f>ROUND(I271*H271,2)</f>
        <v>0</v>
      </c>
      <c r="BL271" s="14" t="s">
        <v>168</v>
      </c>
      <c r="BM271" s="238" t="s">
        <v>662</v>
      </c>
    </row>
    <row r="272" s="2" customFormat="1" ht="66.75" customHeight="1">
      <c r="A272" s="35"/>
      <c r="B272" s="36"/>
      <c r="C272" s="245" t="s">
        <v>481</v>
      </c>
      <c r="D272" s="245" t="s">
        <v>394</v>
      </c>
      <c r="E272" s="246" t="s">
        <v>663</v>
      </c>
      <c r="F272" s="247" t="s">
        <v>664</v>
      </c>
      <c r="G272" s="248" t="s">
        <v>337</v>
      </c>
      <c r="H272" s="249">
        <v>3</v>
      </c>
      <c r="I272" s="250"/>
      <c r="J272" s="251">
        <f>ROUND(I272*H272,2)</f>
        <v>0</v>
      </c>
      <c r="K272" s="252"/>
      <c r="L272" s="253"/>
      <c r="M272" s="254" t="s">
        <v>1</v>
      </c>
      <c r="N272" s="255" t="s">
        <v>38</v>
      </c>
      <c r="O272" s="94"/>
      <c r="P272" s="236">
        <f>O272*H272</f>
        <v>0</v>
      </c>
      <c r="Q272" s="236">
        <v>0</v>
      </c>
      <c r="R272" s="236">
        <f>Q272*H272</f>
        <v>0</v>
      </c>
      <c r="S272" s="236">
        <v>0</v>
      </c>
      <c r="T272" s="23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38" t="s">
        <v>195</v>
      </c>
      <c r="AT272" s="238" t="s">
        <v>394</v>
      </c>
      <c r="AU272" s="238" t="s">
        <v>144</v>
      </c>
      <c r="AY272" s="14" t="s">
        <v>136</v>
      </c>
      <c r="BE272" s="239">
        <f>IF(N272="základná",J272,0)</f>
        <v>0</v>
      </c>
      <c r="BF272" s="239">
        <f>IF(N272="znížená",J272,0)</f>
        <v>0</v>
      </c>
      <c r="BG272" s="239">
        <f>IF(N272="zákl. prenesená",J272,0)</f>
        <v>0</v>
      </c>
      <c r="BH272" s="239">
        <f>IF(N272="zníž. prenesená",J272,0)</f>
        <v>0</v>
      </c>
      <c r="BI272" s="239">
        <f>IF(N272="nulová",J272,0)</f>
        <v>0</v>
      </c>
      <c r="BJ272" s="14" t="s">
        <v>144</v>
      </c>
      <c r="BK272" s="239">
        <f>ROUND(I272*H272,2)</f>
        <v>0</v>
      </c>
      <c r="BL272" s="14" t="s">
        <v>168</v>
      </c>
      <c r="BM272" s="238" t="s">
        <v>665</v>
      </c>
    </row>
    <row r="273" s="2" customFormat="1" ht="66.75" customHeight="1">
      <c r="A273" s="35"/>
      <c r="B273" s="36"/>
      <c r="C273" s="245" t="s">
        <v>666</v>
      </c>
      <c r="D273" s="245" t="s">
        <v>394</v>
      </c>
      <c r="E273" s="246" t="s">
        <v>667</v>
      </c>
      <c r="F273" s="247" t="s">
        <v>668</v>
      </c>
      <c r="G273" s="248" t="s">
        <v>337</v>
      </c>
      <c r="H273" s="249">
        <v>4</v>
      </c>
      <c r="I273" s="250"/>
      <c r="J273" s="251">
        <f>ROUND(I273*H273,2)</f>
        <v>0</v>
      </c>
      <c r="K273" s="252"/>
      <c r="L273" s="253"/>
      <c r="M273" s="254" t="s">
        <v>1</v>
      </c>
      <c r="N273" s="255" t="s">
        <v>38</v>
      </c>
      <c r="O273" s="94"/>
      <c r="P273" s="236">
        <f>O273*H273</f>
        <v>0</v>
      </c>
      <c r="Q273" s="236">
        <v>0</v>
      </c>
      <c r="R273" s="236">
        <f>Q273*H273</f>
        <v>0</v>
      </c>
      <c r="S273" s="236">
        <v>0</v>
      </c>
      <c r="T273" s="23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38" t="s">
        <v>195</v>
      </c>
      <c r="AT273" s="238" t="s">
        <v>394</v>
      </c>
      <c r="AU273" s="238" t="s">
        <v>144</v>
      </c>
      <c r="AY273" s="14" t="s">
        <v>136</v>
      </c>
      <c r="BE273" s="239">
        <f>IF(N273="základná",J273,0)</f>
        <v>0</v>
      </c>
      <c r="BF273" s="239">
        <f>IF(N273="znížená",J273,0)</f>
        <v>0</v>
      </c>
      <c r="BG273" s="239">
        <f>IF(N273="zákl. prenesená",J273,0)</f>
        <v>0</v>
      </c>
      <c r="BH273" s="239">
        <f>IF(N273="zníž. prenesená",J273,0)</f>
        <v>0</v>
      </c>
      <c r="BI273" s="239">
        <f>IF(N273="nulová",J273,0)</f>
        <v>0</v>
      </c>
      <c r="BJ273" s="14" t="s">
        <v>144</v>
      </c>
      <c r="BK273" s="239">
        <f>ROUND(I273*H273,2)</f>
        <v>0</v>
      </c>
      <c r="BL273" s="14" t="s">
        <v>168</v>
      </c>
      <c r="BM273" s="238" t="s">
        <v>669</v>
      </c>
    </row>
    <row r="274" s="2" customFormat="1" ht="66.75" customHeight="1">
      <c r="A274" s="35"/>
      <c r="B274" s="36"/>
      <c r="C274" s="245" t="s">
        <v>484</v>
      </c>
      <c r="D274" s="245" t="s">
        <v>394</v>
      </c>
      <c r="E274" s="246" t="s">
        <v>670</v>
      </c>
      <c r="F274" s="247" t="s">
        <v>671</v>
      </c>
      <c r="G274" s="248" t="s">
        <v>337</v>
      </c>
      <c r="H274" s="249">
        <v>6</v>
      </c>
      <c r="I274" s="250"/>
      <c r="J274" s="251">
        <f>ROUND(I274*H274,2)</f>
        <v>0</v>
      </c>
      <c r="K274" s="252"/>
      <c r="L274" s="253"/>
      <c r="M274" s="254" t="s">
        <v>1</v>
      </c>
      <c r="N274" s="255" t="s">
        <v>38</v>
      </c>
      <c r="O274" s="94"/>
      <c r="P274" s="236">
        <f>O274*H274</f>
        <v>0</v>
      </c>
      <c r="Q274" s="236">
        <v>0</v>
      </c>
      <c r="R274" s="236">
        <f>Q274*H274</f>
        <v>0</v>
      </c>
      <c r="S274" s="236">
        <v>0</v>
      </c>
      <c r="T274" s="23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38" t="s">
        <v>195</v>
      </c>
      <c r="AT274" s="238" t="s">
        <v>394</v>
      </c>
      <c r="AU274" s="238" t="s">
        <v>144</v>
      </c>
      <c r="AY274" s="14" t="s">
        <v>136</v>
      </c>
      <c r="BE274" s="239">
        <f>IF(N274="základná",J274,0)</f>
        <v>0</v>
      </c>
      <c r="BF274" s="239">
        <f>IF(N274="znížená",J274,0)</f>
        <v>0</v>
      </c>
      <c r="BG274" s="239">
        <f>IF(N274="zákl. prenesená",J274,0)</f>
        <v>0</v>
      </c>
      <c r="BH274" s="239">
        <f>IF(N274="zníž. prenesená",J274,0)</f>
        <v>0</v>
      </c>
      <c r="BI274" s="239">
        <f>IF(N274="nulová",J274,0)</f>
        <v>0</v>
      </c>
      <c r="BJ274" s="14" t="s">
        <v>144</v>
      </c>
      <c r="BK274" s="239">
        <f>ROUND(I274*H274,2)</f>
        <v>0</v>
      </c>
      <c r="BL274" s="14" t="s">
        <v>168</v>
      </c>
      <c r="BM274" s="238" t="s">
        <v>672</v>
      </c>
    </row>
    <row r="275" s="2" customFormat="1" ht="24.15" customHeight="1">
      <c r="A275" s="35"/>
      <c r="B275" s="36"/>
      <c r="C275" s="245" t="s">
        <v>673</v>
      </c>
      <c r="D275" s="245" t="s">
        <v>394</v>
      </c>
      <c r="E275" s="246" t="s">
        <v>674</v>
      </c>
      <c r="F275" s="247" t="s">
        <v>675</v>
      </c>
      <c r="G275" s="248" t="s">
        <v>337</v>
      </c>
      <c r="H275" s="249">
        <v>1</v>
      </c>
      <c r="I275" s="250"/>
      <c r="J275" s="251">
        <f>ROUND(I275*H275,2)</f>
        <v>0</v>
      </c>
      <c r="K275" s="252"/>
      <c r="L275" s="253"/>
      <c r="M275" s="254" t="s">
        <v>1</v>
      </c>
      <c r="N275" s="255" t="s">
        <v>38</v>
      </c>
      <c r="O275" s="94"/>
      <c r="P275" s="236">
        <f>O275*H275</f>
        <v>0</v>
      </c>
      <c r="Q275" s="236">
        <v>0</v>
      </c>
      <c r="R275" s="236">
        <f>Q275*H275</f>
        <v>0</v>
      </c>
      <c r="S275" s="236">
        <v>0</v>
      </c>
      <c r="T275" s="237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38" t="s">
        <v>195</v>
      </c>
      <c r="AT275" s="238" t="s">
        <v>394</v>
      </c>
      <c r="AU275" s="238" t="s">
        <v>144</v>
      </c>
      <c r="AY275" s="14" t="s">
        <v>136</v>
      </c>
      <c r="BE275" s="239">
        <f>IF(N275="základná",J275,0)</f>
        <v>0</v>
      </c>
      <c r="BF275" s="239">
        <f>IF(N275="znížená",J275,0)</f>
        <v>0</v>
      </c>
      <c r="BG275" s="239">
        <f>IF(N275="zákl. prenesená",J275,0)</f>
        <v>0</v>
      </c>
      <c r="BH275" s="239">
        <f>IF(N275="zníž. prenesená",J275,0)</f>
        <v>0</v>
      </c>
      <c r="BI275" s="239">
        <f>IF(N275="nulová",J275,0)</f>
        <v>0</v>
      </c>
      <c r="BJ275" s="14" t="s">
        <v>144</v>
      </c>
      <c r="BK275" s="239">
        <f>ROUND(I275*H275,2)</f>
        <v>0</v>
      </c>
      <c r="BL275" s="14" t="s">
        <v>168</v>
      </c>
      <c r="BM275" s="238" t="s">
        <v>676</v>
      </c>
    </row>
    <row r="276" s="2" customFormat="1" ht="33" customHeight="1">
      <c r="A276" s="35"/>
      <c r="B276" s="36"/>
      <c r="C276" s="245" t="s">
        <v>486</v>
      </c>
      <c r="D276" s="245" t="s">
        <v>394</v>
      </c>
      <c r="E276" s="246" t="s">
        <v>677</v>
      </c>
      <c r="F276" s="247" t="s">
        <v>678</v>
      </c>
      <c r="G276" s="248" t="s">
        <v>337</v>
      </c>
      <c r="H276" s="249">
        <v>1</v>
      </c>
      <c r="I276" s="250"/>
      <c r="J276" s="251">
        <f>ROUND(I276*H276,2)</f>
        <v>0</v>
      </c>
      <c r="K276" s="252"/>
      <c r="L276" s="253"/>
      <c r="M276" s="254" t="s">
        <v>1</v>
      </c>
      <c r="N276" s="255" t="s">
        <v>38</v>
      </c>
      <c r="O276" s="94"/>
      <c r="P276" s="236">
        <f>O276*H276</f>
        <v>0</v>
      </c>
      <c r="Q276" s="236">
        <v>0</v>
      </c>
      <c r="R276" s="236">
        <f>Q276*H276</f>
        <v>0</v>
      </c>
      <c r="S276" s="236">
        <v>0</v>
      </c>
      <c r="T276" s="23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38" t="s">
        <v>195</v>
      </c>
      <c r="AT276" s="238" t="s">
        <v>394</v>
      </c>
      <c r="AU276" s="238" t="s">
        <v>144</v>
      </c>
      <c r="AY276" s="14" t="s">
        <v>136</v>
      </c>
      <c r="BE276" s="239">
        <f>IF(N276="základná",J276,0)</f>
        <v>0</v>
      </c>
      <c r="BF276" s="239">
        <f>IF(N276="znížená",J276,0)</f>
        <v>0</v>
      </c>
      <c r="BG276" s="239">
        <f>IF(N276="zákl. prenesená",J276,0)</f>
        <v>0</v>
      </c>
      <c r="BH276" s="239">
        <f>IF(N276="zníž. prenesená",J276,0)</f>
        <v>0</v>
      </c>
      <c r="BI276" s="239">
        <f>IF(N276="nulová",J276,0)</f>
        <v>0</v>
      </c>
      <c r="BJ276" s="14" t="s">
        <v>144</v>
      </c>
      <c r="BK276" s="239">
        <f>ROUND(I276*H276,2)</f>
        <v>0</v>
      </c>
      <c r="BL276" s="14" t="s">
        <v>168</v>
      </c>
      <c r="BM276" s="238" t="s">
        <v>679</v>
      </c>
    </row>
    <row r="277" s="2" customFormat="1" ht="16.5" customHeight="1">
      <c r="A277" s="35"/>
      <c r="B277" s="36"/>
      <c r="C277" s="245" t="s">
        <v>680</v>
      </c>
      <c r="D277" s="245" t="s">
        <v>394</v>
      </c>
      <c r="E277" s="246" t="s">
        <v>681</v>
      </c>
      <c r="F277" s="247" t="s">
        <v>682</v>
      </c>
      <c r="G277" s="248" t="s">
        <v>337</v>
      </c>
      <c r="H277" s="249">
        <v>2</v>
      </c>
      <c r="I277" s="250"/>
      <c r="J277" s="251">
        <f>ROUND(I277*H277,2)</f>
        <v>0</v>
      </c>
      <c r="K277" s="252"/>
      <c r="L277" s="253"/>
      <c r="M277" s="254" t="s">
        <v>1</v>
      </c>
      <c r="N277" s="255" t="s">
        <v>38</v>
      </c>
      <c r="O277" s="94"/>
      <c r="P277" s="236">
        <f>O277*H277</f>
        <v>0</v>
      </c>
      <c r="Q277" s="236">
        <v>0</v>
      </c>
      <c r="R277" s="236">
        <f>Q277*H277</f>
        <v>0</v>
      </c>
      <c r="S277" s="236">
        <v>0</v>
      </c>
      <c r="T277" s="237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38" t="s">
        <v>195</v>
      </c>
      <c r="AT277" s="238" t="s">
        <v>394</v>
      </c>
      <c r="AU277" s="238" t="s">
        <v>144</v>
      </c>
      <c r="AY277" s="14" t="s">
        <v>136</v>
      </c>
      <c r="BE277" s="239">
        <f>IF(N277="základná",J277,0)</f>
        <v>0</v>
      </c>
      <c r="BF277" s="239">
        <f>IF(N277="znížená",J277,0)</f>
        <v>0</v>
      </c>
      <c r="BG277" s="239">
        <f>IF(N277="zákl. prenesená",J277,0)</f>
        <v>0</v>
      </c>
      <c r="BH277" s="239">
        <f>IF(N277="zníž. prenesená",J277,0)</f>
        <v>0</v>
      </c>
      <c r="BI277" s="239">
        <f>IF(N277="nulová",J277,0)</f>
        <v>0</v>
      </c>
      <c r="BJ277" s="14" t="s">
        <v>144</v>
      </c>
      <c r="BK277" s="239">
        <f>ROUND(I277*H277,2)</f>
        <v>0</v>
      </c>
      <c r="BL277" s="14" t="s">
        <v>168</v>
      </c>
      <c r="BM277" s="238" t="s">
        <v>683</v>
      </c>
    </row>
    <row r="278" s="2" customFormat="1" ht="33" customHeight="1">
      <c r="A278" s="35"/>
      <c r="B278" s="36"/>
      <c r="C278" s="245" t="s">
        <v>489</v>
      </c>
      <c r="D278" s="245" t="s">
        <v>394</v>
      </c>
      <c r="E278" s="246" t="s">
        <v>684</v>
      </c>
      <c r="F278" s="247" t="s">
        <v>685</v>
      </c>
      <c r="G278" s="248" t="s">
        <v>337</v>
      </c>
      <c r="H278" s="249">
        <v>1</v>
      </c>
      <c r="I278" s="250"/>
      <c r="J278" s="251">
        <f>ROUND(I278*H278,2)</f>
        <v>0</v>
      </c>
      <c r="K278" s="252"/>
      <c r="L278" s="253"/>
      <c r="M278" s="254" t="s">
        <v>1</v>
      </c>
      <c r="N278" s="255" t="s">
        <v>38</v>
      </c>
      <c r="O278" s="94"/>
      <c r="P278" s="236">
        <f>O278*H278</f>
        <v>0</v>
      </c>
      <c r="Q278" s="236">
        <v>0</v>
      </c>
      <c r="R278" s="236">
        <f>Q278*H278</f>
        <v>0</v>
      </c>
      <c r="S278" s="236">
        <v>0</v>
      </c>
      <c r="T278" s="23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38" t="s">
        <v>195</v>
      </c>
      <c r="AT278" s="238" t="s">
        <v>394</v>
      </c>
      <c r="AU278" s="238" t="s">
        <v>144</v>
      </c>
      <c r="AY278" s="14" t="s">
        <v>136</v>
      </c>
      <c r="BE278" s="239">
        <f>IF(N278="základná",J278,0)</f>
        <v>0</v>
      </c>
      <c r="BF278" s="239">
        <f>IF(N278="znížená",J278,0)</f>
        <v>0</v>
      </c>
      <c r="BG278" s="239">
        <f>IF(N278="zákl. prenesená",J278,0)</f>
        <v>0</v>
      </c>
      <c r="BH278" s="239">
        <f>IF(N278="zníž. prenesená",J278,0)</f>
        <v>0</v>
      </c>
      <c r="BI278" s="239">
        <f>IF(N278="nulová",J278,0)</f>
        <v>0</v>
      </c>
      <c r="BJ278" s="14" t="s">
        <v>144</v>
      </c>
      <c r="BK278" s="239">
        <f>ROUND(I278*H278,2)</f>
        <v>0</v>
      </c>
      <c r="BL278" s="14" t="s">
        <v>168</v>
      </c>
      <c r="BM278" s="238" t="s">
        <v>686</v>
      </c>
    </row>
    <row r="279" s="2" customFormat="1" ht="24.15" customHeight="1">
      <c r="A279" s="35"/>
      <c r="B279" s="36"/>
      <c r="C279" s="245" t="s">
        <v>687</v>
      </c>
      <c r="D279" s="245" t="s">
        <v>394</v>
      </c>
      <c r="E279" s="246" t="s">
        <v>688</v>
      </c>
      <c r="F279" s="247" t="s">
        <v>689</v>
      </c>
      <c r="G279" s="248" t="s">
        <v>337</v>
      </c>
      <c r="H279" s="249">
        <v>1</v>
      </c>
      <c r="I279" s="250"/>
      <c r="J279" s="251">
        <f>ROUND(I279*H279,2)</f>
        <v>0</v>
      </c>
      <c r="K279" s="252"/>
      <c r="L279" s="253"/>
      <c r="M279" s="254" t="s">
        <v>1</v>
      </c>
      <c r="N279" s="255" t="s">
        <v>38</v>
      </c>
      <c r="O279" s="94"/>
      <c r="P279" s="236">
        <f>O279*H279</f>
        <v>0</v>
      </c>
      <c r="Q279" s="236">
        <v>0</v>
      </c>
      <c r="R279" s="236">
        <f>Q279*H279</f>
        <v>0</v>
      </c>
      <c r="S279" s="236">
        <v>0</v>
      </c>
      <c r="T279" s="23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38" t="s">
        <v>195</v>
      </c>
      <c r="AT279" s="238" t="s">
        <v>394</v>
      </c>
      <c r="AU279" s="238" t="s">
        <v>144</v>
      </c>
      <c r="AY279" s="14" t="s">
        <v>136</v>
      </c>
      <c r="BE279" s="239">
        <f>IF(N279="základná",J279,0)</f>
        <v>0</v>
      </c>
      <c r="BF279" s="239">
        <f>IF(N279="znížená",J279,0)</f>
        <v>0</v>
      </c>
      <c r="BG279" s="239">
        <f>IF(N279="zákl. prenesená",J279,0)</f>
        <v>0</v>
      </c>
      <c r="BH279" s="239">
        <f>IF(N279="zníž. prenesená",J279,0)</f>
        <v>0</v>
      </c>
      <c r="BI279" s="239">
        <f>IF(N279="nulová",J279,0)</f>
        <v>0</v>
      </c>
      <c r="BJ279" s="14" t="s">
        <v>144</v>
      </c>
      <c r="BK279" s="239">
        <f>ROUND(I279*H279,2)</f>
        <v>0</v>
      </c>
      <c r="BL279" s="14" t="s">
        <v>168</v>
      </c>
      <c r="BM279" s="238" t="s">
        <v>690</v>
      </c>
    </row>
    <row r="280" s="2" customFormat="1" ht="16.5" customHeight="1">
      <c r="A280" s="35"/>
      <c r="B280" s="36"/>
      <c r="C280" s="245" t="s">
        <v>493</v>
      </c>
      <c r="D280" s="245" t="s">
        <v>394</v>
      </c>
      <c r="E280" s="246" t="s">
        <v>691</v>
      </c>
      <c r="F280" s="247" t="s">
        <v>692</v>
      </c>
      <c r="G280" s="248" t="s">
        <v>337</v>
      </c>
      <c r="H280" s="249">
        <v>2</v>
      </c>
      <c r="I280" s="250"/>
      <c r="J280" s="251">
        <f>ROUND(I280*H280,2)</f>
        <v>0</v>
      </c>
      <c r="K280" s="252"/>
      <c r="L280" s="253"/>
      <c r="M280" s="254" t="s">
        <v>1</v>
      </c>
      <c r="N280" s="255" t="s">
        <v>38</v>
      </c>
      <c r="O280" s="94"/>
      <c r="P280" s="236">
        <f>O280*H280</f>
        <v>0</v>
      </c>
      <c r="Q280" s="236">
        <v>0</v>
      </c>
      <c r="R280" s="236">
        <f>Q280*H280</f>
        <v>0</v>
      </c>
      <c r="S280" s="236">
        <v>0</v>
      </c>
      <c r="T280" s="237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38" t="s">
        <v>195</v>
      </c>
      <c r="AT280" s="238" t="s">
        <v>394</v>
      </c>
      <c r="AU280" s="238" t="s">
        <v>144</v>
      </c>
      <c r="AY280" s="14" t="s">
        <v>136</v>
      </c>
      <c r="BE280" s="239">
        <f>IF(N280="základná",J280,0)</f>
        <v>0</v>
      </c>
      <c r="BF280" s="239">
        <f>IF(N280="znížená",J280,0)</f>
        <v>0</v>
      </c>
      <c r="BG280" s="239">
        <f>IF(N280="zákl. prenesená",J280,0)</f>
        <v>0</v>
      </c>
      <c r="BH280" s="239">
        <f>IF(N280="zníž. prenesená",J280,0)</f>
        <v>0</v>
      </c>
      <c r="BI280" s="239">
        <f>IF(N280="nulová",J280,0)</f>
        <v>0</v>
      </c>
      <c r="BJ280" s="14" t="s">
        <v>144</v>
      </c>
      <c r="BK280" s="239">
        <f>ROUND(I280*H280,2)</f>
        <v>0</v>
      </c>
      <c r="BL280" s="14" t="s">
        <v>168</v>
      </c>
      <c r="BM280" s="238" t="s">
        <v>693</v>
      </c>
    </row>
    <row r="281" s="2" customFormat="1" ht="16.5" customHeight="1">
      <c r="A281" s="35"/>
      <c r="B281" s="36"/>
      <c r="C281" s="245" t="s">
        <v>694</v>
      </c>
      <c r="D281" s="245" t="s">
        <v>394</v>
      </c>
      <c r="E281" s="246" t="s">
        <v>695</v>
      </c>
      <c r="F281" s="247" t="s">
        <v>696</v>
      </c>
      <c r="G281" s="248" t="s">
        <v>337</v>
      </c>
      <c r="H281" s="249">
        <v>1</v>
      </c>
      <c r="I281" s="250"/>
      <c r="J281" s="251">
        <f>ROUND(I281*H281,2)</f>
        <v>0</v>
      </c>
      <c r="K281" s="252"/>
      <c r="L281" s="253"/>
      <c r="M281" s="254" t="s">
        <v>1</v>
      </c>
      <c r="N281" s="255" t="s">
        <v>38</v>
      </c>
      <c r="O281" s="94"/>
      <c r="P281" s="236">
        <f>O281*H281</f>
        <v>0</v>
      </c>
      <c r="Q281" s="236">
        <v>0</v>
      </c>
      <c r="R281" s="236">
        <f>Q281*H281</f>
        <v>0</v>
      </c>
      <c r="S281" s="236">
        <v>0</v>
      </c>
      <c r="T281" s="237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38" t="s">
        <v>195</v>
      </c>
      <c r="AT281" s="238" t="s">
        <v>394</v>
      </c>
      <c r="AU281" s="238" t="s">
        <v>144</v>
      </c>
      <c r="AY281" s="14" t="s">
        <v>136</v>
      </c>
      <c r="BE281" s="239">
        <f>IF(N281="základná",J281,0)</f>
        <v>0</v>
      </c>
      <c r="BF281" s="239">
        <f>IF(N281="znížená",J281,0)</f>
        <v>0</v>
      </c>
      <c r="BG281" s="239">
        <f>IF(N281="zákl. prenesená",J281,0)</f>
        <v>0</v>
      </c>
      <c r="BH281" s="239">
        <f>IF(N281="zníž. prenesená",J281,0)</f>
        <v>0</v>
      </c>
      <c r="BI281" s="239">
        <f>IF(N281="nulová",J281,0)</f>
        <v>0</v>
      </c>
      <c r="BJ281" s="14" t="s">
        <v>144</v>
      </c>
      <c r="BK281" s="239">
        <f>ROUND(I281*H281,2)</f>
        <v>0</v>
      </c>
      <c r="BL281" s="14" t="s">
        <v>168</v>
      </c>
      <c r="BM281" s="238" t="s">
        <v>697</v>
      </c>
    </row>
    <row r="282" s="2" customFormat="1" ht="21.75" customHeight="1">
      <c r="A282" s="35"/>
      <c r="B282" s="36"/>
      <c r="C282" s="226" t="s">
        <v>496</v>
      </c>
      <c r="D282" s="226" t="s">
        <v>139</v>
      </c>
      <c r="E282" s="227" t="s">
        <v>698</v>
      </c>
      <c r="F282" s="228" t="s">
        <v>699</v>
      </c>
      <c r="G282" s="229" t="s">
        <v>142</v>
      </c>
      <c r="H282" s="230">
        <v>23.738</v>
      </c>
      <c r="I282" s="231"/>
      <c r="J282" s="232">
        <f>ROUND(I282*H282,2)</f>
        <v>0</v>
      </c>
      <c r="K282" s="233"/>
      <c r="L282" s="41"/>
      <c r="M282" s="234" t="s">
        <v>1</v>
      </c>
      <c r="N282" s="235" t="s">
        <v>38</v>
      </c>
      <c r="O282" s="94"/>
      <c r="P282" s="236">
        <f>O282*H282</f>
        <v>0</v>
      </c>
      <c r="Q282" s="236">
        <v>0</v>
      </c>
      <c r="R282" s="236">
        <f>Q282*H282</f>
        <v>0</v>
      </c>
      <c r="S282" s="236">
        <v>0</v>
      </c>
      <c r="T282" s="23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38" t="s">
        <v>168</v>
      </c>
      <c r="AT282" s="238" t="s">
        <v>139</v>
      </c>
      <c r="AU282" s="238" t="s">
        <v>144</v>
      </c>
      <c r="AY282" s="14" t="s">
        <v>136</v>
      </c>
      <c r="BE282" s="239">
        <f>IF(N282="základná",J282,0)</f>
        <v>0</v>
      </c>
      <c r="BF282" s="239">
        <f>IF(N282="znížená",J282,0)</f>
        <v>0</v>
      </c>
      <c r="BG282" s="239">
        <f>IF(N282="zákl. prenesená",J282,0)</f>
        <v>0</v>
      </c>
      <c r="BH282" s="239">
        <f>IF(N282="zníž. prenesená",J282,0)</f>
        <v>0</v>
      </c>
      <c r="BI282" s="239">
        <f>IF(N282="nulová",J282,0)</f>
        <v>0</v>
      </c>
      <c r="BJ282" s="14" t="s">
        <v>144</v>
      </c>
      <c r="BK282" s="239">
        <f>ROUND(I282*H282,2)</f>
        <v>0</v>
      </c>
      <c r="BL282" s="14" t="s">
        <v>168</v>
      </c>
      <c r="BM282" s="238" t="s">
        <v>700</v>
      </c>
    </row>
    <row r="283" s="2" customFormat="1" ht="24.15" customHeight="1">
      <c r="A283" s="35"/>
      <c r="B283" s="36"/>
      <c r="C283" s="245" t="s">
        <v>701</v>
      </c>
      <c r="D283" s="245" t="s">
        <v>394</v>
      </c>
      <c r="E283" s="246" t="s">
        <v>702</v>
      </c>
      <c r="F283" s="247" t="s">
        <v>703</v>
      </c>
      <c r="G283" s="248" t="s">
        <v>337</v>
      </c>
      <c r="H283" s="249">
        <v>2</v>
      </c>
      <c r="I283" s="250"/>
      <c r="J283" s="251">
        <f>ROUND(I283*H283,2)</f>
        <v>0</v>
      </c>
      <c r="K283" s="252"/>
      <c r="L283" s="253"/>
      <c r="M283" s="254" t="s">
        <v>1</v>
      </c>
      <c r="N283" s="255" t="s">
        <v>38</v>
      </c>
      <c r="O283" s="94"/>
      <c r="P283" s="236">
        <f>O283*H283</f>
        <v>0</v>
      </c>
      <c r="Q283" s="236">
        <v>0</v>
      </c>
      <c r="R283" s="236">
        <f>Q283*H283</f>
        <v>0</v>
      </c>
      <c r="S283" s="236">
        <v>0</v>
      </c>
      <c r="T283" s="237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38" t="s">
        <v>195</v>
      </c>
      <c r="AT283" s="238" t="s">
        <v>394</v>
      </c>
      <c r="AU283" s="238" t="s">
        <v>144</v>
      </c>
      <c r="AY283" s="14" t="s">
        <v>136</v>
      </c>
      <c r="BE283" s="239">
        <f>IF(N283="základná",J283,0)</f>
        <v>0</v>
      </c>
      <c r="BF283" s="239">
        <f>IF(N283="znížená",J283,0)</f>
        <v>0</v>
      </c>
      <c r="BG283" s="239">
        <f>IF(N283="zákl. prenesená",J283,0)</f>
        <v>0</v>
      </c>
      <c r="BH283" s="239">
        <f>IF(N283="zníž. prenesená",J283,0)</f>
        <v>0</v>
      </c>
      <c r="BI283" s="239">
        <f>IF(N283="nulová",J283,0)</f>
        <v>0</v>
      </c>
      <c r="BJ283" s="14" t="s">
        <v>144</v>
      </c>
      <c r="BK283" s="239">
        <f>ROUND(I283*H283,2)</f>
        <v>0</v>
      </c>
      <c r="BL283" s="14" t="s">
        <v>168</v>
      </c>
      <c r="BM283" s="238" t="s">
        <v>704</v>
      </c>
    </row>
    <row r="284" s="2" customFormat="1" ht="24.15" customHeight="1">
      <c r="A284" s="35"/>
      <c r="B284" s="36"/>
      <c r="C284" s="245" t="s">
        <v>499</v>
      </c>
      <c r="D284" s="245" t="s">
        <v>394</v>
      </c>
      <c r="E284" s="246" t="s">
        <v>705</v>
      </c>
      <c r="F284" s="247" t="s">
        <v>706</v>
      </c>
      <c r="G284" s="248" t="s">
        <v>337</v>
      </c>
      <c r="H284" s="249">
        <v>3</v>
      </c>
      <c r="I284" s="250"/>
      <c r="J284" s="251">
        <f>ROUND(I284*H284,2)</f>
        <v>0</v>
      </c>
      <c r="K284" s="252"/>
      <c r="L284" s="253"/>
      <c r="M284" s="254" t="s">
        <v>1</v>
      </c>
      <c r="N284" s="255" t="s">
        <v>38</v>
      </c>
      <c r="O284" s="94"/>
      <c r="P284" s="236">
        <f>O284*H284</f>
        <v>0</v>
      </c>
      <c r="Q284" s="236">
        <v>0</v>
      </c>
      <c r="R284" s="236">
        <f>Q284*H284</f>
        <v>0</v>
      </c>
      <c r="S284" s="236">
        <v>0</v>
      </c>
      <c r="T284" s="23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38" t="s">
        <v>195</v>
      </c>
      <c r="AT284" s="238" t="s">
        <v>394</v>
      </c>
      <c r="AU284" s="238" t="s">
        <v>144</v>
      </c>
      <c r="AY284" s="14" t="s">
        <v>136</v>
      </c>
      <c r="BE284" s="239">
        <f>IF(N284="základná",J284,0)</f>
        <v>0</v>
      </c>
      <c r="BF284" s="239">
        <f>IF(N284="znížená",J284,0)</f>
        <v>0</v>
      </c>
      <c r="BG284" s="239">
        <f>IF(N284="zákl. prenesená",J284,0)</f>
        <v>0</v>
      </c>
      <c r="BH284" s="239">
        <f>IF(N284="zníž. prenesená",J284,0)</f>
        <v>0</v>
      </c>
      <c r="BI284" s="239">
        <f>IF(N284="nulová",J284,0)</f>
        <v>0</v>
      </c>
      <c r="BJ284" s="14" t="s">
        <v>144</v>
      </c>
      <c r="BK284" s="239">
        <f>ROUND(I284*H284,2)</f>
        <v>0</v>
      </c>
      <c r="BL284" s="14" t="s">
        <v>168</v>
      </c>
      <c r="BM284" s="238" t="s">
        <v>707</v>
      </c>
    </row>
    <row r="285" s="2" customFormat="1" ht="33" customHeight="1">
      <c r="A285" s="35"/>
      <c r="B285" s="36"/>
      <c r="C285" s="226" t="s">
        <v>708</v>
      </c>
      <c r="D285" s="226" t="s">
        <v>139</v>
      </c>
      <c r="E285" s="227" t="s">
        <v>709</v>
      </c>
      <c r="F285" s="228" t="s">
        <v>710</v>
      </c>
      <c r="G285" s="229" t="s">
        <v>337</v>
      </c>
      <c r="H285" s="230">
        <v>16</v>
      </c>
      <c r="I285" s="231"/>
      <c r="J285" s="232">
        <f>ROUND(I285*H285,2)</f>
        <v>0</v>
      </c>
      <c r="K285" s="233"/>
      <c r="L285" s="41"/>
      <c r="M285" s="234" t="s">
        <v>1</v>
      </c>
      <c r="N285" s="235" t="s">
        <v>38</v>
      </c>
      <c r="O285" s="94"/>
      <c r="P285" s="236">
        <f>O285*H285</f>
        <v>0</v>
      </c>
      <c r="Q285" s="236">
        <v>0</v>
      </c>
      <c r="R285" s="236">
        <f>Q285*H285</f>
        <v>0</v>
      </c>
      <c r="S285" s="236">
        <v>0</v>
      </c>
      <c r="T285" s="23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38" t="s">
        <v>168</v>
      </c>
      <c r="AT285" s="238" t="s">
        <v>139</v>
      </c>
      <c r="AU285" s="238" t="s">
        <v>144</v>
      </c>
      <c r="AY285" s="14" t="s">
        <v>136</v>
      </c>
      <c r="BE285" s="239">
        <f>IF(N285="základná",J285,0)</f>
        <v>0</v>
      </c>
      <c r="BF285" s="239">
        <f>IF(N285="znížená",J285,0)</f>
        <v>0</v>
      </c>
      <c r="BG285" s="239">
        <f>IF(N285="zákl. prenesená",J285,0)</f>
        <v>0</v>
      </c>
      <c r="BH285" s="239">
        <f>IF(N285="zníž. prenesená",J285,0)</f>
        <v>0</v>
      </c>
      <c r="BI285" s="239">
        <f>IF(N285="nulová",J285,0)</f>
        <v>0</v>
      </c>
      <c r="BJ285" s="14" t="s">
        <v>144</v>
      </c>
      <c r="BK285" s="239">
        <f>ROUND(I285*H285,2)</f>
        <v>0</v>
      </c>
      <c r="BL285" s="14" t="s">
        <v>168</v>
      </c>
      <c r="BM285" s="238" t="s">
        <v>711</v>
      </c>
    </row>
    <row r="286" s="2" customFormat="1" ht="37.8" customHeight="1">
      <c r="A286" s="35"/>
      <c r="B286" s="36"/>
      <c r="C286" s="245" t="s">
        <v>503</v>
      </c>
      <c r="D286" s="245" t="s">
        <v>394</v>
      </c>
      <c r="E286" s="246" t="s">
        <v>712</v>
      </c>
      <c r="F286" s="247" t="s">
        <v>713</v>
      </c>
      <c r="G286" s="248" t="s">
        <v>337</v>
      </c>
      <c r="H286" s="249">
        <v>16</v>
      </c>
      <c r="I286" s="250"/>
      <c r="J286" s="251">
        <f>ROUND(I286*H286,2)</f>
        <v>0</v>
      </c>
      <c r="K286" s="252"/>
      <c r="L286" s="253"/>
      <c r="M286" s="254" t="s">
        <v>1</v>
      </c>
      <c r="N286" s="255" t="s">
        <v>38</v>
      </c>
      <c r="O286" s="94"/>
      <c r="P286" s="236">
        <f>O286*H286</f>
        <v>0</v>
      </c>
      <c r="Q286" s="236">
        <v>0</v>
      </c>
      <c r="R286" s="236">
        <f>Q286*H286</f>
        <v>0</v>
      </c>
      <c r="S286" s="236">
        <v>0</v>
      </c>
      <c r="T286" s="237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38" t="s">
        <v>195</v>
      </c>
      <c r="AT286" s="238" t="s">
        <v>394</v>
      </c>
      <c r="AU286" s="238" t="s">
        <v>144</v>
      </c>
      <c r="AY286" s="14" t="s">
        <v>136</v>
      </c>
      <c r="BE286" s="239">
        <f>IF(N286="základná",J286,0)</f>
        <v>0</v>
      </c>
      <c r="BF286" s="239">
        <f>IF(N286="znížená",J286,0)</f>
        <v>0</v>
      </c>
      <c r="BG286" s="239">
        <f>IF(N286="zákl. prenesená",J286,0)</f>
        <v>0</v>
      </c>
      <c r="BH286" s="239">
        <f>IF(N286="zníž. prenesená",J286,0)</f>
        <v>0</v>
      </c>
      <c r="BI286" s="239">
        <f>IF(N286="nulová",J286,0)</f>
        <v>0</v>
      </c>
      <c r="BJ286" s="14" t="s">
        <v>144</v>
      </c>
      <c r="BK286" s="239">
        <f>ROUND(I286*H286,2)</f>
        <v>0</v>
      </c>
      <c r="BL286" s="14" t="s">
        <v>168</v>
      </c>
      <c r="BM286" s="238" t="s">
        <v>714</v>
      </c>
    </row>
    <row r="287" s="2" customFormat="1" ht="33" customHeight="1">
      <c r="A287" s="35"/>
      <c r="B287" s="36"/>
      <c r="C287" s="226" t="s">
        <v>715</v>
      </c>
      <c r="D287" s="226" t="s">
        <v>139</v>
      </c>
      <c r="E287" s="227" t="s">
        <v>716</v>
      </c>
      <c r="F287" s="228" t="s">
        <v>717</v>
      </c>
      <c r="G287" s="229" t="s">
        <v>150</v>
      </c>
      <c r="H287" s="230">
        <v>50</v>
      </c>
      <c r="I287" s="231"/>
      <c r="J287" s="232">
        <f>ROUND(I287*H287,2)</f>
        <v>0</v>
      </c>
      <c r="K287" s="233"/>
      <c r="L287" s="41"/>
      <c r="M287" s="234" t="s">
        <v>1</v>
      </c>
      <c r="N287" s="235" t="s">
        <v>38</v>
      </c>
      <c r="O287" s="94"/>
      <c r="P287" s="236">
        <f>O287*H287</f>
        <v>0</v>
      </c>
      <c r="Q287" s="236">
        <v>0</v>
      </c>
      <c r="R287" s="236">
        <f>Q287*H287</f>
        <v>0</v>
      </c>
      <c r="S287" s="236">
        <v>0</v>
      </c>
      <c r="T287" s="23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38" t="s">
        <v>168</v>
      </c>
      <c r="AT287" s="238" t="s">
        <v>139</v>
      </c>
      <c r="AU287" s="238" t="s">
        <v>144</v>
      </c>
      <c r="AY287" s="14" t="s">
        <v>136</v>
      </c>
      <c r="BE287" s="239">
        <f>IF(N287="základná",J287,0)</f>
        <v>0</v>
      </c>
      <c r="BF287" s="239">
        <f>IF(N287="znížená",J287,0)</f>
        <v>0</v>
      </c>
      <c r="BG287" s="239">
        <f>IF(N287="zákl. prenesená",J287,0)</f>
        <v>0</v>
      </c>
      <c r="BH287" s="239">
        <f>IF(N287="zníž. prenesená",J287,0)</f>
        <v>0</v>
      </c>
      <c r="BI287" s="239">
        <f>IF(N287="nulová",J287,0)</f>
        <v>0</v>
      </c>
      <c r="BJ287" s="14" t="s">
        <v>144</v>
      </c>
      <c r="BK287" s="239">
        <f>ROUND(I287*H287,2)</f>
        <v>0</v>
      </c>
      <c r="BL287" s="14" t="s">
        <v>168</v>
      </c>
      <c r="BM287" s="238" t="s">
        <v>718</v>
      </c>
    </row>
    <row r="288" s="2" customFormat="1" ht="24.15" customHeight="1">
      <c r="A288" s="35"/>
      <c r="B288" s="36"/>
      <c r="C288" s="226" t="s">
        <v>506</v>
      </c>
      <c r="D288" s="226" t="s">
        <v>139</v>
      </c>
      <c r="E288" s="227" t="s">
        <v>719</v>
      </c>
      <c r="F288" s="228" t="s">
        <v>720</v>
      </c>
      <c r="G288" s="229" t="s">
        <v>721</v>
      </c>
      <c r="H288" s="230">
        <v>50</v>
      </c>
      <c r="I288" s="231"/>
      <c r="J288" s="232">
        <f>ROUND(I288*H288,2)</f>
        <v>0</v>
      </c>
      <c r="K288" s="233"/>
      <c r="L288" s="41"/>
      <c r="M288" s="234" t="s">
        <v>1</v>
      </c>
      <c r="N288" s="235" t="s">
        <v>38</v>
      </c>
      <c r="O288" s="94"/>
      <c r="P288" s="236">
        <f>O288*H288</f>
        <v>0</v>
      </c>
      <c r="Q288" s="236">
        <v>0</v>
      </c>
      <c r="R288" s="236">
        <f>Q288*H288</f>
        <v>0</v>
      </c>
      <c r="S288" s="236">
        <v>0</v>
      </c>
      <c r="T288" s="237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38" t="s">
        <v>168</v>
      </c>
      <c r="AT288" s="238" t="s">
        <v>139</v>
      </c>
      <c r="AU288" s="238" t="s">
        <v>144</v>
      </c>
      <c r="AY288" s="14" t="s">
        <v>136</v>
      </c>
      <c r="BE288" s="239">
        <f>IF(N288="základná",J288,0)</f>
        <v>0</v>
      </c>
      <c r="BF288" s="239">
        <f>IF(N288="znížená",J288,0)</f>
        <v>0</v>
      </c>
      <c r="BG288" s="239">
        <f>IF(N288="zákl. prenesená",J288,0)</f>
        <v>0</v>
      </c>
      <c r="BH288" s="239">
        <f>IF(N288="zníž. prenesená",J288,0)</f>
        <v>0</v>
      </c>
      <c r="BI288" s="239">
        <f>IF(N288="nulová",J288,0)</f>
        <v>0</v>
      </c>
      <c r="BJ288" s="14" t="s">
        <v>144</v>
      </c>
      <c r="BK288" s="239">
        <f>ROUND(I288*H288,2)</f>
        <v>0</v>
      </c>
      <c r="BL288" s="14" t="s">
        <v>168</v>
      </c>
      <c r="BM288" s="238" t="s">
        <v>722</v>
      </c>
    </row>
    <row r="289" s="2" customFormat="1" ht="24.15" customHeight="1">
      <c r="A289" s="35"/>
      <c r="B289" s="36"/>
      <c r="C289" s="245" t="s">
        <v>723</v>
      </c>
      <c r="D289" s="245" t="s">
        <v>394</v>
      </c>
      <c r="E289" s="246" t="s">
        <v>724</v>
      </c>
      <c r="F289" s="247" t="s">
        <v>725</v>
      </c>
      <c r="G289" s="248" t="s">
        <v>337</v>
      </c>
      <c r="H289" s="249">
        <v>50</v>
      </c>
      <c r="I289" s="250"/>
      <c r="J289" s="251">
        <f>ROUND(I289*H289,2)</f>
        <v>0</v>
      </c>
      <c r="K289" s="252"/>
      <c r="L289" s="253"/>
      <c r="M289" s="254" t="s">
        <v>1</v>
      </c>
      <c r="N289" s="255" t="s">
        <v>38</v>
      </c>
      <c r="O289" s="94"/>
      <c r="P289" s="236">
        <f>O289*H289</f>
        <v>0</v>
      </c>
      <c r="Q289" s="236">
        <v>0</v>
      </c>
      <c r="R289" s="236">
        <f>Q289*H289</f>
        <v>0</v>
      </c>
      <c r="S289" s="236">
        <v>0</v>
      </c>
      <c r="T289" s="23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38" t="s">
        <v>195</v>
      </c>
      <c r="AT289" s="238" t="s">
        <v>394</v>
      </c>
      <c r="AU289" s="238" t="s">
        <v>144</v>
      </c>
      <c r="AY289" s="14" t="s">
        <v>136</v>
      </c>
      <c r="BE289" s="239">
        <f>IF(N289="základná",J289,0)</f>
        <v>0</v>
      </c>
      <c r="BF289" s="239">
        <f>IF(N289="znížená",J289,0)</f>
        <v>0</v>
      </c>
      <c r="BG289" s="239">
        <f>IF(N289="zákl. prenesená",J289,0)</f>
        <v>0</v>
      </c>
      <c r="BH289" s="239">
        <f>IF(N289="zníž. prenesená",J289,0)</f>
        <v>0</v>
      </c>
      <c r="BI289" s="239">
        <f>IF(N289="nulová",J289,0)</f>
        <v>0</v>
      </c>
      <c r="BJ289" s="14" t="s">
        <v>144</v>
      </c>
      <c r="BK289" s="239">
        <f>ROUND(I289*H289,2)</f>
        <v>0</v>
      </c>
      <c r="BL289" s="14" t="s">
        <v>168</v>
      </c>
      <c r="BM289" s="238" t="s">
        <v>726</v>
      </c>
    </row>
    <row r="290" s="2" customFormat="1" ht="24.15" customHeight="1">
      <c r="A290" s="35"/>
      <c r="B290" s="36"/>
      <c r="C290" s="245" t="s">
        <v>510</v>
      </c>
      <c r="D290" s="245" t="s">
        <v>394</v>
      </c>
      <c r="E290" s="246" t="s">
        <v>727</v>
      </c>
      <c r="F290" s="247" t="s">
        <v>728</v>
      </c>
      <c r="G290" s="248" t="s">
        <v>337</v>
      </c>
      <c r="H290" s="249">
        <v>50</v>
      </c>
      <c r="I290" s="250"/>
      <c r="J290" s="251">
        <f>ROUND(I290*H290,2)</f>
        <v>0</v>
      </c>
      <c r="K290" s="252"/>
      <c r="L290" s="253"/>
      <c r="M290" s="254" t="s">
        <v>1</v>
      </c>
      <c r="N290" s="255" t="s">
        <v>38</v>
      </c>
      <c r="O290" s="94"/>
      <c r="P290" s="236">
        <f>O290*H290</f>
        <v>0</v>
      </c>
      <c r="Q290" s="236">
        <v>0</v>
      </c>
      <c r="R290" s="236">
        <f>Q290*H290</f>
        <v>0</v>
      </c>
      <c r="S290" s="236">
        <v>0</v>
      </c>
      <c r="T290" s="23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38" t="s">
        <v>195</v>
      </c>
      <c r="AT290" s="238" t="s">
        <v>394</v>
      </c>
      <c r="AU290" s="238" t="s">
        <v>144</v>
      </c>
      <c r="AY290" s="14" t="s">
        <v>136</v>
      </c>
      <c r="BE290" s="239">
        <f>IF(N290="základná",J290,0)</f>
        <v>0</v>
      </c>
      <c r="BF290" s="239">
        <f>IF(N290="znížená",J290,0)</f>
        <v>0</v>
      </c>
      <c r="BG290" s="239">
        <f>IF(N290="zákl. prenesená",J290,0)</f>
        <v>0</v>
      </c>
      <c r="BH290" s="239">
        <f>IF(N290="zníž. prenesená",J290,0)</f>
        <v>0</v>
      </c>
      <c r="BI290" s="239">
        <f>IF(N290="nulová",J290,0)</f>
        <v>0</v>
      </c>
      <c r="BJ290" s="14" t="s">
        <v>144</v>
      </c>
      <c r="BK290" s="239">
        <f>ROUND(I290*H290,2)</f>
        <v>0</v>
      </c>
      <c r="BL290" s="14" t="s">
        <v>168</v>
      </c>
      <c r="BM290" s="238" t="s">
        <v>729</v>
      </c>
    </row>
    <row r="291" s="2" customFormat="1" ht="21.75" customHeight="1">
      <c r="A291" s="35"/>
      <c r="B291" s="36"/>
      <c r="C291" s="226" t="s">
        <v>730</v>
      </c>
      <c r="D291" s="226" t="s">
        <v>139</v>
      </c>
      <c r="E291" s="227" t="s">
        <v>731</v>
      </c>
      <c r="F291" s="228" t="s">
        <v>732</v>
      </c>
      <c r="G291" s="229" t="s">
        <v>337</v>
      </c>
      <c r="H291" s="230">
        <v>52</v>
      </c>
      <c r="I291" s="231"/>
      <c r="J291" s="232">
        <f>ROUND(I291*H291,2)</f>
        <v>0</v>
      </c>
      <c r="K291" s="233"/>
      <c r="L291" s="41"/>
      <c r="M291" s="234" t="s">
        <v>1</v>
      </c>
      <c r="N291" s="235" t="s">
        <v>38</v>
      </c>
      <c r="O291" s="94"/>
      <c r="P291" s="236">
        <f>O291*H291</f>
        <v>0</v>
      </c>
      <c r="Q291" s="236">
        <v>0</v>
      </c>
      <c r="R291" s="236">
        <f>Q291*H291</f>
        <v>0</v>
      </c>
      <c r="S291" s="236">
        <v>0</v>
      </c>
      <c r="T291" s="23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38" t="s">
        <v>168</v>
      </c>
      <c r="AT291" s="238" t="s">
        <v>139</v>
      </c>
      <c r="AU291" s="238" t="s">
        <v>144</v>
      </c>
      <c r="AY291" s="14" t="s">
        <v>136</v>
      </c>
      <c r="BE291" s="239">
        <f>IF(N291="základná",J291,0)</f>
        <v>0</v>
      </c>
      <c r="BF291" s="239">
        <f>IF(N291="znížená",J291,0)</f>
        <v>0</v>
      </c>
      <c r="BG291" s="239">
        <f>IF(N291="zákl. prenesená",J291,0)</f>
        <v>0</v>
      </c>
      <c r="BH291" s="239">
        <f>IF(N291="zníž. prenesená",J291,0)</f>
        <v>0</v>
      </c>
      <c r="BI291" s="239">
        <f>IF(N291="nulová",J291,0)</f>
        <v>0</v>
      </c>
      <c r="BJ291" s="14" t="s">
        <v>144</v>
      </c>
      <c r="BK291" s="239">
        <f>ROUND(I291*H291,2)</f>
        <v>0</v>
      </c>
      <c r="BL291" s="14" t="s">
        <v>168</v>
      </c>
      <c r="BM291" s="238" t="s">
        <v>733</v>
      </c>
    </row>
    <row r="292" s="2" customFormat="1" ht="33" customHeight="1">
      <c r="A292" s="35"/>
      <c r="B292" s="36"/>
      <c r="C292" s="245" t="s">
        <v>513</v>
      </c>
      <c r="D292" s="245" t="s">
        <v>394</v>
      </c>
      <c r="E292" s="246" t="s">
        <v>734</v>
      </c>
      <c r="F292" s="247" t="s">
        <v>735</v>
      </c>
      <c r="G292" s="248" t="s">
        <v>337</v>
      </c>
      <c r="H292" s="249">
        <v>52</v>
      </c>
      <c r="I292" s="250"/>
      <c r="J292" s="251">
        <f>ROUND(I292*H292,2)</f>
        <v>0</v>
      </c>
      <c r="K292" s="252"/>
      <c r="L292" s="253"/>
      <c r="M292" s="254" t="s">
        <v>1</v>
      </c>
      <c r="N292" s="255" t="s">
        <v>38</v>
      </c>
      <c r="O292" s="94"/>
      <c r="P292" s="236">
        <f>O292*H292</f>
        <v>0</v>
      </c>
      <c r="Q292" s="236">
        <v>0</v>
      </c>
      <c r="R292" s="236">
        <f>Q292*H292</f>
        <v>0</v>
      </c>
      <c r="S292" s="236">
        <v>0</v>
      </c>
      <c r="T292" s="237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38" t="s">
        <v>195</v>
      </c>
      <c r="AT292" s="238" t="s">
        <v>394</v>
      </c>
      <c r="AU292" s="238" t="s">
        <v>144</v>
      </c>
      <c r="AY292" s="14" t="s">
        <v>136</v>
      </c>
      <c r="BE292" s="239">
        <f>IF(N292="základná",J292,0)</f>
        <v>0</v>
      </c>
      <c r="BF292" s="239">
        <f>IF(N292="znížená",J292,0)</f>
        <v>0</v>
      </c>
      <c r="BG292" s="239">
        <f>IF(N292="zákl. prenesená",J292,0)</f>
        <v>0</v>
      </c>
      <c r="BH292" s="239">
        <f>IF(N292="zníž. prenesená",J292,0)</f>
        <v>0</v>
      </c>
      <c r="BI292" s="239">
        <f>IF(N292="nulová",J292,0)</f>
        <v>0</v>
      </c>
      <c r="BJ292" s="14" t="s">
        <v>144</v>
      </c>
      <c r="BK292" s="239">
        <f>ROUND(I292*H292,2)</f>
        <v>0</v>
      </c>
      <c r="BL292" s="14" t="s">
        <v>168</v>
      </c>
      <c r="BM292" s="238" t="s">
        <v>736</v>
      </c>
    </row>
    <row r="293" s="2" customFormat="1" ht="21.75" customHeight="1">
      <c r="A293" s="35"/>
      <c r="B293" s="36"/>
      <c r="C293" s="226" t="s">
        <v>737</v>
      </c>
      <c r="D293" s="226" t="s">
        <v>139</v>
      </c>
      <c r="E293" s="227" t="s">
        <v>738</v>
      </c>
      <c r="F293" s="228" t="s">
        <v>739</v>
      </c>
      <c r="G293" s="229" t="s">
        <v>337</v>
      </c>
      <c r="H293" s="230">
        <v>6</v>
      </c>
      <c r="I293" s="231"/>
      <c r="J293" s="232">
        <f>ROUND(I293*H293,2)</f>
        <v>0</v>
      </c>
      <c r="K293" s="233"/>
      <c r="L293" s="41"/>
      <c r="M293" s="234" t="s">
        <v>1</v>
      </c>
      <c r="N293" s="235" t="s">
        <v>38</v>
      </c>
      <c r="O293" s="94"/>
      <c r="P293" s="236">
        <f>O293*H293</f>
        <v>0</v>
      </c>
      <c r="Q293" s="236">
        <v>0</v>
      </c>
      <c r="R293" s="236">
        <f>Q293*H293</f>
        <v>0</v>
      </c>
      <c r="S293" s="236">
        <v>0</v>
      </c>
      <c r="T293" s="237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38" t="s">
        <v>168</v>
      </c>
      <c r="AT293" s="238" t="s">
        <v>139</v>
      </c>
      <c r="AU293" s="238" t="s">
        <v>144</v>
      </c>
      <c r="AY293" s="14" t="s">
        <v>136</v>
      </c>
      <c r="BE293" s="239">
        <f>IF(N293="základná",J293,0)</f>
        <v>0</v>
      </c>
      <c r="BF293" s="239">
        <f>IF(N293="znížená",J293,0)</f>
        <v>0</v>
      </c>
      <c r="BG293" s="239">
        <f>IF(N293="zákl. prenesená",J293,0)</f>
        <v>0</v>
      </c>
      <c r="BH293" s="239">
        <f>IF(N293="zníž. prenesená",J293,0)</f>
        <v>0</v>
      </c>
      <c r="BI293" s="239">
        <f>IF(N293="nulová",J293,0)</f>
        <v>0</v>
      </c>
      <c r="BJ293" s="14" t="s">
        <v>144</v>
      </c>
      <c r="BK293" s="239">
        <f>ROUND(I293*H293,2)</f>
        <v>0</v>
      </c>
      <c r="BL293" s="14" t="s">
        <v>168</v>
      </c>
      <c r="BM293" s="238" t="s">
        <v>740</v>
      </c>
    </row>
    <row r="294" s="2" customFormat="1" ht="33" customHeight="1">
      <c r="A294" s="35"/>
      <c r="B294" s="36"/>
      <c r="C294" s="245" t="s">
        <v>517</v>
      </c>
      <c r="D294" s="245" t="s">
        <v>394</v>
      </c>
      <c r="E294" s="246" t="s">
        <v>741</v>
      </c>
      <c r="F294" s="247" t="s">
        <v>742</v>
      </c>
      <c r="G294" s="248" t="s">
        <v>337</v>
      </c>
      <c r="H294" s="249">
        <v>6</v>
      </c>
      <c r="I294" s="250"/>
      <c r="J294" s="251">
        <f>ROUND(I294*H294,2)</f>
        <v>0</v>
      </c>
      <c r="K294" s="252"/>
      <c r="L294" s="253"/>
      <c r="M294" s="254" t="s">
        <v>1</v>
      </c>
      <c r="N294" s="255" t="s">
        <v>38</v>
      </c>
      <c r="O294" s="94"/>
      <c r="P294" s="236">
        <f>O294*H294</f>
        <v>0</v>
      </c>
      <c r="Q294" s="236">
        <v>0</v>
      </c>
      <c r="R294" s="236">
        <f>Q294*H294</f>
        <v>0</v>
      </c>
      <c r="S294" s="236">
        <v>0</v>
      </c>
      <c r="T294" s="237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38" t="s">
        <v>195</v>
      </c>
      <c r="AT294" s="238" t="s">
        <v>394</v>
      </c>
      <c r="AU294" s="238" t="s">
        <v>144</v>
      </c>
      <c r="AY294" s="14" t="s">
        <v>136</v>
      </c>
      <c r="BE294" s="239">
        <f>IF(N294="základná",J294,0)</f>
        <v>0</v>
      </c>
      <c r="BF294" s="239">
        <f>IF(N294="znížená",J294,0)</f>
        <v>0</v>
      </c>
      <c r="BG294" s="239">
        <f>IF(N294="zákl. prenesená",J294,0)</f>
        <v>0</v>
      </c>
      <c r="BH294" s="239">
        <f>IF(N294="zníž. prenesená",J294,0)</f>
        <v>0</v>
      </c>
      <c r="BI294" s="239">
        <f>IF(N294="nulová",J294,0)</f>
        <v>0</v>
      </c>
      <c r="BJ294" s="14" t="s">
        <v>144</v>
      </c>
      <c r="BK294" s="239">
        <f>ROUND(I294*H294,2)</f>
        <v>0</v>
      </c>
      <c r="BL294" s="14" t="s">
        <v>168</v>
      </c>
      <c r="BM294" s="238" t="s">
        <v>743</v>
      </c>
    </row>
    <row r="295" s="2" customFormat="1" ht="33" customHeight="1">
      <c r="A295" s="35"/>
      <c r="B295" s="36"/>
      <c r="C295" s="226" t="s">
        <v>744</v>
      </c>
      <c r="D295" s="226" t="s">
        <v>139</v>
      </c>
      <c r="E295" s="227" t="s">
        <v>745</v>
      </c>
      <c r="F295" s="228" t="s">
        <v>746</v>
      </c>
      <c r="G295" s="229" t="s">
        <v>337</v>
      </c>
      <c r="H295" s="230">
        <v>6</v>
      </c>
      <c r="I295" s="231"/>
      <c r="J295" s="232">
        <f>ROUND(I295*H295,2)</f>
        <v>0</v>
      </c>
      <c r="K295" s="233"/>
      <c r="L295" s="41"/>
      <c r="M295" s="234" t="s">
        <v>1</v>
      </c>
      <c r="N295" s="235" t="s">
        <v>38</v>
      </c>
      <c r="O295" s="94"/>
      <c r="P295" s="236">
        <f>O295*H295</f>
        <v>0</v>
      </c>
      <c r="Q295" s="236">
        <v>0</v>
      </c>
      <c r="R295" s="236">
        <f>Q295*H295</f>
        <v>0</v>
      </c>
      <c r="S295" s="236">
        <v>0</v>
      </c>
      <c r="T295" s="237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38" t="s">
        <v>168</v>
      </c>
      <c r="AT295" s="238" t="s">
        <v>139</v>
      </c>
      <c r="AU295" s="238" t="s">
        <v>144</v>
      </c>
      <c r="AY295" s="14" t="s">
        <v>136</v>
      </c>
      <c r="BE295" s="239">
        <f>IF(N295="základná",J295,0)</f>
        <v>0</v>
      </c>
      <c r="BF295" s="239">
        <f>IF(N295="znížená",J295,0)</f>
        <v>0</v>
      </c>
      <c r="BG295" s="239">
        <f>IF(N295="zákl. prenesená",J295,0)</f>
        <v>0</v>
      </c>
      <c r="BH295" s="239">
        <f>IF(N295="zníž. prenesená",J295,0)</f>
        <v>0</v>
      </c>
      <c r="BI295" s="239">
        <f>IF(N295="nulová",J295,0)</f>
        <v>0</v>
      </c>
      <c r="BJ295" s="14" t="s">
        <v>144</v>
      </c>
      <c r="BK295" s="239">
        <f>ROUND(I295*H295,2)</f>
        <v>0</v>
      </c>
      <c r="BL295" s="14" t="s">
        <v>168</v>
      </c>
      <c r="BM295" s="238" t="s">
        <v>747</v>
      </c>
    </row>
    <row r="296" s="2" customFormat="1" ht="16.5" customHeight="1">
      <c r="A296" s="35"/>
      <c r="B296" s="36"/>
      <c r="C296" s="245" t="s">
        <v>520</v>
      </c>
      <c r="D296" s="245" t="s">
        <v>394</v>
      </c>
      <c r="E296" s="246" t="s">
        <v>748</v>
      </c>
      <c r="F296" s="247" t="s">
        <v>749</v>
      </c>
      <c r="G296" s="248" t="s">
        <v>721</v>
      </c>
      <c r="H296" s="249">
        <v>6</v>
      </c>
      <c r="I296" s="250"/>
      <c r="J296" s="251">
        <f>ROUND(I296*H296,2)</f>
        <v>0</v>
      </c>
      <c r="K296" s="252"/>
      <c r="L296" s="253"/>
      <c r="M296" s="254" t="s">
        <v>1</v>
      </c>
      <c r="N296" s="255" t="s">
        <v>38</v>
      </c>
      <c r="O296" s="94"/>
      <c r="P296" s="236">
        <f>O296*H296</f>
        <v>0</v>
      </c>
      <c r="Q296" s="236">
        <v>0</v>
      </c>
      <c r="R296" s="236">
        <f>Q296*H296</f>
        <v>0</v>
      </c>
      <c r="S296" s="236">
        <v>0</v>
      </c>
      <c r="T296" s="237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38" t="s">
        <v>195</v>
      </c>
      <c r="AT296" s="238" t="s">
        <v>394</v>
      </c>
      <c r="AU296" s="238" t="s">
        <v>144</v>
      </c>
      <c r="AY296" s="14" t="s">
        <v>136</v>
      </c>
      <c r="BE296" s="239">
        <f>IF(N296="základná",J296,0)</f>
        <v>0</v>
      </c>
      <c r="BF296" s="239">
        <f>IF(N296="znížená",J296,0)</f>
        <v>0</v>
      </c>
      <c r="BG296" s="239">
        <f>IF(N296="zákl. prenesená",J296,0)</f>
        <v>0</v>
      </c>
      <c r="BH296" s="239">
        <f>IF(N296="zníž. prenesená",J296,0)</f>
        <v>0</v>
      </c>
      <c r="BI296" s="239">
        <f>IF(N296="nulová",J296,0)</f>
        <v>0</v>
      </c>
      <c r="BJ296" s="14" t="s">
        <v>144</v>
      </c>
      <c r="BK296" s="239">
        <f>ROUND(I296*H296,2)</f>
        <v>0</v>
      </c>
      <c r="BL296" s="14" t="s">
        <v>168</v>
      </c>
      <c r="BM296" s="238" t="s">
        <v>750</v>
      </c>
    </row>
    <row r="297" s="2" customFormat="1" ht="33" customHeight="1">
      <c r="A297" s="35"/>
      <c r="B297" s="36"/>
      <c r="C297" s="226" t="s">
        <v>751</v>
      </c>
      <c r="D297" s="226" t="s">
        <v>139</v>
      </c>
      <c r="E297" s="227" t="s">
        <v>752</v>
      </c>
      <c r="F297" s="228" t="s">
        <v>717</v>
      </c>
      <c r="G297" s="229" t="s">
        <v>337</v>
      </c>
      <c r="H297" s="230">
        <v>52</v>
      </c>
      <c r="I297" s="231"/>
      <c r="J297" s="232">
        <f>ROUND(I297*H297,2)</f>
        <v>0</v>
      </c>
      <c r="K297" s="233"/>
      <c r="L297" s="41"/>
      <c r="M297" s="234" t="s">
        <v>1</v>
      </c>
      <c r="N297" s="235" t="s">
        <v>38</v>
      </c>
      <c r="O297" s="94"/>
      <c r="P297" s="236">
        <f>O297*H297</f>
        <v>0</v>
      </c>
      <c r="Q297" s="236">
        <v>0</v>
      </c>
      <c r="R297" s="236">
        <f>Q297*H297</f>
        <v>0</v>
      </c>
      <c r="S297" s="236">
        <v>0</v>
      </c>
      <c r="T297" s="237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38" t="s">
        <v>168</v>
      </c>
      <c r="AT297" s="238" t="s">
        <v>139</v>
      </c>
      <c r="AU297" s="238" t="s">
        <v>144</v>
      </c>
      <c r="AY297" s="14" t="s">
        <v>136</v>
      </c>
      <c r="BE297" s="239">
        <f>IF(N297="základná",J297,0)</f>
        <v>0</v>
      </c>
      <c r="BF297" s="239">
        <f>IF(N297="znížená",J297,0)</f>
        <v>0</v>
      </c>
      <c r="BG297" s="239">
        <f>IF(N297="zákl. prenesená",J297,0)</f>
        <v>0</v>
      </c>
      <c r="BH297" s="239">
        <f>IF(N297="zníž. prenesená",J297,0)</f>
        <v>0</v>
      </c>
      <c r="BI297" s="239">
        <f>IF(N297="nulová",J297,0)</f>
        <v>0</v>
      </c>
      <c r="BJ297" s="14" t="s">
        <v>144</v>
      </c>
      <c r="BK297" s="239">
        <f>ROUND(I297*H297,2)</f>
        <v>0</v>
      </c>
      <c r="BL297" s="14" t="s">
        <v>168</v>
      </c>
      <c r="BM297" s="238" t="s">
        <v>753</v>
      </c>
    </row>
    <row r="298" s="2" customFormat="1" ht="33" customHeight="1">
      <c r="A298" s="35"/>
      <c r="B298" s="36"/>
      <c r="C298" s="245" t="s">
        <v>524</v>
      </c>
      <c r="D298" s="245" t="s">
        <v>394</v>
      </c>
      <c r="E298" s="246" t="s">
        <v>754</v>
      </c>
      <c r="F298" s="247" t="s">
        <v>755</v>
      </c>
      <c r="G298" s="248" t="s">
        <v>337</v>
      </c>
      <c r="H298" s="249">
        <v>30</v>
      </c>
      <c r="I298" s="250"/>
      <c r="J298" s="251">
        <f>ROUND(I298*H298,2)</f>
        <v>0</v>
      </c>
      <c r="K298" s="252"/>
      <c r="L298" s="253"/>
      <c r="M298" s="254" t="s">
        <v>1</v>
      </c>
      <c r="N298" s="255" t="s">
        <v>38</v>
      </c>
      <c r="O298" s="94"/>
      <c r="P298" s="236">
        <f>O298*H298</f>
        <v>0</v>
      </c>
      <c r="Q298" s="236">
        <v>0</v>
      </c>
      <c r="R298" s="236">
        <f>Q298*H298</f>
        <v>0</v>
      </c>
      <c r="S298" s="236">
        <v>0</v>
      </c>
      <c r="T298" s="237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38" t="s">
        <v>195</v>
      </c>
      <c r="AT298" s="238" t="s">
        <v>394</v>
      </c>
      <c r="AU298" s="238" t="s">
        <v>144</v>
      </c>
      <c r="AY298" s="14" t="s">
        <v>136</v>
      </c>
      <c r="BE298" s="239">
        <f>IF(N298="základná",J298,0)</f>
        <v>0</v>
      </c>
      <c r="BF298" s="239">
        <f>IF(N298="znížená",J298,0)</f>
        <v>0</v>
      </c>
      <c r="BG298" s="239">
        <f>IF(N298="zákl. prenesená",J298,0)</f>
        <v>0</v>
      </c>
      <c r="BH298" s="239">
        <f>IF(N298="zníž. prenesená",J298,0)</f>
        <v>0</v>
      </c>
      <c r="BI298" s="239">
        <f>IF(N298="nulová",J298,0)</f>
        <v>0</v>
      </c>
      <c r="BJ298" s="14" t="s">
        <v>144</v>
      </c>
      <c r="BK298" s="239">
        <f>ROUND(I298*H298,2)</f>
        <v>0</v>
      </c>
      <c r="BL298" s="14" t="s">
        <v>168</v>
      </c>
      <c r="BM298" s="238" t="s">
        <v>756</v>
      </c>
    </row>
    <row r="299" s="2" customFormat="1" ht="33" customHeight="1">
      <c r="A299" s="35"/>
      <c r="B299" s="36"/>
      <c r="C299" s="245" t="s">
        <v>757</v>
      </c>
      <c r="D299" s="245" t="s">
        <v>394</v>
      </c>
      <c r="E299" s="246" t="s">
        <v>758</v>
      </c>
      <c r="F299" s="247" t="s">
        <v>759</v>
      </c>
      <c r="G299" s="248" t="s">
        <v>337</v>
      </c>
      <c r="H299" s="249">
        <v>22</v>
      </c>
      <c r="I299" s="250"/>
      <c r="J299" s="251">
        <f>ROUND(I299*H299,2)</f>
        <v>0</v>
      </c>
      <c r="K299" s="252"/>
      <c r="L299" s="253"/>
      <c r="M299" s="254" t="s">
        <v>1</v>
      </c>
      <c r="N299" s="255" t="s">
        <v>38</v>
      </c>
      <c r="O299" s="94"/>
      <c r="P299" s="236">
        <f>O299*H299</f>
        <v>0</v>
      </c>
      <c r="Q299" s="236">
        <v>0</v>
      </c>
      <c r="R299" s="236">
        <f>Q299*H299</f>
        <v>0</v>
      </c>
      <c r="S299" s="236">
        <v>0</v>
      </c>
      <c r="T299" s="237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38" t="s">
        <v>195</v>
      </c>
      <c r="AT299" s="238" t="s">
        <v>394</v>
      </c>
      <c r="AU299" s="238" t="s">
        <v>144</v>
      </c>
      <c r="AY299" s="14" t="s">
        <v>136</v>
      </c>
      <c r="BE299" s="239">
        <f>IF(N299="základná",J299,0)</f>
        <v>0</v>
      </c>
      <c r="BF299" s="239">
        <f>IF(N299="znížená",J299,0)</f>
        <v>0</v>
      </c>
      <c r="BG299" s="239">
        <f>IF(N299="zákl. prenesená",J299,0)</f>
        <v>0</v>
      </c>
      <c r="BH299" s="239">
        <f>IF(N299="zníž. prenesená",J299,0)</f>
        <v>0</v>
      </c>
      <c r="BI299" s="239">
        <f>IF(N299="nulová",J299,0)</f>
        <v>0</v>
      </c>
      <c r="BJ299" s="14" t="s">
        <v>144</v>
      </c>
      <c r="BK299" s="239">
        <f>ROUND(I299*H299,2)</f>
        <v>0</v>
      </c>
      <c r="BL299" s="14" t="s">
        <v>168</v>
      </c>
      <c r="BM299" s="238" t="s">
        <v>760</v>
      </c>
    </row>
    <row r="300" s="2" customFormat="1" ht="33" customHeight="1">
      <c r="A300" s="35"/>
      <c r="B300" s="36"/>
      <c r="C300" s="226" t="s">
        <v>527</v>
      </c>
      <c r="D300" s="226" t="s">
        <v>139</v>
      </c>
      <c r="E300" s="227" t="s">
        <v>761</v>
      </c>
      <c r="F300" s="228" t="s">
        <v>762</v>
      </c>
      <c r="G300" s="229" t="s">
        <v>337</v>
      </c>
      <c r="H300" s="230">
        <v>59</v>
      </c>
      <c r="I300" s="231"/>
      <c r="J300" s="232">
        <f>ROUND(I300*H300,2)</f>
        <v>0</v>
      </c>
      <c r="K300" s="233"/>
      <c r="L300" s="41"/>
      <c r="M300" s="234" t="s">
        <v>1</v>
      </c>
      <c r="N300" s="235" t="s">
        <v>38</v>
      </c>
      <c r="O300" s="94"/>
      <c r="P300" s="236">
        <f>O300*H300</f>
        <v>0</v>
      </c>
      <c r="Q300" s="236">
        <v>0</v>
      </c>
      <c r="R300" s="236">
        <f>Q300*H300</f>
        <v>0</v>
      </c>
      <c r="S300" s="236">
        <v>0</v>
      </c>
      <c r="T300" s="237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38" t="s">
        <v>168</v>
      </c>
      <c r="AT300" s="238" t="s">
        <v>139</v>
      </c>
      <c r="AU300" s="238" t="s">
        <v>144</v>
      </c>
      <c r="AY300" s="14" t="s">
        <v>136</v>
      </c>
      <c r="BE300" s="239">
        <f>IF(N300="základná",J300,0)</f>
        <v>0</v>
      </c>
      <c r="BF300" s="239">
        <f>IF(N300="znížená",J300,0)</f>
        <v>0</v>
      </c>
      <c r="BG300" s="239">
        <f>IF(N300="zákl. prenesená",J300,0)</f>
        <v>0</v>
      </c>
      <c r="BH300" s="239">
        <f>IF(N300="zníž. prenesená",J300,0)</f>
        <v>0</v>
      </c>
      <c r="BI300" s="239">
        <f>IF(N300="nulová",J300,0)</f>
        <v>0</v>
      </c>
      <c r="BJ300" s="14" t="s">
        <v>144</v>
      </c>
      <c r="BK300" s="239">
        <f>ROUND(I300*H300,2)</f>
        <v>0</v>
      </c>
      <c r="BL300" s="14" t="s">
        <v>168</v>
      </c>
      <c r="BM300" s="238" t="s">
        <v>763</v>
      </c>
    </row>
    <row r="301" s="2" customFormat="1" ht="37.8" customHeight="1">
      <c r="A301" s="35"/>
      <c r="B301" s="36"/>
      <c r="C301" s="245" t="s">
        <v>764</v>
      </c>
      <c r="D301" s="245" t="s">
        <v>394</v>
      </c>
      <c r="E301" s="246" t="s">
        <v>765</v>
      </c>
      <c r="F301" s="247" t="s">
        <v>766</v>
      </c>
      <c r="G301" s="248" t="s">
        <v>337</v>
      </c>
      <c r="H301" s="249">
        <v>10</v>
      </c>
      <c r="I301" s="250"/>
      <c r="J301" s="251">
        <f>ROUND(I301*H301,2)</f>
        <v>0</v>
      </c>
      <c r="K301" s="252"/>
      <c r="L301" s="253"/>
      <c r="M301" s="254" t="s">
        <v>1</v>
      </c>
      <c r="N301" s="255" t="s">
        <v>38</v>
      </c>
      <c r="O301" s="94"/>
      <c r="P301" s="236">
        <f>O301*H301</f>
        <v>0</v>
      </c>
      <c r="Q301" s="236">
        <v>0</v>
      </c>
      <c r="R301" s="236">
        <f>Q301*H301</f>
        <v>0</v>
      </c>
      <c r="S301" s="236">
        <v>0</v>
      </c>
      <c r="T301" s="237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38" t="s">
        <v>195</v>
      </c>
      <c r="AT301" s="238" t="s">
        <v>394</v>
      </c>
      <c r="AU301" s="238" t="s">
        <v>144</v>
      </c>
      <c r="AY301" s="14" t="s">
        <v>136</v>
      </c>
      <c r="BE301" s="239">
        <f>IF(N301="základná",J301,0)</f>
        <v>0</v>
      </c>
      <c r="BF301" s="239">
        <f>IF(N301="znížená",J301,0)</f>
        <v>0</v>
      </c>
      <c r="BG301" s="239">
        <f>IF(N301="zákl. prenesená",J301,0)</f>
        <v>0</v>
      </c>
      <c r="BH301" s="239">
        <f>IF(N301="zníž. prenesená",J301,0)</f>
        <v>0</v>
      </c>
      <c r="BI301" s="239">
        <f>IF(N301="nulová",J301,0)</f>
        <v>0</v>
      </c>
      <c r="BJ301" s="14" t="s">
        <v>144</v>
      </c>
      <c r="BK301" s="239">
        <f>ROUND(I301*H301,2)</f>
        <v>0</v>
      </c>
      <c r="BL301" s="14" t="s">
        <v>168</v>
      </c>
      <c r="BM301" s="238" t="s">
        <v>767</v>
      </c>
    </row>
    <row r="302" s="2" customFormat="1" ht="37.8" customHeight="1">
      <c r="A302" s="35"/>
      <c r="B302" s="36"/>
      <c r="C302" s="245" t="s">
        <v>531</v>
      </c>
      <c r="D302" s="245" t="s">
        <v>394</v>
      </c>
      <c r="E302" s="246" t="s">
        <v>768</v>
      </c>
      <c r="F302" s="247" t="s">
        <v>769</v>
      </c>
      <c r="G302" s="248" t="s">
        <v>337</v>
      </c>
      <c r="H302" s="249">
        <v>2</v>
      </c>
      <c r="I302" s="250"/>
      <c r="J302" s="251">
        <f>ROUND(I302*H302,2)</f>
        <v>0</v>
      </c>
      <c r="K302" s="252"/>
      <c r="L302" s="253"/>
      <c r="M302" s="254" t="s">
        <v>1</v>
      </c>
      <c r="N302" s="255" t="s">
        <v>38</v>
      </c>
      <c r="O302" s="94"/>
      <c r="P302" s="236">
        <f>O302*H302</f>
        <v>0</v>
      </c>
      <c r="Q302" s="236">
        <v>0</v>
      </c>
      <c r="R302" s="236">
        <f>Q302*H302</f>
        <v>0</v>
      </c>
      <c r="S302" s="236">
        <v>0</v>
      </c>
      <c r="T302" s="237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38" t="s">
        <v>195</v>
      </c>
      <c r="AT302" s="238" t="s">
        <v>394</v>
      </c>
      <c r="AU302" s="238" t="s">
        <v>144</v>
      </c>
      <c r="AY302" s="14" t="s">
        <v>136</v>
      </c>
      <c r="BE302" s="239">
        <f>IF(N302="základná",J302,0)</f>
        <v>0</v>
      </c>
      <c r="BF302" s="239">
        <f>IF(N302="znížená",J302,0)</f>
        <v>0</v>
      </c>
      <c r="BG302" s="239">
        <f>IF(N302="zákl. prenesená",J302,0)</f>
        <v>0</v>
      </c>
      <c r="BH302" s="239">
        <f>IF(N302="zníž. prenesená",J302,0)</f>
        <v>0</v>
      </c>
      <c r="BI302" s="239">
        <f>IF(N302="nulová",J302,0)</f>
        <v>0</v>
      </c>
      <c r="BJ302" s="14" t="s">
        <v>144</v>
      </c>
      <c r="BK302" s="239">
        <f>ROUND(I302*H302,2)</f>
        <v>0</v>
      </c>
      <c r="BL302" s="14" t="s">
        <v>168</v>
      </c>
      <c r="BM302" s="238" t="s">
        <v>770</v>
      </c>
    </row>
    <row r="303" s="2" customFormat="1" ht="37.8" customHeight="1">
      <c r="A303" s="35"/>
      <c r="B303" s="36"/>
      <c r="C303" s="245" t="s">
        <v>771</v>
      </c>
      <c r="D303" s="245" t="s">
        <v>394</v>
      </c>
      <c r="E303" s="246" t="s">
        <v>772</v>
      </c>
      <c r="F303" s="247" t="s">
        <v>773</v>
      </c>
      <c r="G303" s="248" t="s">
        <v>337</v>
      </c>
      <c r="H303" s="249">
        <v>1</v>
      </c>
      <c r="I303" s="250"/>
      <c r="J303" s="251">
        <f>ROUND(I303*H303,2)</f>
        <v>0</v>
      </c>
      <c r="K303" s="252"/>
      <c r="L303" s="253"/>
      <c r="M303" s="254" t="s">
        <v>1</v>
      </c>
      <c r="N303" s="255" t="s">
        <v>38</v>
      </c>
      <c r="O303" s="94"/>
      <c r="P303" s="236">
        <f>O303*H303</f>
        <v>0</v>
      </c>
      <c r="Q303" s="236">
        <v>0</v>
      </c>
      <c r="R303" s="236">
        <f>Q303*H303</f>
        <v>0</v>
      </c>
      <c r="S303" s="236">
        <v>0</v>
      </c>
      <c r="T303" s="237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38" t="s">
        <v>195</v>
      </c>
      <c r="AT303" s="238" t="s">
        <v>394</v>
      </c>
      <c r="AU303" s="238" t="s">
        <v>144</v>
      </c>
      <c r="AY303" s="14" t="s">
        <v>136</v>
      </c>
      <c r="BE303" s="239">
        <f>IF(N303="základná",J303,0)</f>
        <v>0</v>
      </c>
      <c r="BF303" s="239">
        <f>IF(N303="znížená",J303,0)</f>
        <v>0</v>
      </c>
      <c r="BG303" s="239">
        <f>IF(N303="zákl. prenesená",J303,0)</f>
        <v>0</v>
      </c>
      <c r="BH303" s="239">
        <f>IF(N303="zníž. prenesená",J303,0)</f>
        <v>0</v>
      </c>
      <c r="BI303" s="239">
        <f>IF(N303="nulová",J303,0)</f>
        <v>0</v>
      </c>
      <c r="BJ303" s="14" t="s">
        <v>144</v>
      </c>
      <c r="BK303" s="239">
        <f>ROUND(I303*H303,2)</f>
        <v>0</v>
      </c>
      <c r="BL303" s="14" t="s">
        <v>168</v>
      </c>
      <c r="BM303" s="238" t="s">
        <v>774</v>
      </c>
    </row>
    <row r="304" s="2" customFormat="1" ht="37.8" customHeight="1">
      <c r="A304" s="35"/>
      <c r="B304" s="36"/>
      <c r="C304" s="245" t="s">
        <v>534</v>
      </c>
      <c r="D304" s="245" t="s">
        <v>394</v>
      </c>
      <c r="E304" s="246" t="s">
        <v>775</v>
      </c>
      <c r="F304" s="247" t="s">
        <v>776</v>
      </c>
      <c r="G304" s="248" t="s">
        <v>337</v>
      </c>
      <c r="H304" s="249">
        <v>1</v>
      </c>
      <c r="I304" s="250"/>
      <c r="J304" s="251">
        <f>ROUND(I304*H304,2)</f>
        <v>0</v>
      </c>
      <c r="K304" s="252"/>
      <c r="L304" s="253"/>
      <c r="M304" s="254" t="s">
        <v>1</v>
      </c>
      <c r="N304" s="255" t="s">
        <v>38</v>
      </c>
      <c r="O304" s="94"/>
      <c r="P304" s="236">
        <f>O304*H304</f>
        <v>0</v>
      </c>
      <c r="Q304" s="236">
        <v>0</v>
      </c>
      <c r="R304" s="236">
        <f>Q304*H304</f>
        <v>0</v>
      </c>
      <c r="S304" s="236">
        <v>0</v>
      </c>
      <c r="T304" s="237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38" t="s">
        <v>195</v>
      </c>
      <c r="AT304" s="238" t="s">
        <v>394</v>
      </c>
      <c r="AU304" s="238" t="s">
        <v>144</v>
      </c>
      <c r="AY304" s="14" t="s">
        <v>136</v>
      </c>
      <c r="BE304" s="239">
        <f>IF(N304="základná",J304,0)</f>
        <v>0</v>
      </c>
      <c r="BF304" s="239">
        <f>IF(N304="znížená",J304,0)</f>
        <v>0</v>
      </c>
      <c r="BG304" s="239">
        <f>IF(N304="zákl. prenesená",J304,0)</f>
        <v>0</v>
      </c>
      <c r="BH304" s="239">
        <f>IF(N304="zníž. prenesená",J304,0)</f>
        <v>0</v>
      </c>
      <c r="BI304" s="239">
        <f>IF(N304="nulová",J304,0)</f>
        <v>0</v>
      </c>
      <c r="BJ304" s="14" t="s">
        <v>144</v>
      </c>
      <c r="BK304" s="239">
        <f>ROUND(I304*H304,2)</f>
        <v>0</v>
      </c>
      <c r="BL304" s="14" t="s">
        <v>168</v>
      </c>
      <c r="BM304" s="238" t="s">
        <v>777</v>
      </c>
    </row>
    <row r="305" s="2" customFormat="1" ht="37.8" customHeight="1">
      <c r="A305" s="35"/>
      <c r="B305" s="36"/>
      <c r="C305" s="245" t="s">
        <v>778</v>
      </c>
      <c r="D305" s="245" t="s">
        <v>394</v>
      </c>
      <c r="E305" s="246" t="s">
        <v>779</v>
      </c>
      <c r="F305" s="247" t="s">
        <v>780</v>
      </c>
      <c r="G305" s="248" t="s">
        <v>337</v>
      </c>
      <c r="H305" s="249">
        <v>1</v>
      </c>
      <c r="I305" s="250"/>
      <c r="J305" s="251">
        <f>ROUND(I305*H305,2)</f>
        <v>0</v>
      </c>
      <c r="K305" s="252"/>
      <c r="L305" s="253"/>
      <c r="M305" s="254" t="s">
        <v>1</v>
      </c>
      <c r="N305" s="255" t="s">
        <v>38</v>
      </c>
      <c r="O305" s="94"/>
      <c r="P305" s="236">
        <f>O305*H305</f>
        <v>0</v>
      </c>
      <c r="Q305" s="236">
        <v>0</v>
      </c>
      <c r="R305" s="236">
        <f>Q305*H305</f>
        <v>0</v>
      </c>
      <c r="S305" s="236">
        <v>0</v>
      </c>
      <c r="T305" s="237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38" t="s">
        <v>195</v>
      </c>
      <c r="AT305" s="238" t="s">
        <v>394</v>
      </c>
      <c r="AU305" s="238" t="s">
        <v>144</v>
      </c>
      <c r="AY305" s="14" t="s">
        <v>136</v>
      </c>
      <c r="BE305" s="239">
        <f>IF(N305="základná",J305,0)</f>
        <v>0</v>
      </c>
      <c r="BF305" s="239">
        <f>IF(N305="znížená",J305,0)</f>
        <v>0</v>
      </c>
      <c r="BG305" s="239">
        <f>IF(N305="zákl. prenesená",J305,0)</f>
        <v>0</v>
      </c>
      <c r="BH305" s="239">
        <f>IF(N305="zníž. prenesená",J305,0)</f>
        <v>0</v>
      </c>
      <c r="BI305" s="239">
        <f>IF(N305="nulová",J305,0)</f>
        <v>0</v>
      </c>
      <c r="BJ305" s="14" t="s">
        <v>144</v>
      </c>
      <c r="BK305" s="239">
        <f>ROUND(I305*H305,2)</f>
        <v>0</v>
      </c>
      <c r="BL305" s="14" t="s">
        <v>168</v>
      </c>
      <c r="BM305" s="238" t="s">
        <v>781</v>
      </c>
    </row>
    <row r="306" s="2" customFormat="1" ht="37.8" customHeight="1">
      <c r="A306" s="35"/>
      <c r="B306" s="36"/>
      <c r="C306" s="245" t="s">
        <v>538</v>
      </c>
      <c r="D306" s="245" t="s">
        <v>394</v>
      </c>
      <c r="E306" s="246" t="s">
        <v>782</v>
      </c>
      <c r="F306" s="247" t="s">
        <v>783</v>
      </c>
      <c r="G306" s="248" t="s">
        <v>337</v>
      </c>
      <c r="H306" s="249">
        <v>10</v>
      </c>
      <c r="I306" s="250"/>
      <c r="J306" s="251">
        <f>ROUND(I306*H306,2)</f>
        <v>0</v>
      </c>
      <c r="K306" s="252"/>
      <c r="L306" s="253"/>
      <c r="M306" s="254" t="s">
        <v>1</v>
      </c>
      <c r="N306" s="255" t="s">
        <v>38</v>
      </c>
      <c r="O306" s="94"/>
      <c r="P306" s="236">
        <f>O306*H306</f>
        <v>0</v>
      </c>
      <c r="Q306" s="236">
        <v>0</v>
      </c>
      <c r="R306" s="236">
        <f>Q306*H306</f>
        <v>0</v>
      </c>
      <c r="S306" s="236">
        <v>0</v>
      </c>
      <c r="T306" s="237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38" t="s">
        <v>195</v>
      </c>
      <c r="AT306" s="238" t="s">
        <v>394</v>
      </c>
      <c r="AU306" s="238" t="s">
        <v>144</v>
      </c>
      <c r="AY306" s="14" t="s">
        <v>136</v>
      </c>
      <c r="BE306" s="239">
        <f>IF(N306="základná",J306,0)</f>
        <v>0</v>
      </c>
      <c r="BF306" s="239">
        <f>IF(N306="znížená",J306,0)</f>
        <v>0</v>
      </c>
      <c r="BG306" s="239">
        <f>IF(N306="zákl. prenesená",J306,0)</f>
        <v>0</v>
      </c>
      <c r="BH306" s="239">
        <f>IF(N306="zníž. prenesená",J306,0)</f>
        <v>0</v>
      </c>
      <c r="BI306" s="239">
        <f>IF(N306="nulová",J306,0)</f>
        <v>0</v>
      </c>
      <c r="BJ306" s="14" t="s">
        <v>144</v>
      </c>
      <c r="BK306" s="239">
        <f>ROUND(I306*H306,2)</f>
        <v>0</v>
      </c>
      <c r="BL306" s="14" t="s">
        <v>168</v>
      </c>
      <c r="BM306" s="238" t="s">
        <v>784</v>
      </c>
    </row>
    <row r="307" s="2" customFormat="1" ht="37.8" customHeight="1">
      <c r="A307" s="35"/>
      <c r="B307" s="36"/>
      <c r="C307" s="245" t="s">
        <v>785</v>
      </c>
      <c r="D307" s="245" t="s">
        <v>394</v>
      </c>
      <c r="E307" s="246" t="s">
        <v>786</v>
      </c>
      <c r="F307" s="247" t="s">
        <v>787</v>
      </c>
      <c r="G307" s="248" t="s">
        <v>337</v>
      </c>
      <c r="H307" s="249">
        <v>19</v>
      </c>
      <c r="I307" s="250"/>
      <c r="J307" s="251">
        <f>ROUND(I307*H307,2)</f>
        <v>0</v>
      </c>
      <c r="K307" s="252"/>
      <c r="L307" s="253"/>
      <c r="M307" s="254" t="s">
        <v>1</v>
      </c>
      <c r="N307" s="255" t="s">
        <v>38</v>
      </c>
      <c r="O307" s="94"/>
      <c r="P307" s="236">
        <f>O307*H307</f>
        <v>0</v>
      </c>
      <c r="Q307" s="236">
        <v>0</v>
      </c>
      <c r="R307" s="236">
        <f>Q307*H307</f>
        <v>0</v>
      </c>
      <c r="S307" s="236">
        <v>0</v>
      </c>
      <c r="T307" s="23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38" t="s">
        <v>195</v>
      </c>
      <c r="AT307" s="238" t="s">
        <v>394</v>
      </c>
      <c r="AU307" s="238" t="s">
        <v>144</v>
      </c>
      <c r="AY307" s="14" t="s">
        <v>136</v>
      </c>
      <c r="BE307" s="239">
        <f>IF(N307="základná",J307,0)</f>
        <v>0</v>
      </c>
      <c r="BF307" s="239">
        <f>IF(N307="znížená",J307,0)</f>
        <v>0</v>
      </c>
      <c r="BG307" s="239">
        <f>IF(N307="zákl. prenesená",J307,0)</f>
        <v>0</v>
      </c>
      <c r="BH307" s="239">
        <f>IF(N307="zníž. prenesená",J307,0)</f>
        <v>0</v>
      </c>
      <c r="BI307" s="239">
        <f>IF(N307="nulová",J307,0)</f>
        <v>0</v>
      </c>
      <c r="BJ307" s="14" t="s">
        <v>144</v>
      </c>
      <c r="BK307" s="239">
        <f>ROUND(I307*H307,2)</f>
        <v>0</v>
      </c>
      <c r="BL307" s="14" t="s">
        <v>168</v>
      </c>
      <c r="BM307" s="238" t="s">
        <v>788</v>
      </c>
    </row>
    <row r="308" s="2" customFormat="1" ht="37.8" customHeight="1">
      <c r="A308" s="35"/>
      <c r="B308" s="36"/>
      <c r="C308" s="245" t="s">
        <v>544</v>
      </c>
      <c r="D308" s="245" t="s">
        <v>394</v>
      </c>
      <c r="E308" s="246" t="s">
        <v>789</v>
      </c>
      <c r="F308" s="247" t="s">
        <v>790</v>
      </c>
      <c r="G308" s="248" t="s">
        <v>337</v>
      </c>
      <c r="H308" s="249">
        <v>15</v>
      </c>
      <c r="I308" s="250"/>
      <c r="J308" s="251">
        <f>ROUND(I308*H308,2)</f>
        <v>0</v>
      </c>
      <c r="K308" s="252"/>
      <c r="L308" s="253"/>
      <c r="M308" s="254" t="s">
        <v>1</v>
      </c>
      <c r="N308" s="255" t="s">
        <v>38</v>
      </c>
      <c r="O308" s="94"/>
      <c r="P308" s="236">
        <f>O308*H308</f>
        <v>0</v>
      </c>
      <c r="Q308" s="236">
        <v>0</v>
      </c>
      <c r="R308" s="236">
        <f>Q308*H308</f>
        <v>0</v>
      </c>
      <c r="S308" s="236">
        <v>0</v>
      </c>
      <c r="T308" s="237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38" t="s">
        <v>195</v>
      </c>
      <c r="AT308" s="238" t="s">
        <v>394</v>
      </c>
      <c r="AU308" s="238" t="s">
        <v>144</v>
      </c>
      <c r="AY308" s="14" t="s">
        <v>136</v>
      </c>
      <c r="BE308" s="239">
        <f>IF(N308="základná",J308,0)</f>
        <v>0</v>
      </c>
      <c r="BF308" s="239">
        <f>IF(N308="znížená",J308,0)</f>
        <v>0</v>
      </c>
      <c r="BG308" s="239">
        <f>IF(N308="zákl. prenesená",J308,0)</f>
        <v>0</v>
      </c>
      <c r="BH308" s="239">
        <f>IF(N308="zníž. prenesená",J308,0)</f>
        <v>0</v>
      </c>
      <c r="BI308" s="239">
        <f>IF(N308="nulová",J308,0)</f>
        <v>0</v>
      </c>
      <c r="BJ308" s="14" t="s">
        <v>144</v>
      </c>
      <c r="BK308" s="239">
        <f>ROUND(I308*H308,2)</f>
        <v>0</v>
      </c>
      <c r="BL308" s="14" t="s">
        <v>168</v>
      </c>
      <c r="BM308" s="238" t="s">
        <v>791</v>
      </c>
    </row>
    <row r="309" s="2" customFormat="1" ht="37.8" customHeight="1">
      <c r="A309" s="35"/>
      <c r="B309" s="36"/>
      <c r="C309" s="245" t="s">
        <v>792</v>
      </c>
      <c r="D309" s="245" t="s">
        <v>394</v>
      </c>
      <c r="E309" s="246" t="s">
        <v>793</v>
      </c>
      <c r="F309" s="247" t="s">
        <v>794</v>
      </c>
      <c r="G309" s="248" t="s">
        <v>337</v>
      </c>
      <c r="H309" s="249">
        <v>15</v>
      </c>
      <c r="I309" s="250"/>
      <c r="J309" s="251">
        <f>ROUND(I309*H309,2)</f>
        <v>0</v>
      </c>
      <c r="K309" s="252"/>
      <c r="L309" s="253"/>
      <c r="M309" s="254" t="s">
        <v>1</v>
      </c>
      <c r="N309" s="255" t="s">
        <v>38</v>
      </c>
      <c r="O309" s="94"/>
      <c r="P309" s="236">
        <f>O309*H309</f>
        <v>0</v>
      </c>
      <c r="Q309" s="236">
        <v>0</v>
      </c>
      <c r="R309" s="236">
        <f>Q309*H309</f>
        <v>0</v>
      </c>
      <c r="S309" s="236">
        <v>0</v>
      </c>
      <c r="T309" s="237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38" t="s">
        <v>195</v>
      </c>
      <c r="AT309" s="238" t="s">
        <v>394</v>
      </c>
      <c r="AU309" s="238" t="s">
        <v>144</v>
      </c>
      <c r="AY309" s="14" t="s">
        <v>136</v>
      </c>
      <c r="BE309" s="239">
        <f>IF(N309="základná",J309,0)</f>
        <v>0</v>
      </c>
      <c r="BF309" s="239">
        <f>IF(N309="znížená",J309,0)</f>
        <v>0</v>
      </c>
      <c r="BG309" s="239">
        <f>IF(N309="zákl. prenesená",J309,0)</f>
        <v>0</v>
      </c>
      <c r="BH309" s="239">
        <f>IF(N309="zníž. prenesená",J309,0)</f>
        <v>0</v>
      </c>
      <c r="BI309" s="239">
        <f>IF(N309="nulová",J309,0)</f>
        <v>0</v>
      </c>
      <c r="BJ309" s="14" t="s">
        <v>144</v>
      </c>
      <c r="BK309" s="239">
        <f>ROUND(I309*H309,2)</f>
        <v>0</v>
      </c>
      <c r="BL309" s="14" t="s">
        <v>168</v>
      </c>
      <c r="BM309" s="238" t="s">
        <v>795</v>
      </c>
    </row>
    <row r="310" s="2" customFormat="1" ht="24.15" customHeight="1">
      <c r="A310" s="35"/>
      <c r="B310" s="36"/>
      <c r="C310" s="226" t="s">
        <v>551</v>
      </c>
      <c r="D310" s="226" t="s">
        <v>139</v>
      </c>
      <c r="E310" s="227" t="s">
        <v>796</v>
      </c>
      <c r="F310" s="228" t="s">
        <v>797</v>
      </c>
      <c r="G310" s="229" t="s">
        <v>798</v>
      </c>
      <c r="H310" s="256"/>
      <c r="I310" s="231"/>
      <c r="J310" s="232">
        <f>ROUND(I310*H310,2)</f>
        <v>0</v>
      </c>
      <c r="K310" s="233"/>
      <c r="L310" s="41"/>
      <c r="M310" s="234" t="s">
        <v>1</v>
      </c>
      <c r="N310" s="235" t="s">
        <v>38</v>
      </c>
      <c r="O310" s="94"/>
      <c r="P310" s="236">
        <f>O310*H310</f>
        <v>0</v>
      </c>
      <c r="Q310" s="236">
        <v>0</v>
      </c>
      <c r="R310" s="236">
        <f>Q310*H310</f>
        <v>0</v>
      </c>
      <c r="S310" s="236">
        <v>0</v>
      </c>
      <c r="T310" s="23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38" t="s">
        <v>168</v>
      </c>
      <c r="AT310" s="238" t="s">
        <v>139</v>
      </c>
      <c r="AU310" s="238" t="s">
        <v>144</v>
      </c>
      <c r="AY310" s="14" t="s">
        <v>136</v>
      </c>
      <c r="BE310" s="239">
        <f>IF(N310="základná",J310,0)</f>
        <v>0</v>
      </c>
      <c r="BF310" s="239">
        <f>IF(N310="znížená",J310,0)</f>
        <v>0</v>
      </c>
      <c r="BG310" s="239">
        <f>IF(N310="zákl. prenesená",J310,0)</f>
        <v>0</v>
      </c>
      <c r="BH310" s="239">
        <f>IF(N310="zníž. prenesená",J310,0)</f>
        <v>0</v>
      </c>
      <c r="BI310" s="239">
        <f>IF(N310="nulová",J310,0)</f>
        <v>0</v>
      </c>
      <c r="BJ310" s="14" t="s">
        <v>144</v>
      </c>
      <c r="BK310" s="239">
        <f>ROUND(I310*H310,2)</f>
        <v>0</v>
      </c>
      <c r="BL310" s="14" t="s">
        <v>168</v>
      </c>
      <c r="BM310" s="238" t="s">
        <v>799</v>
      </c>
    </row>
    <row r="311" s="12" customFormat="1" ht="22.8" customHeight="1">
      <c r="A311" s="12"/>
      <c r="B311" s="210"/>
      <c r="C311" s="211"/>
      <c r="D311" s="212" t="s">
        <v>71</v>
      </c>
      <c r="E311" s="224" t="s">
        <v>263</v>
      </c>
      <c r="F311" s="224" t="s">
        <v>264</v>
      </c>
      <c r="G311" s="211"/>
      <c r="H311" s="211"/>
      <c r="I311" s="214"/>
      <c r="J311" s="225">
        <f>BK311</f>
        <v>0</v>
      </c>
      <c r="K311" s="211"/>
      <c r="L311" s="216"/>
      <c r="M311" s="217"/>
      <c r="N311" s="218"/>
      <c r="O311" s="218"/>
      <c r="P311" s="219">
        <f>SUM(P312:P319)</f>
        <v>0</v>
      </c>
      <c r="Q311" s="218"/>
      <c r="R311" s="219">
        <f>SUM(R312:R319)</f>
        <v>0</v>
      </c>
      <c r="S311" s="218"/>
      <c r="T311" s="220">
        <f>SUM(T312:T319)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21" t="s">
        <v>144</v>
      </c>
      <c r="AT311" s="222" t="s">
        <v>71</v>
      </c>
      <c r="AU311" s="222" t="s">
        <v>80</v>
      </c>
      <c r="AY311" s="221" t="s">
        <v>136</v>
      </c>
      <c r="BK311" s="223">
        <f>SUM(BK312:BK319)</f>
        <v>0</v>
      </c>
    </row>
    <row r="312" s="2" customFormat="1" ht="24.15" customHeight="1">
      <c r="A312" s="35"/>
      <c r="B312" s="36"/>
      <c r="C312" s="226" t="s">
        <v>554</v>
      </c>
      <c r="D312" s="226" t="s">
        <v>139</v>
      </c>
      <c r="E312" s="227" t="s">
        <v>800</v>
      </c>
      <c r="F312" s="228" t="s">
        <v>801</v>
      </c>
      <c r="G312" s="229" t="s">
        <v>248</v>
      </c>
      <c r="H312" s="230">
        <v>21.899999999999999</v>
      </c>
      <c r="I312" s="231"/>
      <c r="J312" s="232">
        <f>ROUND(I312*H312,2)</f>
        <v>0</v>
      </c>
      <c r="K312" s="233"/>
      <c r="L312" s="41"/>
      <c r="M312" s="234" t="s">
        <v>1</v>
      </c>
      <c r="N312" s="235" t="s">
        <v>38</v>
      </c>
      <c r="O312" s="94"/>
      <c r="P312" s="236">
        <f>O312*H312</f>
        <v>0</v>
      </c>
      <c r="Q312" s="236">
        <v>0</v>
      </c>
      <c r="R312" s="236">
        <f>Q312*H312</f>
        <v>0</v>
      </c>
      <c r="S312" s="236">
        <v>0</v>
      </c>
      <c r="T312" s="23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38" t="s">
        <v>168</v>
      </c>
      <c r="AT312" s="238" t="s">
        <v>139</v>
      </c>
      <c r="AU312" s="238" t="s">
        <v>144</v>
      </c>
      <c r="AY312" s="14" t="s">
        <v>136</v>
      </c>
      <c r="BE312" s="239">
        <f>IF(N312="základná",J312,0)</f>
        <v>0</v>
      </c>
      <c r="BF312" s="239">
        <f>IF(N312="znížená",J312,0)</f>
        <v>0</v>
      </c>
      <c r="BG312" s="239">
        <f>IF(N312="zákl. prenesená",J312,0)</f>
        <v>0</v>
      </c>
      <c r="BH312" s="239">
        <f>IF(N312="zníž. prenesená",J312,0)</f>
        <v>0</v>
      </c>
      <c r="BI312" s="239">
        <f>IF(N312="nulová",J312,0)</f>
        <v>0</v>
      </c>
      <c r="BJ312" s="14" t="s">
        <v>144</v>
      </c>
      <c r="BK312" s="239">
        <f>ROUND(I312*H312,2)</f>
        <v>0</v>
      </c>
      <c r="BL312" s="14" t="s">
        <v>168</v>
      </c>
      <c r="BM312" s="238" t="s">
        <v>802</v>
      </c>
    </row>
    <row r="313" s="2" customFormat="1" ht="33" customHeight="1">
      <c r="A313" s="35"/>
      <c r="B313" s="36"/>
      <c r="C313" s="245" t="s">
        <v>803</v>
      </c>
      <c r="D313" s="245" t="s">
        <v>394</v>
      </c>
      <c r="E313" s="246" t="s">
        <v>804</v>
      </c>
      <c r="F313" s="247" t="s">
        <v>805</v>
      </c>
      <c r="G313" s="248" t="s">
        <v>248</v>
      </c>
      <c r="H313" s="249">
        <v>21.899999999999999</v>
      </c>
      <c r="I313" s="250"/>
      <c r="J313" s="251">
        <f>ROUND(I313*H313,2)</f>
        <v>0</v>
      </c>
      <c r="K313" s="252"/>
      <c r="L313" s="253"/>
      <c r="M313" s="254" t="s">
        <v>1</v>
      </c>
      <c r="N313" s="255" t="s">
        <v>38</v>
      </c>
      <c r="O313" s="94"/>
      <c r="P313" s="236">
        <f>O313*H313</f>
        <v>0</v>
      </c>
      <c r="Q313" s="236">
        <v>0</v>
      </c>
      <c r="R313" s="236">
        <f>Q313*H313</f>
        <v>0</v>
      </c>
      <c r="S313" s="236">
        <v>0</v>
      </c>
      <c r="T313" s="237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38" t="s">
        <v>195</v>
      </c>
      <c r="AT313" s="238" t="s">
        <v>394</v>
      </c>
      <c r="AU313" s="238" t="s">
        <v>144</v>
      </c>
      <c r="AY313" s="14" t="s">
        <v>136</v>
      </c>
      <c r="BE313" s="239">
        <f>IF(N313="základná",J313,0)</f>
        <v>0</v>
      </c>
      <c r="BF313" s="239">
        <f>IF(N313="znížená",J313,0)</f>
        <v>0</v>
      </c>
      <c r="BG313" s="239">
        <f>IF(N313="zákl. prenesená",J313,0)</f>
        <v>0</v>
      </c>
      <c r="BH313" s="239">
        <f>IF(N313="zníž. prenesená",J313,0)</f>
        <v>0</v>
      </c>
      <c r="BI313" s="239">
        <f>IF(N313="nulová",J313,0)</f>
        <v>0</v>
      </c>
      <c r="BJ313" s="14" t="s">
        <v>144</v>
      </c>
      <c r="BK313" s="239">
        <f>ROUND(I313*H313,2)</f>
        <v>0</v>
      </c>
      <c r="BL313" s="14" t="s">
        <v>168</v>
      </c>
      <c r="BM313" s="238" t="s">
        <v>806</v>
      </c>
    </row>
    <row r="314" s="2" customFormat="1" ht="37.8" customHeight="1">
      <c r="A314" s="35"/>
      <c r="B314" s="36"/>
      <c r="C314" s="226" t="s">
        <v>557</v>
      </c>
      <c r="D314" s="226" t="s">
        <v>139</v>
      </c>
      <c r="E314" s="227" t="s">
        <v>807</v>
      </c>
      <c r="F314" s="228" t="s">
        <v>808</v>
      </c>
      <c r="G314" s="229" t="s">
        <v>267</v>
      </c>
      <c r="H314" s="230">
        <v>5689.2799999999997</v>
      </c>
      <c r="I314" s="231"/>
      <c r="J314" s="232">
        <f>ROUND(I314*H314,2)</f>
        <v>0</v>
      </c>
      <c r="K314" s="233"/>
      <c r="L314" s="41"/>
      <c r="M314" s="234" t="s">
        <v>1</v>
      </c>
      <c r="N314" s="235" t="s">
        <v>38</v>
      </c>
      <c r="O314" s="94"/>
      <c r="P314" s="236">
        <f>O314*H314</f>
        <v>0</v>
      </c>
      <c r="Q314" s="236">
        <v>0</v>
      </c>
      <c r="R314" s="236">
        <f>Q314*H314</f>
        <v>0</v>
      </c>
      <c r="S314" s="236">
        <v>0</v>
      </c>
      <c r="T314" s="237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38" t="s">
        <v>168</v>
      </c>
      <c r="AT314" s="238" t="s">
        <v>139</v>
      </c>
      <c r="AU314" s="238" t="s">
        <v>144</v>
      </c>
      <c r="AY314" s="14" t="s">
        <v>136</v>
      </c>
      <c r="BE314" s="239">
        <f>IF(N314="základná",J314,0)</f>
        <v>0</v>
      </c>
      <c r="BF314" s="239">
        <f>IF(N314="znížená",J314,0)</f>
        <v>0</v>
      </c>
      <c r="BG314" s="239">
        <f>IF(N314="zákl. prenesená",J314,0)</f>
        <v>0</v>
      </c>
      <c r="BH314" s="239">
        <f>IF(N314="zníž. prenesená",J314,0)</f>
        <v>0</v>
      </c>
      <c r="BI314" s="239">
        <f>IF(N314="nulová",J314,0)</f>
        <v>0</v>
      </c>
      <c r="BJ314" s="14" t="s">
        <v>144</v>
      </c>
      <c r="BK314" s="239">
        <f>ROUND(I314*H314,2)</f>
        <v>0</v>
      </c>
      <c r="BL314" s="14" t="s">
        <v>168</v>
      </c>
      <c r="BM314" s="238" t="s">
        <v>809</v>
      </c>
    </row>
    <row r="315" s="2" customFormat="1" ht="37.8" customHeight="1">
      <c r="A315" s="35"/>
      <c r="B315" s="36"/>
      <c r="C315" s="226" t="s">
        <v>810</v>
      </c>
      <c r="D315" s="226" t="s">
        <v>139</v>
      </c>
      <c r="E315" s="227" t="s">
        <v>811</v>
      </c>
      <c r="F315" s="228" t="s">
        <v>812</v>
      </c>
      <c r="G315" s="229" t="s">
        <v>337</v>
      </c>
      <c r="H315" s="230">
        <v>134</v>
      </c>
      <c r="I315" s="231"/>
      <c r="J315" s="232">
        <f>ROUND(I315*H315,2)</f>
        <v>0</v>
      </c>
      <c r="K315" s="233"/>
      <c r="L315" s="41"/>
      <c r="M315" s="234" t="s">
        <v>1</v>
      </c>
      <c r="N315" s="235" t="s">
        <v>38</v>
      </c>
      <c r="O315" s="94"/>
      <c r="P315" s="236">
        <f>O315*H315</f>
        <v>0</v>
      </c>
      <c r="Q315" s="236">
        <v>0</v>
      </c>
      <c r="R315" s="236">
        <f>Q315*H315</f>
        <v>0</v>
      </c>
      <c r="S315" s="236">
        <v>0</v>
      </c>
      <c r="T315" s="23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38" t="s">
        <v>168</v>
      </c>
      <c r="AT315" s="238" t="s">
        <v>139</v>
      </c>
      <c r="AU315" s="238" t="s">
        <v>144</v>
      </c>
      <c r="AY315" s="14" t="s">
        <v>136</v>
      </c>
      <c r="BE315" s="239">
        <f>IF(N315="základná",J315,0)</f>
        <v>0</v>
      </c>
      <c r="BF315" s="239">
        <f>IF(N315="znížená",J315,0)</f>
        <v>0</v>
      </c>
      <c r="BG315" s="239">
        <f>IF(N315="zákl. prenesená",J315,0)</f>
        <v>0</v>
      </c>
      <c r="BH315" s="239">
        <f>IF(N315="zníž. prenesená",J315,0)</f>
        <v>0</v>
      </c>
      <c r="BI315" s="239">
        <f>IF(N315="nulová",J315,0)</f>
        <v>0</v>
      </c>
      <c r="BJ315" s="14" t="s">
        <v>144</v>
      </c>
      <c r="BK315" s="239">
        <f>ROUND(I315*H315,2)</f>
        <v>0</v>
      </c>
      <c r="BL315" s="14" t="s">
        <v>168</v>
      </c>
      <c r="BM315" s="238" t="s">
        <v>813</v>
      </c>
    </row>
    <row r="316" s="2" customFormat="1" ht="24.15" customHeight="1">
      <c r="A316" s="35"/>
      <c r="B316" s="36"/>
      <c r="C316" s="226" t="s">
        <v>561</v>
      </c>
      <c r="D316" s="226" t="s">
        <v>139</v>
      </c>
      <c r="E316" s="227" t="s">
        <v>814</v>
      </c>
      <c r="F316" s="228" t="s">
        <v>815</v>
      </c>
      <c r="G316" s="229" t="s">
        <v>816</v>
      </c>
      <c r="H316" s="230">
        <v>2278</v>
      </c>
      <c r="I316" s="231"/>
      <c r="J316" s="232">
        <f>ROUND(I316*H316,2)</f>
        <v>0</v>
      </c>
      <c r="K316" s="233"/>
      <c r="L316" s="41"/>
      <c r="M316" s="234" t="s">
        <v>1</v>
      </c>
      <c r="N316" s="235" t="s">
        <v>38</v>
      </c>
      <c r="O316" s="94"/>
      <c r="P316" s="236">
        <f>O316*H316</f>
        <v>0</v>
      </c>
      <c r="Q316" s="236">
        <v>0</v>
      </c>
      <c r="R316" s="236">
        <f>Q316*H316</f>
        <v>0</v>
      </c>
      <c r="S316" s="236">
        <v>0</v>
      </c>
      <c r="T316" s="237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238" t="s">
        <v>168</v>
      </c>
      <c r="AT316" s="238" t="s">
        <v>139</v>
      </c>
      <c r="AU316" s="238" t="s">
        <v>144</v>
      </c>
      <c r="AY316" s="14" t="s">
        <v>136</v>
      </c>
      <c r="BE316" s="239">
        <f>IF(N316="základná",J316,0)</f>
        <v>0</v>
      </c>
      <c r="BF316" s="239">
        <f>IF(N316="znížená",J316,0)</f>
        <v>0</v>
      </c>
      <c r="BG316" s="239">
        <f>IF(N316="zákl. prenesená",J316,0)</f>
        <v>0</v>
      </c>
      <c r="BH316" s="239">
        <f>IF(N316="zníž. prenesená",J316,0)</f>
        <v>0</v>
      </c>
      <c r="BI316" s="239">
        <f>IF(N316="nulová",J316,0)</f>
        <v>0</v>
      </c>
      <c r="BJ316" s="14" t="s">
        <v>144</v>
      </c>
      <c r="BK316" s="239">
        <f>ROUND(I316*H316,2)</f>
        <v>0</v>
      </c>
      <c r="BL316" s="14" t="s">
        <v>168</v>
      </c>
      <c r="BM316" s="238" t="s">
        <v>817</v>
      </c>
    </row>
    <row r="317" s="2" customFormat="1" ht="21.75" customHeight="1">
      <c r="A317" s="35"/>
      <c r="B317" s="36"/>
      <c r="C317" s="226" t="s">
        <v>818</v>
      </c>
      <c r="D317" s="226" t="s">
        <v>139</v>
      </c>
      <c r="E317" s="227" t="s">
        <v>819</v>
      </c>
      <c r="F317" s="228" t="s">
        <v>820</v>
      </c>
      <c r="G317" s="229" t="s">
        <v>150</v>
      </c>
      <c r="H317" s="230">
        <v>1</v>
      </c>
      <c r="I317" s="231"/>
      <c r="J317" s="232">
        <f>ROUND(I317*H317,2)</f>
        <v>0</v>
      </c>
      <c r="K317" s="233"/>
      <c r="L317" s="41"/>
      <c r="M317" s="234" t="s">
        <v>1</v>
      </c>
      <c r="N317" s="235" t="s">
        <v>38</v>
      </c>
      <c r="O317" s="94"/>
      <c r="P317" s="236">
        <f>O317*H317</f>
        <v>0</v>
      </c>
      <c r="Q317" s="236">
        <v>0</v>
      </c>
      <c r="R317" s="236">
        <f>Q317*H317</f>
        <v>0</v>
      </c>
      <c r="S317" s="236">
        <v>0</v>
      </c>
      <c r="T317" s="237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38" t="s">
        <v>168</v>
      </c>
      <c r="AT317" s="238" t="s">
        <v>139</v>
      </c>
      <c r="AU317" s="238" t="s">
        <v>144</v>
      </c>
      <c r="AY317" s="14" t="s">
        <v>136</v>
      </c>
      <c r="BE317" s="239">
        <f>IF(N317="základná",J317,0)</f>
        <v>0</v>
      </c>
      <c r="BF317" s="239">
        <f>IF(N317="znížená",J317,0)</f>
        <v>0</v>
      </c>
      <c r="BG317" s="239">
        <f>IF(N317="zákl. prenesená",J317,0)</f>
        <v>0</v>
      </c>
      <c r="BH317" s="239">
        <f>IF(N317="zníž. prenesená",J317,0)</f>
        <v>0</v>
      </c>
      <c r="BI317" s="239">
        <f>IF(N317="nulová",J317,0)</f>
        <v>0</v>
      </c>
      <c r="BJ317" s="14" t="s">
        <v>144</v>
      </c>
      <c r="BK317" s="239">
        <f>ROUND(I317*H317,2)</f>
        <v>0</v>
      </c>
      <c r="BL317" s="14" t="s">
        <v>168</v>
      </c>
      <c r="BM317" s="238" t="s">
        <v>821</v>
      </c>
    </row>
    <row r="318" s="2" customFormat="1" ht="24.15" customHeight="1">
      <c r="A318" s="35"/>
      <c r="B318" s="36"/>
      <c r="C318" s="226" t="s">
        <v>564</v>
      </c>
      <c r="D318" s="226" t="s">
        <v>139</v>
      </c>
      <c r="E318" s="227" t="s">
        <v>822</v>
      </c>
      <c r="F318" s="228" t="s">
        <v>823</v>
      </c>
      <c r="G318" s="229" t="s">
        <v>150</v>
      </c>
      <c r="H318" s="230">
        <v>1</v>
      </c>
      <c r="I318" s="231"/>
      <c r="J318" s="232">
        <f>ROUND(I318*H318,2)</f>
        <v>0</v>
      </c>
      <c r="K318" s="233"/>
      <c r="L318" s="41"/>
      <c r="M318" s="234" t="s">
        <v>1</v>
      </c>
      <c r="N318" s="235" t="s">
        <v>38</v>
      </c>
      <c r="O318" s="94"/>
      <c r="P318" s="236">
        <f>O318*H318</f>
        <v>0</v>
      </c>
      <c r="Q318" s="236">
        <v>0</v>
      </c>
      <c r="R318" s="236">
        <f>Q318*H318</f>
        <v>0</v>
      </c>
      <c r="S318" s="236">
        <v>0</v>
      </c>
      <c r="T318" s="237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38" t="s">
        <v>168</v>
      </c>
      <c r="AT318" s="238" t="s">
        <v>139</v>
      </c>
      <c r="AU318" s="238" t="s">
        <v>144</v>
      </c>
      <c r="AY318" s="14" t="s">
        <v>136</v>
      </c>
      <c r="BE318" s="239">
        <f>IF(N318="základná",J318,0)</f>
        <v>0</v>
      </c>
      <c r="BF318" s="239">
        <f>IF(N318="znížená",J318,0)</f>
        <v>0</v>
      </c>
      <c r="BG318" s="239">
        <f>IF(N318="zákl. prenesená",J318,0)</f>
        <v>0</v>
      </c>
      <c r="BH318" s="239">
        <f>IF(N318="zníž. prenesená",J318,0)</f>
        <v>0</v>
      </c>
      <c r="BI318" s="239">
        <f>IF(N318="nulová",J318,0)</f>
        <v>0</v>
      </c>
      <c r="BJ318" s="14" t="s">
        <v>144</v>
      </c>
      <c r="BK318" s="239">
        <f>ROUND(I318*H318,2)</f>
        <v>0</v>
      </c>
      <c r="BL318" s="14" t="s">
        <v>168</v>
      </c>
      <c r="BM318" s="238" t="s">
        <v>824</v>
      </c>
    </row>
    <row r="319" s="2" customFormat="1" ht="16.5" customHeight="1">
      <c r="A319" s="35"/>
      <c r="B319" s="36"/>
      <c r="C319" s="226" t="s">
        <v>825</v>
      </c>
      <c r="D319" s="226" t="s">
        <v>139</v>
      </c>
      <c r="E319" s="227" t="s">
        <v>826</v>
      </c>
      <c r="F319" s="228" t="s">
        <v>827</v>
      </c>
      <c r="G319" s="229" t="s">
        <v>150</v>
      </c>
      <c r="H319" s="230">
        <v>1</v>
      </c>
      <c r="I319" s="231"/>
      <c r="J319" s="232">
        <f>ROUND(I319*H319,2)</f>
        <v>0</v>
      </c>
      <c r="K319" s="233"/>
      <c r="L319" s="41"/>
      <c r="M319" s="234" t="s">
        <v>1</v>
      </c>
      <c r="N319" s="235" t="s">
        <v>38</v>
      </c>
      <c r="O319" s="94"/>
      <c r="P319" s="236">
        <f>O319*H319</f>
        <v>0</v>
      </c>
      <c r="Q319" s="236">
        <v>0</v>
      </c>
      <c r="R319" s="236">
        <f>Q319*H319</f>
        <v>0</v>
      </c>
      <c r="S319" s="236">
        <v>0</v>
      </c>
      <c r="T319" s="237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238" t="s">
        <v>168</v>
      </c>
      <c r="AT319" s="238" t="s">
        <v>139</v>
      </c>
      <c r="AU319" s="238" t="s">
        <v>144</v>
      </c>
      <c r="AY319" s="14" t="s">
        <v>136</v>
      </c>
      <c r="BE319" s="239">
        <f>IF(N319="základná",J319,0)</f>
        <v>0</v>
      </c>
      <c r="BF319" s="239">
        <f>IF(N319="znížená",J319,0)</f>
        <v>0</v>
      </c>
      <c r="BG319" s="239">
        <f>IF(N319="zákl. prenesená",J319,0)</f>
        <v>0</v>
      </c>
      <c r="BH319" s="239">
        <f>IF(N319="zníž. prenesená",J319,0)</f>
        <v>0</v>
      </c>
      <c r="BI319" s="239">
        <f>IF(N319="nulová",J319,0)</f>
        <v>0</v>
      </c>
      <c r="BJ319" s="14" t="s">
        <v>144</v>
      </c>
      <c r="BK319" s="239">
        <f>ROUND(I319*H319,2)</f>
        <v>0</v>
      </c>
      <c r="BL319" s="14" t="s">
        <v>168</v>
      </c>
      <c r="BM319" s="238" t="s">
        <v>828</v>
      </c>
    </row>
    <row r="320" s="12" customFormat="1" ht="22.8" customHeight="1">
      <c r="A320" s="12"/>
      <c r="B320" s="210"/>
      <c r="C320" s="211"/>
      <c r="D320" s="212" t="s">
        <v>71</v>
      </c>
      <c r="E320" s="224" t="s">
        <v>829</v>
      </c>
      <c r="F320" s="224" t="s">
        <v>830</v>
      </c>
      <c r="G320" s="211"/>
      <c r="H320" s="211"/>
      <c r="I320" s="214"/>
      <c r="J320" s="225">
        <f>BK320</f>
        <v>0</v>
      </c>
      <c r="K320" s="211"/>
      <c r="L320" s="216"/>
      <c r="M320" s="217"/>
      <c r="N320" s="218"/>
      <c r="O320" s="218"/>
      <c r="P320" s="219">
        <f>SUM(P321:P329)</f>
        <v>0</v>
      </c>
      <c r="Q320" s="218"/>
      <c r="R320" s="219">
        <f>SUM(R321:R329)</f>
        <v>0</v>
      </c>
      <c r="S320" s="218"/>
      <c r="T320" s="220">
        <f>SUM(T321:T329)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21" t="s">
        <v>144</v>
      </c>
      <c r="AT320" s="222" t="s">
        <v>71</v>
      </c>
      <c r="AU320" s="222" t="s">
        <v>80</v>
      </c>
      <c r="AY320" s="221" t="s">
        <v>136</v>
      </c>
      <c r="BK320" s="223">
        <f>SUM(BK321:BK329)</f>
        <v>0</v>
      </c>
    </row>
    <row r="321" s="2" customFormat="1" ht="24.15" customHeight="1">
      <c r="A321" s="35"/>
      <c r="B321" s="36"/>
      <c r="C321" s="226" t="s">
        <v>831</v>
      </c>
      <c r="D321" s="226" t="s">
        <v>139</v>
      </c>
      <c r="E321" s="227" t="s">
        <v>832</v>
      </c>
      <c r="F321" s="228" t="s">
        <v>833</v>
      </c>
      <c r="G321" s="229" t="s">
        <v>142</v>
      </c>
      <c r="H321" s="230">
        <v>48.960000000000001</v>
      </c>
      <c r="I321" s="231"/>
      <c r="J321" s="232">
        <f>ROUND(I321*H321,2)</f>
        <v>0</v>
      </c>
      <c r="K321" s="233"/>
      <c r="L321" s="41"/>
      <c r="M321" s="234" t="s">
        <v>1</v>
      </c>
      <c r="N321" s="235" t="s">
        <v>38</v>
      </c>
      <c r="O321" s="94"/>
      <c r="P321" s="236">
        <f>O321*H321</f>
        <v>0</v>
      </c>
      <c r="Q321" s="236">
        <v>0</v>
      </c>
      <c r="R321" s="236">
        <f>Q321*H321</f>
        <v>0</v>
      </c>
      <c r="S321" s="236">
        <v>0</v>
      </c>
      <c r="T321" s="23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238" t="s">
        <v>168</v>
      </c>
      <c r="AT321" s="238" t="s">
        <v>139</v>
      </c>
      <c r="AU321" s="238" t="s">
        <v>144</v>
      </c>
      <c r="AY321" s="14" t="s">
        <v>136</v>
      </c>
      <c r="BE321" s="239">
        <f>IF(N321="základná",J321,0)</f>
        <v>0</v>
      </c>
      <c r="BF321" s="239">
        <f>IF(N321="znížená",J321,0)</f>
        <v>0</v>
      </c>
      <c r="BG321" s="239">
        <f>IF(N321="zákl. prenesená",J321,0)</f>
        <v>0</v>
      </c>
      <c r="BH321" s="239">
        <f>IF(N321="zníž. prenesená",J321,0)</f>
        <v>0</v>
      </c>
      <c r="BI321" s="239">
        <f>IF(N321="nulová",J321,0)</f>
        <v>0</v>
      </c>
      <c r="BJ321" s="14" t="s">
        <v>144</v>
      </c>
      <c r="BK321" s="239">
        <f>ROUND(I321*H321,2)</f>
        <v>0</v>
      </c>
      <c r="BL321" s="14" t="s">
        <v>168</v>
      </c>
      <c r="BM321" s="238" t="s">
        <v>834</v>
      </c>
    </row>
    <row r="322" s="2" customFormat="1" ht="21.75" customHeight="1">
      <c r="A322" s="35"/>
      <c r="B322" s="36"/>
      <c r="C322" s="245" t="s">
        <v>571</v>
      </c>
      <c r="D322" s="245" t="s">
        <v>394</v>
      </c>
      <c r="E322" s="246" t="s">
        <v>835</v>
      </c>
      <c r="F322" s="247" t="s">
        <v>836</v>
      </c>
      <c r="G322" s="248" t="s">
        <v>142</v>
      </c>
      <c r="H322" s="249">
        <v>50.917999999999999</v>
      </c>
      <c r="I322" s="250"/>
      <c r="J322" s="251">
        <f>ROUND(I322*H322,2)</f>
        <v>0</v>
      </c>
      <c r="K322" s="252"/>
      <c r="L322" s="253"/>
      <c r="M322" s="254" t="s">
        <v>1</v>
      </c>
      <c r="N322" s="255" t="s">
        <v>38</v>
      </c>
      <c r="O322" s="94"/>
      <c r="P322" s="236">
        <f>O322*H322</f>
        <v>0</v>
      </c>
      <c r="Q322" s="236">
        <v>0</v>
      </c>
      <c r="R322" s="236">
        <f>Q322*H322</f>
        <v>0</v>
      </c>
      <c r="S322" s="236">
        <v>0</v>
      </c>
      <c r="T322" s="237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38" t="s">
        <v>195</v>
      </c>
      <c r="AT322" s="238" t="s">
        <v>394</v>
      </c>
      <c r="AU322" s="238" t="s">
        <v>144</v>
      </c>
      <c r="AY322" s="14" t="s">
        <v>136</v>
      </c>
      <c r="BE322" s="239">
        <f>IF(N322="základná",J322,0)</f>
        <v>0</v>
      </c>
      <c r="BF322" s="239">
        <f>IF(N322="znížená",J322,0)</f>
        <v>0</v>
      </c>
      <c r="BG322" s="239">
        <f>IF(N322="zákl. prenesená",J322,0)</f>
        <v>0</v>
      </c>
      <c r="BH322" s="239">
        <f>IF(N322="zníž. prenesená",J322,0)</f>
        <v>0</v>
      </c>
      <c r="BI322" s="239">
        <f>IF(N322="nulová",J322,0)</f>
        <v>0</v>
      </c>
      <c r="BJ322" s="14" t="s">
        <v>144</v>
      </c>
      <c r="BK322" s="239">
        <f>ROUND(I322*H322,2)</f>
        <v>0</v>
      </c>
      <c r="BL322" s="14" t="s">
        <v>168</v>
      </c>
      <c r="BM322" s="238" t="s">
        <v>837</v>
      </c>
    </row>
    <row r="323" s="2" customFormat="1" ht="24.15" customHeight="1">
      <c r="A323" s="35"/>
      <c r="B323" s="36"/>
      <c r="C323" s="226" t="s">
        <v>838</v>
      </c>
      <c r="D323" s="226" t="s">
        <v>139</v>
      </c>
      <c r="E323" s="227" t="s">
        <v>839</v>
      </c>
      <c r="F323" s="228" t="s">
        <v>840</v>
      </c>
      <c r="G323" s="229" t="s">
        <v>248</v>
      </c>
      <c r="H323" s="230">
        <v>125.69</v>
      </c>
      <c r="I323" s="231"/>
      <c r="J323" s="232">
        <f>ROUND(I323*H323,2)</f>
        <v>0</v>
      </c>
      <c r="K323" s="233"/>
      <c r="L323" s="41"/>
      <c r="M323" s="234" t="s">
        <v>1</v>
      </c>
      <c r="N323" s="235" t="s">
        <v>38</v>
      </c>
      <c r="O323" s="94"/>
      <c r="P323" s="236">
        <f>O323*H323</f>
        <v>0</v>
      </c>
      <c r="Q323" s="236">
        <v>0</v>
      </c>
      <c r="R323" s="236">
        <f>Q323*H323</f>
        <v>0</v>
      </c>
      <c r="S323" s="236">
        <v>0</v>
      </c>
      <c r="T323" s="23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38" t="s">
        <v>168</v>
      </c>
      <c r="AT323" s="238" t="s">
        <v>139</v>
      </c>
      <c r="AU323" s="238" t="s">
        <v>144</v>
      </c>
      <c r="AY323" s="14" t="s">
        <v>136</v>
      </c>
      <c r="BE323" s="239">
        <f>IF(N323="základná",J323,0)</f>
        <v>0</v>
      </c>
      <c r="BF323" s="239">
        <f>IF(N323="znížená",J323,0)</f>
        <v>0</v>
      </c>
      <c r="BG323" s="239">
        <f>IF(N323="zákl. prenesená",J323,0)</f>
        <v>0</v>
      </c>
      <c r="BH323" s="239">
        <f>IF(N323="zníž. prenesená",J323,0)</f>
        <v>0</v>
      </c>
      <c r="BI323" s="239">
        <f>IF(N323="nulová",J323,0)</f>
        <v>0</v>
      </c>
      <c r="BJ323" s="14" t="s">
        <v>144</v>
      </c>
      <c r="BK323" s="239">
        <f>ROUND(I323*H323,2)</f>
        <v>0</v>
      </c>
      <c r="BL323" s="14" t="s">
        <v>168</v>
      </c>
      <c r="BM323" s="238" t="s">
        <v>841</v>
      </c>
    </row>
    <row r="324" s="2" customFormat="1" ht="16.5" customHeight="1">
      <c r="A324" s="35"/>
      <c r="B324" s="36"/>
      <c r="C324" s="245" t="s">
        <v>574</v>
      </c>
      <c r="D324" s="245" t="s">
        <v>394</v>
      </c>
      <c r="E324" s="246" t="s">
        <v>842</v>
      </c>
      <c r="F324" s="247" t="s">
        <v>843</v>
      </c>
      <c r="G324" s="248" t="s">
        <v>337</v>
      </c>
      <c r="H324" s="249">
        <v>435.767</v>
      </c>
      <c r="I324" s="250"/>
      <c r="J324" s="251">
        <f>ROUND(I324*H324,2)</f>
        <v>0</v>
      </c>
      <c r="K324" s="252"/>
      <c r="L324" s="253"/>
      <c r="M324" s="254" t="s">
        <v>1</v>
      </c>
      <c r="N324" s="255" t="s">
        <v>38</v>
      </c>
      <c r="O324" s="94"/>
      <c r="P324" s="236">
        <f>O324*H324</f>
        <v>0</v>
      </c>
      <c r="Q324" s="236">
        <v>0</v>
      </c>
      <c r="R324" s="236">
        <f>Q324*H324</f>
        <v>0</v>
      </c>
      <c r="S324" s="236">
        <v>0</v>
      </c>
      <c r="T324" s="237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38" t="s">
        <v>195</v>
      </c>
      <c r="AT324" s="238" t="s">
        <v>394</v>
      </c>
      <c r="AU324" s="238" t="s">
        <v>144</v>
      </c>
      <c r="AY324" s="14" t="s">
        <v>136</v>
      </c>
      <c r="BE324" s="239">
        <f>IF(N324="základná",J324,0)</f>
        <v>0</v>
      </c>
      <c r="BF324" s="239">
        <f>IF(N324="znížená",J324,0)</f>
        <v>0</v>
      </c>
      <c r="BG324" s="239">
        <f>IF(N324="zákl. prenesená",J324,0)</f>
        <v>0</v>
      </c>
      <c r="BH324" s="239">
        <f>IF(N324="zníž. prenesená",J324,0)</f>
        <v>0</v>
      </c>
      <c r="BI324" s="239">
        <f>IF(N324="nulová",J324,0)</f>
        <v>0</v>
      </c>
      <c r="BJ324" s="14" t="s">
        <v>144</v>
      </c>
      <c r="BK324" s="239">
        <f>ROUND(I324*H324,2)</f>
        <v>0</v>
      </c>
      <c r="BL324" s="14" t="s">
        <v>168</v>
      </c>
      <c r="BM324" s="238" t="s">
        <v>844</v>
      </c>
    </row>
    <row r="325" s="2" customFormat="1" ht="24.15" customHeight="1">
      <c r="A325" s="35"/>
      <c r="B325" s="36"/>
      <c r="C325" s="226" t="s">
        <v>845</v>
      </c>
      <c r="D325" s="226" t="s">
        <v>139</v>
      </c>
      <c r="E325" s="227" t="s">
        <v>846</v>
      </c>
      <c r="F325" s="228" t="s">
        <v>847</v>
      </c>
      <c r="G325" s="229" t="s">
        <v>142</v>
      </c>
      <c r="H325" s="230">
        <v>765.70000000000005</v>
      </c>
      <c r="I325" s="231"/>
      <c r="J325" s="232">
        <f>ROUND(I325*H325,2)</f>
        <v>0</v>
      </c>
      <c r="K325" s="233"/>
      <c r="L325" s="41"/>
      <c r="M325" s="234" t="s">
        <v>1</v>
      </c>
      <c r="N325" s="235" t="s">
        <v>38</v>
      </c>
      <c r="O325" s="94"/>
      <c r="P325" s="236">
        <f>O325*H325</f>
        <v>0</v>
      </c>
      <c r="Q325" s="236">
        <v>0</v>
      </c>
      <c r="R325" s="236">
        <f>Q325*H325</f>
        <v>0</v>
      </c>
      <c r="S325" s="236">
        <v>0</v>
      </c>
      <c r="T325" s="237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38" t="s">
        <v>168</v>
      </c>
      <c r="AT325" s="238" t="s">
        <v>139</v>
      </c>
      <c r="AU325" s="238" t="s">
        <v>144</v>
      </c>
      <c r="AY325" s="14" t="s">
        <v>136</v>
      </c>
      <c r="BE325" s="239">
        <f>IF(N325="základná",J325,0)</f>
        <v>0</v>
      </c>
      <c r="BF325" s="239">
        <f>IF(N325="znížená",J325,0)</f>
        <v>0</v>
      </c>
      <c r="BG325" s="239">
        <f>IF(N325="zákl. prenesená",J325,0)</f>
        <v>0</v>
      </c>
      <c r="BH325" s="239">
        <f>IF(N325="zníž. prenesená",J325,0)</f>
        <v>0</v>
      </c>
      <c r="BI325" s="239">
        <f>IF(N325="nulová",J325,0)</f>
        <v>0</v>
      </c>
      <c r="BJ325" s="14" t="s">
        <v>144</v>
      </c>
      <c r="BK325" s="239">
        <f>ROUND(I325*H325,2)</f>
        <v>0</v>
      </c>
      <c r="BL325" s="14" t="s">
        <v>168</v>
      </c>
      <c r="BM325" s="238" t="s">
        <v>848</v>
      </c>
    </row>
    <row r="326" s="2" customFormat="1" ht="16.5" customHeight="1">
      <c r="A326" s="35"/>
      <c r="B326" s="36"/>
      <c r="C326" s="245" t="s">
        <v>578</v>
      </c>
      <c r="D326" s="245" t="s">
        <v>394</v>
      </c>
      <c r="E326" s="246" t="s">
        <v>849</v>
      </c>
      <c r="F326" s="247" t="s">
        <v>850</v>
      </c>
      <c r="G326" s="248" t="s">
        <v>142</v>
      </c>
      <c r="H326" s="249">
        <v>788.67100000000005</v>
      </c>
      <c r="I326" s="250"/>
      <c r="J326" s="251">
        <f>ROUND(I326*H326,2)</f>
        <v>0</v>
      </c>
      <c r="K326" s="252"/>
      <c r="L326" s="253"/>
      <c r="M326" s="254" t="s">
        <v>1</v>
      </c>
      <c r="N326" s="255" t="s">
        <v>38</v>
      </c>
      <c r="O326" s="94"/>
      <c r="P326" s="236">
        <f>O326*H326</f>
        <v>0</v>
      </c>
      <c r="Q326" s="236">
        <v>0</v>
      </c>
      <c r="R326" s="236">
        <f>Q326*H326</f>
        <v>0</v>
      </c>
      <c r="S326" s="236">
        <v>0</v>
      </c>
      <c r="T326" s="23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38" t="s">
        <v>195</v>
      </c>
      <c r="AT326" s="238" t="s">
        <v>394</v>
      </c>
      <c r="AU326" s="238" t="s">
        <v>144</v>
      </c>
      <c r="AY326" s="14" t="s">
        <v>136</v>
      </c>
      <c r="BE326" s="239">
        <f>IF(N326="základná",J326,0)</f>
        <v>0</v>
      </c>
      <c r="BF326" s="239">
        <f>IF(N326="znížená",J326,0)</f>
        <v>0</v>
      </c>
      <c r="BG326" s="239">
        <f>IF(N326="zákl. prenesená",J326,0)</f>
        <v>0</v>
      </c>
      <c r="BH326" s="239">
        <f>IF(N326="zníž. prenesená",J326,0)</f>
        <v>0</v>
      </c>
      <c r="BI326" s="239">
        <f>IF(N326="nulová",J326,0)</f>
        <v>0</v>
      </c>
      <c r="BJ326" s="14" t="s">
        <v>144</v>
      </c>
      <c r="BK326" s="239">
        <f>ROUND(I326*H326,2)</f>
        <v>0</v>
      </c>
      <c r="BL326" s="14" t="s">
        <v>168</v>
      </c>
      <c r="BM326" s="238" t="s">
        <v>851</v>
      </c>
    </row>
    <row r="327" s="2" customFormat="1" ht="24.15" customHeight="1">
      <c r="A327" s="35"/>
      <c r="B327" s="36"/>
      <c r="C327" s="226" t="s">
        <v>852</v>
      </c>
      <c r="D327" s="226" t="s">
        <v>139</v>
      </c>
      <c r="E327" s="227" t="s">
        <v>853</v>
      </c>
      <c r="F327" s="228" t="s">
        <v>854</v>
      </c>
      <c r="G327" s="229" t="s">
        <v>142</v>
      </c>
      <c r="H327" s="230">
        <v>21.399999999999999</v>
      </c>
      <c r="I327" s="231"/>
      <c r="J327" s="232">
        <f>ROUND(I327*H327,2)</f>
        <v>0</v>
      </c>
      <c r="K327" s="233"/>
      <c r="L327" s="41"/>
      <c r="M327" s="234" t="s">
        <v>1</v>
      </c>
      <c r="N327" s="235" t="s">
        <v>38</v>
      </c>
      <c r="O327" s="94"/>
      <c r="P327" s="236">
        <f>O327*H327</f>
        <v>0</v>
      </c>
      <c r="Q327" s="236">
        <v>0</v>
      </c>
      <c r="R327" s="236">
        <f>Q327*H327</f>
        <v>0</v>
      </c>
      <c r="S327" s="236">
        <v>0</v>
      </c>
      <c r="T327" s="23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38" t="s">
        <v>168</v>
      </c>
      <c r="AT327" s="238" t="s">
        <v>139</v>
      </c>
      <c r="AU327" s="238" t="s">
        <v>144</v>
      </c>
      <c r="AY327" s="14" t="s">
        <v>136</v>
      </c>
      <c r="BE327" s="239">
        <f>IF(N327="základná",J327,0)</f>
        <v>0</v>
      </c>
      <c r="BF327" s="239">
        <f>IF(N327="znížená",J327,0)</f>
        <v>0</v>
      </c>
      <c r="BG327" s="239">
        <f>IF(N327="zákl. prenesená",J327,0)</f>
        <v>0</v>
      </c>
      <c r="BH327" s="239">
        <f>IF(N327="zníž. prenesená",J327,0)</f>
        <v>0</v>
      </c>
      <c r="BI327" s="239">
        <f>IF(N327="nulová",J327,0)</f>
        <v>0</v>
      </c>
      <c r="BJ327" s="14" t="s">
        <v>144</v>
      </c>
      <c r="BK327" s="239">
        <f>ROUND(I327*H327,2)</f>
        <v>0</v>
      </c>
      <c r="BL327" s="14" t="s">
        <v>168</v>
      </c>
      <c r="BM327" s="238" t="s">
        <v>855</v>
      </c>
    </row>
    <row r="328" s="2" customFormat="1" ht="16.5" customHeight="1">
      <c r="A328" s="35"/>
      <c r="B328" s="36"/>
      <c r="C328" s="245" t="s">
        <v>581</v>
      </c>
      <c r="D328" s="245" t="s">
        <v>394</v>
      </c>
      <c r="E328" s="246" t="s">
        <v>856</v>
      </c>
      <c r="F328" s="247" t="s">
        <v>857</v>
      </c>
      <c r="G328" s="248" t="s">
        <v>142</v>
      </c>
      <c r="H328" s="249">
        <v>22.042000000000002</v>
      </c>
      <c r="I328" s="250"/>
      <c r="J328" s="251">
        <f>ROUND(I328*H328,2)</f>
        <v>0</v>
      </c>
      <c r="K328" s="252"/>
      <c r="L328" s="253"/>
      <c r="M328" s="254" t="s">
        <v>1</v>
      </c>
      <c r="N328" s="255" t="s">
        <v>38</v>
      </c>
      <c r="O328" s="94"/>
      <c r="P328" s="236">
        <f>O328*H328</f>
        <v>0</v>
      </c>
      <c r="Q328" s="236">
        <v>0</v>
      </c>
      <c r="R328" s="236">
        <f>Q328*H328</f>
        <v>0</v>
      </c>
      <c r="S328" s="236">
        <v>0</v>
      </c>
      <c r="T328" s="237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238" t="s">
        <v>195</v>
      </c>
      <c r="AT328" s="238" t="s">
        <v>394</v>
      </c>
      <c r="AU328" s="238" t="s">
        <v>144</v>
      </c>
      <c r="AY328" s="14" t="s">
        <v>136</v>
      </c>
      <c r="BE328" s="239">
        <f>IF(N328="základná",J328,0)</f>
        <v>0</v>
      </c>
      <c r="BF328" s="239">
        <f>IF(N328="znížená",J328,0)</f>
        <v>0</v>
      </c>
      <c r="BG328" s="239">
        <f>IF(N328="zákl. prenesená",J328,0)</f>
        <v>0</v>
      </c>
      <c r="BH328" s="239">
        <f>IF(N328="zníž. prenesená",J328,0)</f>
        <v>0</v>
      </c>
      <c r="BI328" s="239">
        <f>IF(N328="nulová",J328,0)</f>
        <v>0</v>
      </c>
      <c r="BJ328" s="14" t="s">
        <v>144</v>
      </c>
      <c r="BK328" s="239">
        <f>ROUND(I328*H328,2)</f>
        <v>0</v>
      </c>
      <c r="BL328" s="14" t="s">
        <v>168</v>
      </c>
      <c r="BM328" s="238" t="s">
        <v>858</v>
      </c>
    </row>
    <row r="329" s="2" customFormat="1" ht="24.15" customHeight="1">
      <c r="A329" s="35"/>
      <c r="B329" s="36"/>
      <c r="C329" s="226" t="s">
        <v>859</v>
      </c>
      <c r="D329" s="226" t="s">
        <v>139</v>
      </c>
      <c r="E329" s="227" t="s">
        <v>860</v>
      </c>
      <c r="F329" s="228" t="s">
        <v>861</v>
      </c>
      <c r="G329" s="229" t="s">
        <v>184</v>
      </c>
      <c r="H329" s="230">
        <v>5.7930000000000001</v>
      </c>
      <c r="I329" s="231"/>
      <c r="J329" s="232">
        <f>ROUND(I329*H329,2)</f>
        <v>0</v>
      </c>
      <c r="K329" s="233"/>
      <c r="L329" s="41"/>
      <c r="M329" s="234" t="s">
        <v>1</v>
      </c>
      <c r="N329" s="235" t="s">
        <v>38</v>
      </c>
      <c r="O329" s="94"/>
      <c r="P329" s="236">
        <f>O329*H329</f>
        <v>0</v>
      </c>
      <c r="Q329" s="236">
        <v>0</v>
      </c>
      <c r="R329" s="236">
        <f>Q329*H329</f>
        <v>0</v>
      </c>
      <c r="S329" s="236">
        <v>0</v>
      </c>
      <c r="T329" s="237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38" t="s">
        <v>168</v>
      </c>
      <c r="AT329" s="238" t="s">
        <v>139</v>
      </c>
      <c r="AU329" s="238" t="s">
        <v>144</v>
      </c>
      <c r="AY329" s="14" t="s">
        <v>136</v>
      </c>
      <c r="BE329" s="239">
        <f>IF(N329="základná",J329,0)</f>
        <v>0</v>
      </c>
      <c r="BF329" s="239">
        <f>IF(N329="znížená",J329,0)</f>
        <v>0</v>
      </c>
      <c r="BG329" s="239">
        <f>IF(N329="zákl. prenesená",J329,0)</f>
        <v>0</v>
      </c>
      <c r="BH329" s="239">
        <f>IF(N329="zníž. prenesená",J329,0)</f>
        <v>0</v>
      </c>
      <c r="BI329" s="239">
        <f>IF(N329="nulová",J329,0)</f>
        <v>0</v>
      </c>
      <c r="BJ329" s="14" t="s">
        <v>144</v>
      </c>
      <c r="BK329" s="239">
        <f>ROUND(I329*H329,2)</f>
        <v>0</v>
      </c>
      <c r="BL329" s="14" t="s">
        <v>168</v>
      </c>
      <c r="BM329" s="238" t="s">
        <v>862</v>
      </c>
    </row>
    <row r="330" s="12" customFormat="1" ht="22.8" customHeight="1">
      <c r="A330" s="12"/>
      <c r="B330" s="210"/>
      <c r="C330" s="211"/>
      <c r="D330" s="212" t="s">
        <v>71</v>
      </c>
      <c r="E330" s="224" t="s">
        <v>269</v>
      </c>
      <c r="F330" s="224" t="s">
        <v>270</v>
      </c>
      <c r="G330" s="211"/>
      <c r="H330" s="211"/>
      <c r="I330" s="214"/>
      <c r="J330" s="225">
        <f>BK330</f>
        <v>0</v>
      </c>
      <c r="K330" s="211"/>
      <c r="L330" s="216"/>
      <c r="M330" s="217"/>
      <c r="N330" s="218"/>
      <c r="O330" s="218"/>
      <c r="P330" s="219">
        <f>SUM(P331:P333)</f>
        <v>0</v>
      </c>
      <c r="Q330" s="218"/>
      <c r="R330" s="219">
        <f>SUM(R331:R333)</f>
        <v>0</v>
      </c>
      <c r="S330" s="218"/>
      <c r="T330" s="220">
        <f>SUM(T331:T333)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21" t="s">
        <v>144</v>
      </c>
      <c r="AT330" s="222" t="s">
        <v>71</v>
      </c>
      <c r="AU330" s="222" t="s">
        <v>80</v>
      </c>
      <c r="AY330" s="221" t="s">
        <v>136</v>
      </c>
      <c r="BK330" s="223">
        <f>SUM(BK331:BK333)</f>
        <v>0</v>
      </c>
    </row>
    <row r="331" s="2" customFormat="1" ht="33" customHeight="1">
      <c r="A331" s="35"/>
      <c r="B331" s="36"/>
      <c r="C331" s="226" t="s">
        <v>863</v>
      </c>
      <c r="D331" s="226" t="s">
        <v>139</v>
      </c>
      <c r="E331" s="227" t="s">
        <v>864</v>
      </c>
      <c r="F331" s="228" t="s">
        <v>865</v>
      </c>
      <c r="G331" s="229" t="s">
        <v>142</v>
      </c>
      <c r="H331" s="230">
        <v>379.24000000000001</v>
      </c>
      <c r="I331" s="231"/>
      <c r="J331" s="232">
        <f>ROUND(I331*H331,2)</f>
        <v>0</v>
      </c>
      <c r="K331" s="233"/>
      <c r="L331" s="41"/>
      <c r="M331" s="234" t="s">
        <v>1</v>
      </c>
      <c r="N331" s="235" t="s">
        <v>38</v>
      </c>
      <c r="O331" s="94"/>
      <c r="P331" s="236">
        <f>O331*H331</f>
        <v>0</v>
      </c>
      <c r="Q331" s="236">
        <v>0</v>
      </c>
      <c r="R331" s="236">
        <f>Q331*H331</f>
        <v>0</v>
      </c>
      <c r="S331" s="236">
        <v>0</v>
      </c>
      <c r="T331" s="237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38" t="s">
        <v>168</v>
      </c>
      <c r="AT331" s="238" t="s">
        <v>139</v>
      </c>
      <c r="AU331" s="238" t="s">
        <v>144</v>
      </c>
      <c r="AY331" s="14" t="s">
        <v>136</v>
      </c>
      <c r="BE331" s="239">
        <f>IF(N331="základná",J331,0)</f>
        <v>0</v>
      </c>
      <c r="BF331" s="239">
        <f>IF(N331="znížená",J331,0)</f>
        <v>0</v>
      </c>
      <c r="BG331" s="239">
        <f>IF(N331="zákl. prenesená",J331,0)</f>
        <v>0</v>
      </c>
      <c r="BH331" s="239">
        <f>IF(N331="zníž. prenesená",J331,0)</f>
        <v>0</v>
      </c>
      <c r="BI331" s="239">
        <f>IF(N331="nulová",J331,0)</f>
        <v>0</v>
      </c>
      <c r="BJ331" s="14" t="s">
        <v>144</v>
      </c>
      <c r="BK331" s="239">
        <f>ROUND(I331*H331,2)</f>
        <v>0</v>
      </c>
      <c r="BL331" s="14" t="s">
        <v>168</v>
      </c>
      <c r="BM331" s="238" t="s">
        <v>866</v>
      </c>
    </row>
    <row r="332" s="2" customFormat="1" ht="16.5" customHeight="1">
      <c r="A332" s="35"/>
      <c r="B332" s="36"/>
      <c r="C332" s="245" t="s">
        <v>588</v>
      </c>
      <c r="D332" s="245" t="s">
        <v>394</v>
      </c>
      <c r="E332" s="246" t="s">
        <v>867</v>
      </c>
      <c r="F332" s="247" t="s">
        <v>868</v>
      </c>
      <c r="G332" s="248" t="s">
        <v>142</v>
      </c>
      <c r="H332" s="249">
        <v>398</v>
      </c>
      <c r="I332" s="250"/>
      <c r="J332" s="251">
        <f>ROUND(I332*H332,2)</f>
        <v>0</v>
      </c>
      <c r="K332" s="252"/>
      <c r="L332" s="253"/>
      <c r="M332" s="254" t="s">
        <v>1</v>
      </c>
      <c r="N332" s="255" t="s">
        <v>38</v>
      </c>
      <c r="O332" s="94"/>
      <c r="P332" s="236">
        <f>O332*H332</f>
        <v>0</v>
      </c>
      <c r="Q332" s="236">
        <v>0</v>
      </c>
      <c r="R332" s="236">
        <f>Q332*H332</f>
        <v>0</v>
      </c>
      <c r="S332" s="236">
        <v>0</v>
      </c>
      <c r="T332" s="237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38" t="s">
        <v>195</v>
      </c>
      <c r="AT332" s="238" t="s">
        <v>394</v>
      </c>
      <c r="AU332" s="238" t="s">
        <v>144</v>
      </c>
      <c r="AY332" s="14" t="s">
        <v>136</v>
      </c>
      <c r="BE332" s="239">
        <f>IF(N332="základná",J332,0)</f>
        <v>0</v>
      </c>
      <c r="BF332" s="239">
        <f>IF(N332="znížená",J332,0)</f>
        <v>0</v>
      </c>
      <c r="BG332" s="239">
        <f>IF(N332="zákl. prenesená",J332,0)</f>
        <v>0</v>
      </c>
      <c r="BH332" s="239">
        <f>IF(N332="zníž. prenesená",J332,0)</f>
        <v>0</v>
      </c>
      <c r="BI332" s="239">
        <f>IF(N332="nulová",J332,0)</f>
        <v>0</v>
      </c>
      <c r="BJ332" s="14" t="s">
        <v>144</v>
      </c>
      <c r="BK332" s="239">
        <f>ROUND(I332*H332,2)</f>
        <v>0</v>
      </c>
      <c r="BL332" s="14" t="s">
        <v>168</v>
      </c>
      <c r="BM332" s="238" t="s">
        <v>869</v>
      </c>
    </row>
    <row r="333" s="2" customFormat="1" ht="24.15" customHeight="1">
      <c r="A333" s="35"/>
      <c r="B333" s="36"/>
      <c r="C333" s="226" t="s">
        <v>870</v>
      </c>
      <c r="D333" s="226" t="s">
        <v>139</v>
      </c>
      <c r="E333" s="227" t="s">
        <v>871</v>
      </c>
      <c r="F333" s="228" t="s">
        <v>872</v>
      </c>
      <c r="G333" s="229" t="s">
        <v>184</v>
      </c>
      <c r="H333" s="230">
        <v>8.5739999999999998</v>
      </c>
      <c r="I333" s="231"/>
      <c r="J333" s="232">
        <f>ROUND(I333*H333,2)</f>
        <v>0</v>
      </c>
      <c r="K333" s="233"/>
      <c r="L333" s="41"/>
      <c r="M333" s="234" t="s">
        <v>1</v>
      </c>
      <c r="N333" s="235" t="s">
        <v>38</v>
      </c>
      <c r="O333" s="94"/>
      <c r="P333" s="236">
        <f>O333*H333</f>
        <v>0</v>
      </c>
      <c r="Q333" s="236">
        <v>0</v>
      </c>
      <c r="R333" s="236">
        <f>Q333*H333</f>
        <v>0</v>
      </c>
      <c r="S333" s="236">
        <v>0</v>
      </c>
      <c r="T333" s="23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38" t="s">
        <v>168</v>
      </c>
      <c r="AT333" s="238" t="s">
        <v>139</v>
      </c>
      <c r="AU333" s="238" t="s">
        <v>144</v>
      </c>
      <c r="AY333" s="14" t="s">
        <v>136</v>
      </c>
      <c r="BE333" s="239">
        <f>IF(N333="základná",J333,0)</f>
        <v>0</v>
      </c>
      <c r="BF333" s="239">
        <f>IF(N333="znížená",J333,0)</f>
        <v>0</v>
      </c>
      <c r="BG333" s="239">
        <f>IF(N333="zákl. prenesená",J333,0)</f>
        <v>0</v>
      </c>
      <c r="BH333" s="239">
        <f>IF(N333="zníž. prenesená",J333,0)</f>
        <v>0</v>
      </c>
      <c r="BI333" s="239">
        <f>IF(N333="nulová",J333,0)</f>
        <v>0</v>
      </c>
      <c r="BJ333" s="14" t="s">
        <v>144</v>
      </c>
      <c r="BK333" s="239">
        <f>ROUND(I333*H333,2)</f>
        <v>0</v>
      </c>
      <c r="BL333" s="14" t="s">
        <v>168</v>
      </c>
      <c r="BM333" s="238" t="s">
        <v>873</v>
      </c>
    </row>
    <row r="334" s="12" customFormat="1" ht="22.8" customHeight="1">
      <c r="A334" s="12"/>
      <c r="B334" s="210"/>
      <c r="C334" s="211"/>
      <c r="D334" s="212" t="s">
        <v>71</v>
      </c>
      <c r="E334" s="224" t="s">
        <v>874</v>
      </c>
      <c r="F334" s="224" t="s">
        <v>875</v>
      </c>
      <c r="G334" s="211"/>
      <c r="H334" s="211"/>
      <c r="I334" s="214"/>
      <c r="J334" s="225">
        <f>BK334</f>
        <v>0</v>
      </c>
      <c r="K334" s="211"/>
      <c r="L334" s="216"/>
      <c r="M334" s="217"/>
      <c r="N334" s="218"/>
      <c r="O334" s="218"/>
      <c r="P334" s="219">
        <f>SUM(P335:P337)</f>
        <v>0</v>
      </c>
      <c r="Q334" s="218"/>
      <c r="R334" s="219">
        <f>SUM(R335:R337)</f>
        <v>0</v>
      </c>
      <c r="S334" s="218"/>
      <c r="T334" s="220">
        <f>SUM(T335:T337)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21" t="s">
        <v>144</v>
      </c>
      <c r="AT334" s="222" t="s">
        <v>71</v>
      </c>
      <c r="AU334" s="222" t="s">
        <v>80</v>
      </c>
      <c r="AY334" s="221" t="s">
        <v>136</v>
      </c>
      <c r="BK334" s="223">
        <f>SUM(BK335:BK337)</f>
        <v>0</v>
      </c>
    </row>
    <row r="335" s="2" customFormat="1" ht="33" customHeight="1">
      <c r="A335" s="35"/>
      <c r="B335" s="36"/>
      <c r="C335" s="226" t="s">
        <v>876</v>
      </c>
      <c r="D335" s="226" t="s">
        <v>139</v>
      </c>
      <c r="E335" s="227" t="s">
        <v>877</v>
      </c>
      <c r="F335" s="228" t="s">
        <v>878</v>
      </c>
      <c r="G335" s="229" t="s">
        <v>142</v>
      </c>
      <c r="H335" s="230">
        <v>256.64999999999998</v>
      </c>
      <c r="I335" s="231"/>
      <c r="J335" s="232">
        <f>ROUND(I335*H335,2)</f>
        <v>0</v>
      </c>
      <c r="K335" s="233"/>
      <c r="L335" s="41"/>
      <c r="M335" s="234" t="s">
        <v>1</v>
      </c>
      <c r="N335" s="235" t="s">
        <v>38</v>
      </c>
      <c r="O335" s="94"/>
      <c r="P335" s="236">
        <f>O335*H335</f>
        <v>0</v>
      </c>
      <c r="Q335" s="236">
        <v>0</v>
      </c>
      <c r="R335" s="236">
        <f>Q335*H335</f>
        <v>0</v>
      </c>
      <c r="S335" s="236">
        <v>0</v>
      </c>
      <c r="T335" s="237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238" t="s">
        <v>168</v>
      </c>
      <c r="AT335" s="238" t="s">
        <v>139</v>
      </c>
      <c r="AU335" s="238" t="s">
        <v>144</v>
      </c>
      <c r="AY335" s="14" t="s">
        <v>136</v>
      </c>
      <c r="BE335" s="239">
        <f>IF(N335="základná",J335,0)</f>
        <v>0</v>
      </c>
      <c r="BF335" s="239">
        <f>IF(N335="znížená",J335,0)</f>
        <v>0</v>
      </c>
      <c r="BG335" s="239">
        <f>IF(N335="zákl. prenesená",J335,0)</f>
        <v>0</v>
      </c>
      <c r="BH335" s="239">
        <f>IF(N335="zníž. prenesená",J335,0)</f>
        <v>0</v>
      </c>
      <c r="BI335" s="239">
        <f>IF(N335="nulová",J335,0)</f>
        <v>0</v>
      </c>
      <c r="BJ335" s="14" t="s">
        <v>144</v>
      </c>
      <c r="BK335" s="239">
        <f>ROUND(I335*H335,2)</f>
        <v>0</v>
      </c>
      <c r="BL335" s="14" t="s">
        <v>168</v>
      </c>
      <c r="BM335" s="238" t="s">
        <v>879</v>
      </c>
    </row>
    <row r="336" s="2" customFormat="1" ht="24.15" customHeight="1">
      <c r="A336" s="35"/>
      <c r="B336" s="36"/>
      <c r="C336" s="245" t="s">
        <v>595</v>
      </c>
      <c r="D336" s="245" t="s">
        <v>394</v>
      </c>
      <c r="E336" s="246" t="s">
        <v>880</v>
      </c>
      <c r="F336" s="247" t="s">
        <v>881</v>
      </c>
      <c r="G336" s="248" t="s">
        <v>142</v>
      </c>
      <c r="H336" s="249">
        <v>266.64999999999998</v>
      </c>
      <c r="I336" s="250"/>
      <c r="J336" s="251">
        <f>ROUND(I336*H336,2)</f>
        <v>0</v>
      </c>
      <c r="K336" s="252"/>
      <c r="L336" s="253"/>
      <c r="M336" s="254" t="s">
        <v>1</v>
      </c>
      <c r="N336" s="255" t="s">
        <v>38</v>
      </c>
      <c r="O336" s="94"/>
      <c r="P336" s="236">
        <f>O336*H336</f>
        <v>0</v>
      </c>
      <c r="Q336" s="236">
        <v>0</v>
      </c>
      <c r="R336" s="236">
        <f>Q336*H336</f>
        <v>0</v>
      </c>
      <c r="S336" s="236">
        <v>0</v>
      </c>
      <c r="T336" s="237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38" t="s">
        <v>195</v>
      </c>
      <c r="AT336" s="238" t="s">
        <v>394</v>
      </c>
      <c r="AU336" s="238" t="s">
        <v>144</v>
      </c>
      <c r="AY336" s="14" t="s">
        <v>136</v>
      </c>
      <c r="BE336" s="239">
        <f>IF(N336="základná",J336,0)</f>
        <v>0</v>
      </c>
      <c r="BF336" s="239">
        <f>IF(N336="znížená",J336,0)</f>
        <v>0</v>
      </c>
      <c r="BG336" s="239">
        <f>IF(N336="zákl. prenesená",J336,0)</f>
        <v>0</v>
      </c>
      <c r="BH336" s="239">
        <f>IF(N336="zníž. prenesená",J336,0)</f>
        <v>0</v>
      </c>
      <c r="BI336" s="239">
        <f>IF(N336="nulová",J336,0)</f>
        <v>0</v>
      </c>
      <c r="BJ336" s="14" t="s">
        <v>144</v>
      </c>
      <c r="BK336" s="239">
        <f>ROUND(I336*H336,2)</f>
        <v>0</v>
      </c>
      <c r="BL336" s="14" t="s">
        <v>168</v>
      </c>
      <c r="BM336" s="238" t="s">
        <v>882</v>
      </c>
    </row>
    <row r="337" s="2" customFormat="1" ht="24.15" customHeight="1">
      <c r="A337" s="35"/>
      <c r="B337" s="36"/>
      <c r="C337" s="226" t="s">
        <v>883</v>
      </c>
      <c r="D337" s="226" t="s">
        <v>139</v>
      </c>
      <c r="E337" s="227" t="s">
        <v>884</v>
      </c>
      <c r="F337" s="228" t="s">
        <v>885</v>
      </c>
      <c r="G337" s="229" t="s">
        <v>184</v>
      </c>
      <c r="H337" s="230">
        <v>5.5499999999999998</v>
      </c>
      <c r="I337" s="231"/>
      <c r="J337" s="232">
        <f>ROUND(I337*H337,2)</f>
        <v>0</v>
      </c>
      <c r="K337" s="233"/>
      <c r="L337" s="41"/>
      <c r="M337" s="234" t="s">
        <v>1</v>
      </c>
      <c r="N337" s="235" t="s">
        <v>38</v>
      </c>
      <c r="O337" s="94"/>
      <c r="P337" s="236">
        <f>O337*H337</f>
        <v>0</v>
      </c>
      <c r="Q337" s="236">
        <v>0</v>
      </c>
      <c r="R337" s="236">
        <f>Q337*H337</f>
        <v>0</v>
      </c>
      <c r="S337" s="236">
        <v>0</v>
      </c>
      <c r="T337" s="237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38" t="s">
        <v>168</v>
      </c>
      <c r="AT337" s="238" t="s">
        <v>139</v>
      </c>
      <c r="AU337" s="238" t="s">
        <v>144</v>
      </c>
      <c r="AY337" s="14" t="s">
        <v>136</v>
      </c>
      <c r="BE337" s="239">
        <f>IF(N337="základná",J337,0)</f>
        <v>0</v>
      </c>
      <c r="BF337" s="239">
        <f>IF(N337="znížená",J337,0)</f>
        <v>0</v>
      </c>
      <c r="BG337" s="239">
        <f>IF(N337="zákl. prenesená",J337,0)</f>
        <v>0</v>
      </c>
      <c r="BH337" s="239">
        <f>IF(N337="zníž. prenesená",J337,0)</f>
        <v>0</v>
      </c>
      <c r="BI337" s="239">
        <f>IF(N337="nulová",J337,0)</f>
        <v>0</v>
      </c>
      <c r="BJ337" s="14" t="s">
        <v>144</v>
      </c>
      <c r="BK337" s="239">
        <f>ROUND(I337*H337,2)</f>
        <v>0</v>
      </c>
      <c r="BL337" s="14" t="s">
        <v>168</v>
      </c>
      <c r="BM337" s="238" t="s">
        <v>886</v>
      </c>
    </row>
    <row r="338" s="12" customFormat="1" ht="22.8" customHeight="1">
      <c r="A338" s="12"/>
      <c r="B338" s="210"/>
      <c r="C338" s="211"/>
      <c r="D338" s="212" t="s">
        <v>71</v>
      </c>
      <c r="E338" s="224" t="s">
        <v>887</v>
      </c>
      <c r="F338" s="224" t="s">
        <v>888</v>
      </c>
      <c r="G338" s="211"/>
      <c r="H338" s="211"/>
      <c r="I338" s="214"/>
      <c r="J338" s="225">
        <f>BK338</f>
        <v>0</v>
      </c>
      <c r="K338" s="211"/>
      <c r="L338" s="216"/>
      <c r="M338" s="217"/>
      <c r="N338" s="218"/>
      <c r="O338" s="218"/>
      <c r="P338" s="219">
        <f>SUM(P339:P341)</f>
        <v>0</v>
      </c>
      <c r="Q338" s="218"/>
      <c r="R338" s="219">
        <f>SUM(R339:R341)</f>
        <v>0</v>
      </c>
      <c r="S338" s="218"/>
      <c r="T338" s="220">
        <f>SUM(T339:T341)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21" t="s">
        <v>144</v>
      </c>
      <c r="AT338" s="222" t="s">
        <v>71</v>
      </c>
      <c r="AU338" s="222" t="s">
        <v>80</v>
      </c>
      <c r="AY338" s="221" t="s">
        <v>136</v>
      </c>
      <c r="BK338" s="223">
        <f>SUM(BK339:BK341)</f>
        <v>0</v>
      </c>
    </row>
    <row r="339" s="2" customFormat="1" ht="24.15" customHeight="1">
      <c r="A339" s="35"/>
      <c r="B339" s="36"/>
      <c r="C339" s="226" t="s">
        <v>889</v>
      </c>
      <c r="D339" s="226" t="s">
        <v>139</v>
      </c>
      <c r="E339" s="227" t="s">
        <v>890</v>
      </c>
      <c r="F339" s="228" t="s">
        <v>891</v>
      </c>
      <c r="G339" s="229" t="s">
        <v>142</v>
      </c>
      <c r="H339" s="230">
        <v>4691.1300000000001</v>
      </c>
      <c r="I339" s="231"/>
      <c r="J339" s="232">
        <f>ROUND(I339*H339,2)</f>
        <v>0</v>
      </c>
      <c r="K339" s="233"/>
      <c r="L339" s="41"/>
      <c r="M339" s="234" t="s">
        <v>1</v>
      </c>
      <c r="N339" s="235" t="s">
        <v>38</v>
      </c>
      <c r="O339" s="94"/>
      <c r="P339" s="236">
        <f>O339*H339</f>
        <v>0</v>
      </c>
      <c r="Q339" s="236">
        <v>0</v>
      </c>
      <c r="R339" s="236">
        <f>Q339*H339</f>
        <v>0</v>
      </c>
      <c r="S339" s="236">
        <v>0</v>
      </c>
      <c r="T339" s="237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38" t="s">
        <v>168</v>
      </c>
      <c r="AT339" s="238" t="s">
        <v>139</v>
      </c>
      <c r="AU339" s="238" t="s">
        <v>144</v>
      </c>
      <c r="AY339" s="14" t="s">
        <v>136</v>
      </c>
      <c r="BE339" s="239">
        <f>IF(N339="základná",J339,0)</f>
        <v>0</v>
      </c>
      <c r="BF339" s="239">
        <f>IF(N339="znížená",J339,0)</f>
        <v>0</v>
      </c>
      <c r="BG339" s="239">
        <f>IF(N339="zákl. prenesená",J339,0)</f>
        <v>0</v>
      </c>
      <c r="BH339" s="239">
        <f>IF(N339="zníž. prenesená",J339,0)</f>
        <v>0</v>
      </c>
      <c r="BI339" s="239">
        <f>IF(N339="nulová",J339,0)</f>
        <v>0</v>
      </c>
      <c r="BJ339" s="14" t="s">
        <v>144</v>
      </c>
      <c r="BK339" s="239">
        <f>ROUND(I339*H339,2)</f>
        <v>0</v>
      </c>
      <c r="BL339" s="14" t="s">
        <v>168</v>
      </c>
      <c r="BM339" s="238" t="s">
        <v>892</v>
      </c>
    </row>
    <row r="340" s="2" customFormat="1" ht="33" customHeight="1">
      <c r="A340" s="35"/>
      <c r="B340" s="36"/>
      <c r="C340" s="226" t="s">
        <v>603</v>
      </c>
      <c r="D340" s="226" t="s">
        <v>139</v>
      </c>
      <c r="E340" s="227" t="s">
        <v>893</v>
      </c>
      <c r="F340" s="228" t="s">
        <v>894</v>
      </c>
      <c r="G340" s="229" t="s">
        <v>142</v>
      </c>
      <c r="H340" s="230">
        <v>3635</v>
      </c>
      <c r="I340" s="231"/>
      <c r="J340" s="232">
        <f>ROUND(I340*H340,2)</f>
        <v>0</v>
      </c>
      <c r="K340" s="233"/>
      <c r="L340" s="41"/>
      <c r="M340" s="234" t="s">
        <v>1</v>
      </c>
      <c r="N340" s="235" t="s">
        <v>38</v>
      </c>
      <c r="O340" s="94"/>
      <c r="P340" s="236">
        <f>O340*H340</f>
        <v>0</v>
      </c>
      <c r="Q340" s="236">
        <v>0</v>
      </c>
      <c r="R340" s="236">
        <f>Q340*H340</f>
        <v>0</v>
      </c>
      <c r="S340" s="236">
        <v>0</v>
      </c>
      <c r="T340" s="237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238" t="s">
        <v>168</v>
      </c>
      <c r="AT340" s="238" t="s">
        <v>139</v>
      </c>
      <c r="AU340" s="238" t="s">
        <v>144</v>
      </c>
      <c r="AY340" s="14" t="s">
        <v>136</v>
      </c>
      <c r="BE340" s="239">
        <f>IF(N340="základná",J340,0)</f>
        <v>0</v>
      </c>
      <c r="BF340" s="239">
        <f>IF(N340="znížená",J340,0)</f>
        <v>0</v>
      </c>
      <c r="BG340" s="239">
        <f>IF(N340="zákl. prenesená",J340,0)</f>
        <v>0</v>
      </c>
      <c r="BH340" s="239">
        <f>IF(N340="zníž. prenesená",J340,0)</f>
        <v>0</v>
      </c>
      <c r="BI340" s="239">
        <f>IF(N340="nulová",J340,0)</f>
        <v>0</v>
      </c>
      <c r="BJ340" s="14" t="s">
        <v>144</v>
      </c>
      <c r="BK340" s="239">
        <f>ROUND(I340*H340,2)</f>
        <v>0</v>
      </c>
      <c r="BL340" s="14" t="s">
        <v>168</v>
      </c>
      <c r="BM340" s="238" t="s">
        <v>895</v>
      </c>
    </row>
    <row r="341" s="2" customFormat="1" ht="37.8" customHeight="1">
      <c r="A341" s="35"/>
      <c r="B341" s="36"/>
      <c r="C341" s="226" t="s">
        <v>896</v>
      </c>
      <c r="D341" s="226" t="s">
        <v>139</v>
      </c>
      <c r="E341" s="227" t="s">
        <v>897</v>
      </c>
      <c r="F341" s="228" t="s">
        <v>898</v>
      </c>
      <c r="G341" s="229" t="s">
        <v>142</v>
      </c>
      <c r="H341" s="230">
        <v>1056.1300000000001</v>
      </c>
      <c r="I341" s="231"/>
      <c r="J341" s="232">
        <f>ROUND(I341*H341,2)</f>
        <v>0</v>
      </c>
      <c r="K341" s="233"/>
      <c r="L341" s="41"/>
      <c r="M341" s="240" t="s">
        <v>1</v>
      </c>
      <c r="N341" s="241" t="s">
        <v>38</v>
      </c>
      <c r="O341" s="242"/>
      <c r="P341" s="243">
        <f>O341*H341</f>
        <v>0</v>
      </c>
      <c r="Q341" s="243">
        <v>0</v>
      </c>
      <c r="R341" s="243">
        <f>Q341*H341</f>
        <v>0</v>
      </c>
      <c r="S341" s="243">
        <v>0</v>
      </c>
      <c r="T341" s="244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38" t="s">
        <v>168</v>
      </c>
      <c r="AT341" s="238" t="s">
        <v>139</v>
      </c>
      <c r="AU341" s="238" t="s">
        <v>144</v>
      </c>
      <c r="AY341" s="14" t="s">
        <v>136</v>
      </c>
      <c r="BE341" s="239">
        <f>IF(N341="základná",J341,0)</f>
        <v>0</v>
      </c>
      <c r="BF341" s="239">
        <f>IF(N341="znížená",J341,0)</f>
        <v>0</v>
      </c>
      <c r="BG341" s="239">
        <f>IF(N341="zákl. prenesená",J341,0)</f>
        <v>0</v>
      </c>
      <c r="BH341" s="239">
        <f>IF(N341="zníž. prenesená",J341,0)</f>
        <v>0</v>
      </c>
      <c r="BI341" s="239">
        <f>IF(N341="nulová",J341,0)</f>
        <v>0</v>
      </c>
      <c r="BJ341" s="14" t="s">
        <v>144</v>
      </c>
      <c r="BK341" s="239">
        <f>ROUND(I341*H341,2)</f>
        <v>0</v>
      </c>
      <c r="BL341" s="14" t="s">
        <v>168</v>
      </c>
      <c r="BM341" s="238" t="s">
        <v>899</v>
      </c>
    </row>
    <row r="342" s="2" customFormat="1" ht="6.96" customHeight="1">
      <c r="A342" s="35"/>
      <c r="B342" s="69"/>
      <c r="C342" s="70"/>
      <c r="D342" s="70"/>
      <c r="E342" s="70"/>
      <c r="F342" s="70"/>
      <c r="G342" s="70"/>
      <c r="H342" s="70"/>
      <c r="I342" s="70"/>
      <c r="J342" s="70"/>
      <c r="K342" s="70"/>
      <c r="L342" s="41"/>
      <c r="M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</row>
  </sheetData>
  <sheetProtection sheet="1" autoFilter="0" formatColumns="0" formatRows="0" objects="1" scenarios="1" spinCount="100000" saltValue="qoIq2CK4Wlw5U6xI2ALn8sSnmfT551msMpgtSijG2fLsx/BQZxf3/mkvoTwU12yckJ4BeoshrT52XIo8afYy9A==" hashValue="8KNoGum1PBWmzoWYR5JYX1wt0UPE95ie0Ec5hrMkayS2Cq9AMbGY82IHPjGa7SUC6VHv1G5W4GnD03JH1ZpkDg==" algorithmName="SHA-512" password="CC35"/>
  <autoFilter ref="C136:K341"/>
  <mergeCells count="9">
    <mergeCell ref="E7:H7"/>
    <mergeCell ref="E9:H9"/>
    <mergeCell ref="E18:H18"/>
    <mergeCell ref="E27:H27"/>
    <mergeCell ref="E85:H85"/>
    <mergeCell ref="E87:H87"/>
    <mergeCell ref="E127:H127"/>
    <mergeCell ref="E129:H12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87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100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Denný stacionár v meste Zlaté Moravce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101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900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19. 5. 2022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ROUND(J122,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ROUND((SUM(BE122:BE243)),  2)</f>
        <v>0</v>
      </c>
      <c r="G33" s="159"/>
      <c r="H33" s="159"/>
      <c r="I33" s="160">
        <v>0.20000000000000001</v>
      </c>
      <c r="J33" s="158">
        <f>ROUND(((SUM(BE122:BE243))*I33),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ROUND((SUM(BF122:BF243)),  2)</f>
        <v>0</v>
      </c>
      <c r="G34" s="159"/>
      <c r="H34" s="159"/>
      <c r="I34" s="160">
        <v>0.20000000000000001</v>
      </c>
      <c r="J34" s="158">
        <f>ROUND(((SUM(BF122:BF243))*I34),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ROUND((SUM(BG122:BG243)),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ROUND((SUM(BH122:BH243)),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ROUND((SUM(BI122:BI243)),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Zlaté Moravce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SO-03 - Elektroinštalácia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19. 5. 2022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104</v>
      </c>
      <c r="D94" s="183"/>
      <c r="E94" s="183"/>
      <c r="F94" s="183"/>
      <c r="G94" s="183"/>
      <c r="H94" s="183"/>
      <c r="I94" s="183"/>
      <c r="J94" s="184" t="s">
        <v>105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106</v>
      </c>
      <c r="D96" s="37"/>
      <c r="E96" s="37"/>
      <c r="F96" s="37"/>
      <c r="G96" s="37"/>
      <c r="H96" s="37"/>
      <c r="I96" s="37"/>
      <c r="J96" s="113">
        <f>J122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86"/>
      <c r="C97" s="187"/>
      <c r="D97" s="188" t="s">
        <v>108</v>
      </c>
      <c r="E97" s="189"/>
      <c r="F97" s="189"/>
      <c r="G97" s="189"/>
      <c r="H97" s="189"/>
      <c r="I97" s="189"/>
      <c r="J97" s="190">
        <f>J123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109</v>
      </c>
      <c r="E98" s="195"/>
      <c r="F98" s="195"/>
      <c r="G98" s="195"/>
      <c r="H98" s="195"/>
      <c r="I98" s="195"/>
      <c r="J98" s="196">
        <f>J124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6"/>
      <c r="C99" s="187"/>
      <c r="D99" s="188" t="s">
        <v>901</v>
      </c>
      <c r="E99" s="189"/>
      <c r="F99" s="189"/>
      <c r="G99" s="189"/>
      <c r="H99" s="189"/>
      <c r="I99" s="189"/>
      <c r="J99" s="190">
        <f>J130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2"/>
      <c r="C100" s="193"/>
      <c r="D100" s="194" t="s">
        <v>902</v>
      </c>
      <c r="E100" s="195"/>
      <c r="F100" s="195"/>
      <c r="G100" s="195"/>
      <c r="H100" s="195"/>
      <c r="I100" s="195"/>
      <c r="J100" s="196">
        <f>J131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903</v>
      </c>
      <c r="E101" s="195"/>
      <c r="F101" s="195"/>
      <c r="G101" s="195"/>
      <c r="H101" s="195"/>
      <c r="I101" s="195"/>
      <c r="J101" s="196">
        <f>J198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904</v>
      </c>
      <c r="E102" s="195"/>
      <c r="F102" s="195"/>
      <c r="G102" s="195"/>
      <c r="H102" s="195"/>
      <c r="I102" s="195"/>
      <c r="J102" s="196">
        <f>J206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122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81" t="str">
        <f>E7</f>
        <v>Denný stacionár v meste Zlaté Moravce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101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E9</f>
        <v>SO-03 - Elektroinštalácia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F12</f>
        <v xml:space="preserve"> </v>
      </c>
      <c r="G116" s="37"/>
      <c r="H116" s="37"/>
      <c r="I116" s="29" t="s">
        <v>21</v>
      </c>
      <c r="J116" s="82" t="str">
        <f>IF(J12="","",J12)</f>
        <v>19. 5. 2022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23</v>
      </c>
      <c r="D118" s="37"/>
      <c r="E118" s="37"/>
      <c r="F118" s="24" t="str">
        <f>E15</f>
        <v xml:space="preserve"> </v>
      </c>
      <c r="G118" s="37"/>
      <c r="H118" s="37"/>
      <c r="I118" s="29" t="s">
        <v>28</v>
      </c>
      <c r="J118" s="33" t="str">
        <f>E21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26</v>
      </c>
      <c r="D119" s="37"/>
      <c r="E119" s="37"/>
      <c r="F119" s="24" t="str">
        <f>IF(E18="","",E18)</f>
        <v>Vyplň údaj</v>
      </c>
      <c r="G119" s="37"/>
      <c r="H119" s="37"/>
      <c r="I119" s="29" t="s">
        <v>30</v>
      </c>
      <c r="J119" s="33" t="str">
        <f>E24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8"/>
      <c r="B121" s="199"/>
      <c r="C121" s="200" t="s">
        <v>123</v>
      </c>
      <c r="D121" s="201" t="s">
        <v>57</v>
      </c>
      <c r="E121" s="201" t="s">
        <v>53</v>
      </c>
      <c r="F121" s="201" t="s">
        <v>54</v>
      </c>
      <c r="G121" s="201" t="s">
        <v>124</v>
      </c>
      <c r="H121" s="201" t="s">
        <v>125</v>
      </c>
      <c r="I121" s="201" t="s">
        <v>126</v>
      </c>
      <c r="J121" s="202" t="s">
        <v>105</v>
      </c>
      <c r="K121" s="203" t="s">
        <v>127</v>
      </c>
      <c r="L121" s="204"/>
      <c r="M121" s="103" t="s">
        <v>1</v>
      </c>
      <c r="N121" s="104" t="s">
        <v>36</v>
      </c>
      <c r="O121" s="104" t="s">
        <v>128</v>
      </c>
      <c r="P121" s="104" t="s">
        <v>129</v>
      </c>
      <c r="Q121" s="104" t="s">
        <v>130</v>
      </c>
      <c r="R121" s="104" t="s">
        <v>131</v>
      </c>
      <c r="S121" s="104" t="s">
        <v>132</v>
      </c>
      <c r="T121" s="105" t="s">
        <v>133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5"/>
      <c r="B122" s="36"/>
      <c r="C122" s="110" t="s">
        <v>106</v>
      </c>
      <c r="D122" s="37"/>
      <c r="E122" s="37"/>
      <c r="F122" s="37"/>
      <c r="G122" s="37"/>
      <c r="H122" s="37"/>
      <c r="I122" s="37"/>
      <c r="J122" s="205">
        <f>BK122</f>
        <v>0</v>
      </c>
      <c r="K122" s="37"/>
      <c r="L122" s="41"/>
      <c r="M122" s="106"/>
      <c r="N122" s="206"/>
      <c r="O122" s="107"/>
      <c r="P122" s="207">
        <f>P123+P130</f>
        <v>0</v>
      </c>
      <c r="Q122" s="107"/>
      <c r="R122" s="207">
        <f>R123+R130</f>
        <v>0</v>
      </c>
      <c r="S122" s="107"/>
      <c r="T122" s="208">
        <f>T123+T130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71</v>
      </c>
      <c r="AU122" s="14" t="s">
        <v>107</v>
      </c>
      <c r="BK122" s="209">
        <f>BK123+BK130</f>
        <v>0</v>
      </c>
    </row>
    <row r="123" s="12" customFormat="1" ht="25.92" customHeight="1">
      <c r="A123" s="12"/>
      <c r="B123" s="210"/>
      <c r="C123" s="211"/>
      <c r="D123" s="212" t="s">
        <v>71</v>
      </c>
      <c r="E123" s="213" t="s">
        <v>134</v>
      </c>
      <c r="F123" s="213" t="s">
        <v>135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80</v>
      </c>
      <c r="AT123" s="222" t="s">
        <v>71</v>
      </c>
      <c r="AU123" s="222" t="s">
        <v>72</v>
      </c>
      <c r="AY123" s="221" t="s">
        <v>136</v>
      </c>
      <c r="BK123" s="223">
        <f>BK124</f>
        <v>0</v>
      </c>
    </row>
    <row r="124" s="12" customFormat="1" ht="22.8" customHeight="1">
      <c r="A124" s="12"/>
      <c r="B124" s="210"/>
      <c r="C124" s="211"/>
      <c r="D124" s="212" t="s">
        <v>71</v>
      </c>
      <c r="E124" s="224" t="s">
        <v>137</v>
      </c>
      <c r="F124" s="224" t="s">
        <v>138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SUM(P125:P129)</f>
        <v>0</v>
      </c>
      <c r="Q124" s="218"/>
      <c r="R124" s="219">
        <f>SUM(R125:R129)</f>
        <v>0</v>
      </c>
      <c r="S124" s="218"/>
      <c r="T124" s="220">
        <f>SUM(T125:T129)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80</v>
      </c>
      <c r="AT124" s="222" t="s">
        <v>71</v>
      </c>
      <c r="AU124" s="222" t="s">
        <v>80</v>
      </c>
      <c r="AY124" s="221" t="s">
        <v>136</v>
      </c>
      <c r="BK124" s="223">
        <f>SUM(BK125:BK129)</f>
        <v>0</v>
      </c>
    </row>
    <row r="125" s="2" customFormat="1" ht="24.15" customHeight="1">
      <c r="A125" s="35"/>
      <c r="B125" s="36"/>
      <c r="C125" s="226" t="s">
        <v>80</v>
      </c>
      <c r="D125" s="226" t="s">
        <v>139</v>
      </c>
      <c r="E125" s="227" t="s">
        <v>905</v>
      </c>
      <c r="F125" s="228" t="s">
        <v>906</v>
      </c>
      <c r="G125" s="229" t="s">
        <v>337</v>
      </c>
      <c r="H125" s="230">
        <v>10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143</v>
      </c>
      <c r="AT125" s="238" t="s">
        <v>139</v>
      </c>
      <c r="AU125" s="238" t="s">
        <v>144</v>
      </c>
      <c r="AY125" s="14" t="s">
        <v>136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144</v>
      </c>
      <c r="BK125" s="239">
        <f>ROUND(I125*H125,2)</f>
        <v>0</v>
      </c>
      <c r="BL125" s="14" t="s">
        <v>143</v>
      </c>
      <c r="BM125" s="238" t="s">
        <v>144</v>
      </c>
    </row>
    <row r="126" s="2" customFormat="1" ht="24.15" customHeight="1">
      <c r="A126" s="35"/>
      <c r="B126" s="36"/>
      <c r="C126" s="226" t="s">
        <v>144</v>
      </c>
      <c r="D126" s="226" t="s">
        <v>139</v>
      </c>
      <c r="E126" s="227" t="s">
        <v>907</v>
      </c>
      <c r="F126" s="228" t="s">
        <v>908</v>
      </c>
      <c r="G126" s="229" t="s">
        <v>337</v>
      </c>
      <c r="H126" s="230">
        <v>10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143</v>
      </c>
      <c r="AT126" s="238" t="s">
        <v>139</v>
      </c>
      <c r="AU126" s="238" t="s">
        <v>144</v>
      </c>
      <c r="AY126" s="14" t="s">
        <v>136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144</v>
      </c>
      <c r="BK126" s="239">
        <f>ROUND(I126*H126,2)</f>
        <v>0</v>
      </c>
      <c r="BL126" s="14" t="s">
        <v>143</v>
      </c>
      <c r="BM126" s="238" t="s">
        <v>143</v>
      </c>
    </row>
    <row r="127" s="2" customFormat="1" ht="24.15" customHeight="1">
      <c r="A127" s="35"/>
      <c r="B127" s="36"/>
      <c r="C127" s="226" t="s">
        <v>147</v>
      </c>
      <c r="D127" s="226" t="s">
        <v>139</v>
      </c>
      <c r="E127" s="227" t="s">
        <v>909</v>
      </c>
      <c r="F127" s="228" t="s">
        <v>910</v>
      </c>
      <c r="G127" s="229" t="s">
        <v>150</v>
      </c>
      <c r="H127" s="230">
        <v>1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143</v>
      </c>
      <c r="AT127" s="238" t="s">
        <v>139</v>
      </c>
      <c r="AU127" s="238" t="s">
        <v>144</v>
      </c>
      <c r="AY127" s="14" t="s">
        <v>136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144</v>
      </c>
      <c r="BK127" s="239">
        <f>ROUND(I127*H127,2)</f>
        <v>0</v>
      </c>
      <c r="BL127" s="14" t="s">
        <v>143</v>
      </c>
      <c r="BM127" s="238" t="s">
        <v>151</v>
      </c>
    </row>
    <row r="128" s="2" customFormat="1" ht="37.8" customHeight="1">
      <c r="A128" s="35"/>
      <c r="B128" s="36"/>
      <c r="C128" s="226" t="s">
        <v>143</v>
      </c>
      <c r="D128" s="226" t="s">
        <v>139</v>
      </c>
      <c r="E128" s="227" t="s">
        <v>911</v>
      </c>
      <c r="F128" s="228" t="s">
        <v>912</v>
      </c>
      <c r="G128" s="229" t="s">
        <v>248</v>
      </c>
      <c r="H128" s="230">
        <v>2562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143</v>
      </c>
      <c r="AT128" s="238" t="s">
        <v>139</v>
      </c>
      <c r="AU128" s="238" t="s">
        <v>144</v>
      </c>
      <c r="AY128" s="14" t="s">
        <v>136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144</v>
      </c>
      <c r="BK128" s="239">
        <f>ROUND(I128*H128,2)</f>
        <v>0</v>
      </c>
      <c r="BL128" s="14" t="s">
        <v>143</v>
      </c>
      <c r="BM128" s="238" t="s">
        <v>154</v>
      </c>
    </row>
    <row r="129" s="2" customFormat="1" ht="16.5" customHeight="1">
      <c r="A129" s="35"/>
      <c r="B129" s="36"/>
      <c r="C129" s="245" t="s">
        <v>299</v>
      </c>
      <c r="D129" s="245" t="s">
        <v>394</v>
      </c>
      <c r="E129" s="246" t="s">
        <v>913</v>
      </c>
      <c r="F129" s="247" t="s">
        <v>914</v>
      </c>
      <c r="G129" s="248" t="s">
        <v>337</v>
      </c>
      <c r="H129" s="249">
        <v>25</v>
      </c>
      <c r="I129" s="250"/>
      <c r="J129" s="251">
        <f>ROUND(I129*H129,2)</f>
        <v>0</v>
      </c>
      <c r="K129" s="252"/>
      <c r="L129" s="253"/>
      <c r="M129" s="254" t="s">
        <v>1</v>
      </c>
      <c r="N129" s="25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154</v>
      </c>
      <c r="AT129" s="238" t="s">
        <v>394</v>
      </c>
      <c r="AU129" s="238" t="s">
        <v>144</v>
      </c>
      <c r="AY129" s="14" t="s">
        <v>136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144</v>
      </c>
      <c r="BK129" s="239">
        <f>ROUND(I129*H129,2)</f>
        <v>0</v>
      </c>
      <c r="BL129" s="14" t="s">
        <v>143</v>
      </c>
      <c r="BM129" s="238" t="s">
        <v>158</v>
      </c>
    </row>
    <row r="130" s="12" customFormat="1" ht="25.92" customHeight="1">
      <c r="A130" s="12"/>
      <c r="B130" s="210"/>
      <c r="C130" s="211"/>
      <c r="D130" s="212" t="s">
        <v>71</v>
      </c>
      <c r="E130" s="213" t="s">
        <v>394</v>
      </c>
      <c r="F130" s="213" t="s">
        <v>915</v>
      </c>
      <c r="G130" s="211"/>
      <c r="H130" s="211"/>
      <c r="I130" s="214"/>
      <c r="J130" s="215">
        <f>BK130</f>
        <v>0</v>
      </c>
      <c r="K130" s="211"/>
      <c r="L130" s="216"/>
      <c r="M130" s="217"/>
      <c r="N130" s="218"/>
      <c r="O130" s="218"/>
      <c r="P130" s="219">
        <f>P131+P198+P206</f>
        <v>0</v>
      </c>
      <c r="Q130" s="218"/>
      <c r="R130" s="219">
        <f>R131+R198+R206</f>
        <v>0</v>
      </c>
      <c r="S130" s="218"/>
      <c r="T130" s="220">
        <f>T131+T198+T206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147</v>
      </c>
      <c r="AT130" s="222" t="s">
        <v>71</v>
      </c>
      <c r="AU130" s="222" t="s">
        <v>72</v>
      </c>
      <c r="AY130" s="221" t="s">
        <v>136</v>
      </c>
      <c r="BK130" s="223">
        <f>BK131+BK198+BK206</f>
        <v>0</v>
      </c>
    </row>
    <row r="131" s="12" customFormat="1" ht="22.8" customHeight="1">
      <c r="A131" s="12"/>
      <c r="B131" s="210"/>
      <c r="C131" s="211"/>
      <c r="D131" s="212" t="s">
        <v>71</v>
      </c>
      <c r="E131" s="224" t="s">
        <v>916</v>
      </c>
      <c r="F131" s="224" t="s">
        <v>917</v>
      </c>
      <c r="G131" s="211"/>
      <c r="H131" s="211"/>
      <c r="I131" s="214"/>
      <c r="J131" s="225">
        <f>BK131</f>
        <v>0</v>
      </c>
      <c r="K131" s="211"/>
      <c r="L131" s="216"/>
      <c r="M131" s="217"/>
      <c r="N131" s="218"/>
      <c r="O131" s="218"/>
      <c r="P131" s="219">
        <f>SUM(P132:P197)</f>
        <v>0</v>
      </c>
      <c r="Q131" s="218"/>
      <c r="R131" s="219">
        <f>SUM(R132:R197)</f>
        <v>0</v>
      </c>
      <c r="S131" s="218"/>
      <c r="T131" s="220">
        <f>SUM(T132:T197)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1" t="s">
        <v>147</v>
      </c>
      <c r="AT131" s="222" t="s">
        <v>71</v>
      </c>
      <c r="AU131" s="222" t="s">
        <v>80</v>
      </c>
      <c r="AY131" s="221" t="s">
        <v>136</v>
      </c>
      <c r="BK131" s="223">
        <f>SUM(BK132:BK197)</f>
        <v>0</v>
      </c>
    </row>
    <row r="132" s="2" customFormat="1" ht="16.5" customHeight="1">
      <c r="A132" s="35"/>
      <c r="B132" s="36"/>
      <c r="C132" s="226" t="s">
        <v>154</v>
      </c>
      <c r="D132" s="226" t="s">
        <v>139</v>
      </c>
      <c r="E132" s="227" t="s">
        <v>918</v>
      </c>
      <c r="F132" s="228" t="s">
        <v>919</v>
      </c>
      <c r="G132" s="229" t="s">
        <v>337</v>
      </c>
      <c r="H132" s="230">
        <v>95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278</v>
      </c>
      <c r="AT132" s="238" t="s">
        <v>139</v>
      </c>
      <c r="AU132" s="238" t="s">
        <v>144</v>
      </c>
      <c r="AY132" s="14" t="s">
        <v>136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144</v>
      </c>
      <c r="BK132" s="239">
        <f>ROUND(I132*H132,2)</f>
        <v>0</v>
      </c>
      <c r="BL132" s="14" t="s">
        <v>278</v>
      </c>
      <c r="BM132" s="238" t="s">
        <v>161</v>
      </c>
    </row>
    <row r="133" s="2" customFormat="1" ht="24.15" customHeight="1">
      <c r="A133" s="35"/>
      <c r="B133" s="36"/>
      <c r="C133" s="245" t="s">
        <v>137</v>
      </c>
      <c r="D133" s="245" t="s">
        <v>394</v>
      </c>
      <c r="E133" s="246" t="s">
        <v>920</v>
      </c>
      <c r="F133" s="247" t="s">
        <v>921</v>
      </c>
      <c r="G133" s="248" t="s">
        <v>337</v>
      </c>
      <c r="H133" s="249">
        <v>95</v>
      </c>
      <c r="I133" s="250"/>
      <c r="J133" s="251">
        <f>ROUND(I133*H133,2)</f>
        <v>0</v>
      </c>
      <c r="K133" s="252"/>
      <c r="L133" s="253"/>
      <c r="M133" s="254" t="s">
        <v>1</v>
      </c>
      <c r="N133" s="25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697</v>
      </c>
      <c r="AT133" s="238" t="s">
        <v>394</v>
      </c>
      <c r="AU133" s="238" t="s">
        <v>144</v>
      </c>
      <c r="AY133" s="14" t="s">
        <v>136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144</v>
      </c>
      <c r="BK133" s="239">
        <f>ROUND(I133*H133,2)</f>
        <v>0</v>
      </c>
      <c r="BL133" s="14" t="s">
        <v>278</v>
      </c>
      <c r="BM133" s="238" t="s">
        <v>165</v>
      </c>
    </row>
    <row r="134" s="2" customFormat="1" ht="24.15" customHeight="1">
      <c r="A134" s="35"/>
      <c r="B134" s="36"/>
      <c r="C134" s="226" t="s">
        <v>158</v>
      </c>
      <c r="D134" s="226" t="s">
        <v>139</v>
      </c>
      <c r="E134" s="227" t="s">
        <v>922</v>
      </c>
      <c r="F134" s="228" t="s">
        <v>923</v>
      </c>
      <c r="G134" s="229" t="s">
        <v>337</v>
      </c>
      <c r="H134" s="230">
        <v>87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278</v>
      </c>
      <c r="AT134" s="238" t="s">
        <v>139</v>
      </c>
      <c r="AU134" s="238" t="s">
        <v>144</v>
      </c>
      <c r="AY134" s="14" t="s">
        <v>136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144</v>
      </c>
      <c r="BK134" s="239">
        <f>ROUND(I134*H134,2)</f>
        <v>0</v>
      </c>
      <c r="BL134" s="14" t="s">
        <v>278</v>
      </c>
      <c r="BM134" s="238" t="s">
        <v>168</v>
      </c>
    </row>
    <row r="135" s="2" customFormat="1" ht="24.15" customHeight="1">
      <c r="A135" s="35"/>
      <c r="B135" s="36"/>
      <c r="C135" s="245" t="s">
        <v>174</v>
      </c>
      <c r="D135" s="245" t="s">
        <v>394</v>
      </c>
      <c r="E135" s="246" t="s">
        <v>924</v>
      </c>
      <c r="F135" s="247" t="s">
        <v>925</v>
      </c>
      <c r="G135" s="248" t="s">
        <v>337</v>
      </c>
      <c r="H135" s="249">
        <v>87</v>
      </c>
      <c r="I135" s="250"/>
      <c r="J135" s="251">
        <f>ROUND(I135*H135,2)</f>
        <v>0</v>
      </c>
      <c r="K135" s="252"/>
      <c r="L135" s="253"/>
      <c r="M135" s="254" t="s">
        <v>1</v>
      </c>
      <c r="N135" s="25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697</v>
      </c>
      <c r="AT135" s="238" t="s">
        <v>394</v>
      </c>
      <c r="AU135" s="238" t="s">
        <v>144</v>
      </c>
      <c r="AY135" s="14" t="s">
        <v>136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144</v>
      </c>
      <c r="BK135" s="239">
        <f>ROUND(I135*H135,2)</f>
        <v>0</v>
      </c>
      <c r="BL135" s="14" t="s">
        <v>278</v>
      </c>
      <c r="BM135" s="238" t="s">
        <v>171</v>
      </c>
    </row>
    <row r="136" s="2" customFormat="1" ht="24.15" customHeight="1">
      <c r="A136" s="35"/>
      <c r="B136" s="36"/>
      <c r="C136" s="226" t="s">
        <v>161</v>
      </c>
      <c r="D136" s="226" t="s">
        <v>139</v>
      </c>
      <c r="E136" s="227" t="s">
        <v>926</v>
      </c>
      <c r="F136" s="228" t="s">
        <v>927</v>
      </c>
      <c r="G136" s="229" t="s">
        <v>337</v>
      </c>
      <c r="H136" s="230">
        <v>20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278</v>
      </c>
      <c r="AT136" s="238" t="s">
        <v>139</v>
      </c>
      <c r="AU136" s="238" t="s">
        <v>144</v>
      </c>
      <c r="AY136" s="14" t="s">
        <v>136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144</v>
      </c>
      <c r="BK136" s="239">
        <f>ROUND(I136*H136,2)</f>
        <v>0</v>
      </c>
      <c r="BL136" s="14" t="s">
        <v>278</v>
      </c>
      <c r="BM136" s="238" t="s">
        <v>7</v>
      </c>
    </row>
    <row r="137" s="2" customFormat="1" ht="16.5" customHeight="1">
      <c r="A137" s="35"/>
      <c r="B137" s="36"/>
      <c r="C137" s="245" t="s">
        <v>181</v>
      </c>
      <c r="D137" s="245" t="s">
        <v>394</v>
      </c>
      <c r="E137" s="246" t="s">
        <v>928</v>
      </c>
      <c r="F137" s="247" t="s">
        <v>929</v>
      </c>
      <c r="G137" s="248" t="s">
        <v>337</v>
      </c>
      <c r="H137" s="249">
        <v>20</v>
      </c>
      <c r="I137" s="250"/>
      <c r="J137" s="251">
        <f>ROUND(I137*H137,2)</f>
        <v>0</v>
      </c>
      <c r="K137" s="252"/>
      <c r="L137" s="253"/>
      <c r="M137" s="254" t="s">
        <v>1</v>
      </c>
      <c r="N137" s="25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697</v>
      </c>
      <c r="AT137" s="238" t="s">
        <v>394</v>
      </c>
      <c r="AU137" s="238" t="s">
        <v>144</v>
      </c>
      <c r="AY137" s="14" t="s">
        <v>136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144</v>
      </c>
      <c r="BK137" s="239">
        <f>ROUND(I137*H137,2)</f>
        <v>0</v>
      </c>
      <c r="BL137" s="14" t="s">
        <v>278</v>
      </c>
      <c r="BM137" s="238" t="s">
        <v>177</v>
      </c>
    </row>
    <row r="138" s="2" customFormat="1" ht="21.75" customHeight="1">
      <c r="A138" s="35"/>
      <c r="B138" s="36"/>
      <c r="C138" s="226" t="s">
        <v>165</v>
      </c>
      <c r="D138" s="226" t="s">
        <v>139</v>
      </c>
      <c r="E138" s="227" t="s">
        <v>930</v>
      </c>
      <c r="F138" s="228" t="s">
        <v>931</v>
      </c>
      <c r="G138" s="229" t="s">
        <v>337</v>
      </c>
      <c r="H138" s="230">
        <v>8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278</v>
      </c>
      <c r="AT138" s="238" t="s">
        <v>139</v>
      </c>
      <c r="AU138" s="238" t="s">
        <v>144</v>
      </c>
      <c r="AY138" s="14" t="s">
        <v>136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144</v>
      </c>
      <c r="BK138" s="239">
        <f>ROUND(I138*H138,2)</f>
        <v>0</v>
      </c>
      <c r="BL138" s="14" t="s">
        <v>278</v>
      </c>
      <c r="BM138" s="238" t="s">
        <v>180</v>
      </c>
    </row>
    <row r="139" s="2" customFormat="1" ht="16.5" customHeight="1">
      <c r="A139" s="35"/>
      <c r="B139" s="36"/>
      <c r="C139" s="245" t="s">
        <v>189</v>
      </c>
      <c r="D139" s="245" t="s">
        <v>394</v>
      </c>
      <c r="E139" s="246" t="s">
        <v>932</v>
      </c>
      <c r="F139" s="247" t="s">
        <v>933</v>
      </c>
      <c r="G139" s="248" t="s">
        <v>337</v>
      </c>
      <c r="H139" s="249">
        <v>8</v>
      </c>
      <c r="I139" s="250"/>
      <c r="J139" s="251">
        <f>ROUND(I139*H139,2)</f>
        <v>0</v>
      </c>
      <c r="K139" s="252"/>
      <c r="L139" s="253"/>
      <c r="M139" s="254" t="s">
        <v>1</v>
      </c>
      <c r="N139" s="25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697</v>
      </c>
      <c r="AT139" s="238" t="s">
        <v>394</v>
      </c>
      <c r="AU139" s="238" t="s">
        <v>144</v>
      </c>
      <c r="AY139" s="14" t="s">
        <v>136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144</v>
      </c>
      <c r="BK139" s="239">
        <f>ROUND(I139*H139,2)</f>
        <v>0</v>
      </c>
      <c r="BL139" s="14" t="s">
        <v>278</v>
      </c>
      <c r="BM139" s="238" t="s">
        <v>185</v>
      </c>
    </row>
    <row r="140" s="2" customFormat="1" ht="24.15" customHeight="1">
      <c r="A140" s="35"/>
      <c r="B140" s="36"/>
      <c r="C140" s="226" t="s">
        <v>168</v>
      </c>
      <c r="D140" s="226" t="s">
        <v>139</v>
      </c>
      <c r="E140" s="227" t="s">
        <v>934</v>
      </c>
      <c r="F140" s="228" t="s">
        <v>935</v>
      </c>
      <c r="G140" s="229" t="s">
        <v>337</v>
      </c>
      <c r="H140" s="230">
        <v>45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38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278</v>
      </c>
      <c r="AT140" s="238" t="s">
        <v>139</v>
      </c>
      <c r="AU140" s="238" t="s">
        <v>144</v>
      </c>
      <c r="AY140" s="14" t="s">
        <v>136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144</v>
      </c>
      <c r="BK140" s="239">
        <f>ROUND(I140*H140,2)</f>
        <v>0</v>
      </c>
      <c r="BL140" s="14" t="s">
        <v>278</v>
      </c>
      <c r="BM140" s="238" t="s">
        <v>188</v>
      </c>
    </row>
    <row r="141" s="2" customFormat="1" ht="24.15" customHeight="1">
      <c r="A141" s="35"/>
      <c r="B141" s="36"/>
      <c r="C141" s="226" t="s">
        <v>196</v>
      </c>
      <c r="D141" s="226" t="s">
        <v>139</v>
      </c>
      <c r="E141" s="227" t="s">
        <v>936</v>
      </c>
      <c r="F141" s="228" t="s">
        <v>937</v>
      </c>
      <c r="G141" s="229" t="s">
        <v>337</v>
      </c>
      <c r="H141" s="230">
        <v>45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278</v>
      </c>
      <c r="AT141" s="238" t="s">
        <v>139</v>
      </c>
      <c r="AU141" s="238" t="s">
        <v>144</v>
      </c>
      <c r="AY141" s="14" t="s">
        <v>136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144</v>
      </c>
      <c r="BK141" s="239">
        <f>ROUND(I141*H141,2)</f>
        <v>0</v>
      </c>
      <c r="BL141" s="14" t="s">
        <v>278</v>
      </c>
      <c r="BM141" s="238" t="s">
        <v>192</v>
      </c>
    </row>
    <row r="142" s="2" customFormat="1" ht="24.15" customHeight="1">
      <c r="A142" s="35"/>
      <c r="B142" s="36"/>
      <c r="C142" s="226" t="s">
        <v>171</v>
      </c>
      <c r="D142" s="226" t="s">
        <v>139</v>
      </c>
      <c r="E142" s="227" t="s">
        <v>938</v>
      </c>
      <c r="F142" s="228" t="s">
        <v>939</v>
      </c>
      <c r="G142" s="229" t="s">
        <v>337</v>
      </c>
      <c r="H142" s="230">
        <v>45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278</v>
      </c>
      <c r="AT142" s="238" t="s">
        <v>139</v>
      </c>
      <c r="AU142" s="238" t="s">
        <v>144</v>
      </c>
      <c r="AY142" s="14" t="s">
        <v>136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144</v>
      </c>
      <c r="BK142" s="239">
        <f>ROUND(I142*H142,2)</f>
        <v>0</v>
      </c>
      <c r="BL142" s="14" t="s">
        <v>278</v>
      </c>
      <c r="BM142" s="238" t="s">
        <v>195</v>
      </c>
    </row>
    <row r="143" s="2" customFormat="1" ht="33" customHeight="1">
      <c r="A143" s="35"/>
      <c r="B143" s="36"/>
      <c r="C143" s="226" t="s">
        <v>203</v>
      </c>
      <c r="D143" s="226" t="s">
        <v>139</v>
      </c>
      <c r="E143" s="227" t="s">
        <v>940</v>
      </c>
      <c r="F143" s="228" t="s">
        <v>941</v>
      </c>
      <c r="G143" s="229" t="s">
        <v>337</v>
      </c>
      <c r="H143" s="230">
        <v>46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278</v>
      </c>
      <c r="AT143" s="238" t="s">
        <v>139</v>
      </c>
      <c r="AU143" s="238" t="s">
        <v>144</v>
      </c>
      <c r="AY143" s="14" t="s">
        <v>136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144</v>
      </c>
      <c r="BK143" s="239">
        <f>ROUND(I143*H143,2)</f>
        <v>0</v>
      </c>
      <c r="BL143" s="14" t="s">
        <v>278</v>
      </c>
      <c r="BM143" s="238" t="s">
        <v>199</v>
      </c>
    </row>
    <row r="144" s="2" customFormat="1" ht="24.15" customHeight="1">
      <c r="A144" s="35"/>
      <c r="B144" s="36"/>
      <c r="C144" s="226" t="s">
        <v>7</v>
      </c>
      <c r="D144" s="226" t="s">
        <v>139</v>
      </c>
      <c r="E144" s="227" t="s">
        <v>942</v>
      </c>
      <c r="F144" s="228" t="s">
        <v>943</v>
      </c>
      <c r="G144" s="229" t="s">
        <v>337</v>
      </c>
      <c r="H144" s="230">
        <v>46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278</v>
      </c>
      <c r="AT144" s="238" t="s">
        <v>139</v>
      </c>
      <c r="AU144" s="238" t="s">
        <v>144</v>
      </c>
      <c r="AY144" s="14" t="s">
        <v>136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144</v>
      </c>
      <c r="BK144" s="239">
        <f>ROUND(I144*H144,2)</f>
        <v>0</v>
      </c>
      <c r="BL144" s="14" t="s">
        <v>278</v>
      </c>
      <c r="BM144" s="238" t="s">
        <v>202</v>
      </c>
    </row>
    <row r="145" s="2" customFormat="1" ht="16.5" customHeight="1">
      <c r="A145" s="35"/>
      <c r="B145" s="36"/>
      <c r="C145" s="245" t="s">
        <v>331</v>
      </c>
      <c r="D145" s="245" t="s">
        <v>394</v>
      </c>
      <c r="E145" s="246" t="s">
        <v>944</v>
      </c>
      <c r="F145" s="247" t="s">
        <v>945</v>
      </c>
      <c r="G145" s="248" t="s">
        <v>337</v>
      </c>
      <c r="H145" s="249">
        <v>46</v>
      </c>
      <c r="I145" s="250"/>
      <c r="J145" s="251">
        <f>ROUND(I145*H145,2)</f>
        <v>0</v>
      </c>
      <c r="K145" s="252"/>
      <c r="L145" s="253"/>
      <c r="M145" s="254" t="s">
        <v>1</v>
      </c>
      <c r="N145" s="25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697</v>
      </c>
      <c r="AT145" s="238" t="s">
        <v>394</v>
      </c>
      <c r="AU145" s="238" t="s">
        <v>144</v>
      </c>
      <c r="AY145" s="14" t="s">
        <v>136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144</v>
      </c>
      <c r="BK145" s="239">
        <f>ROUND(I145*H145,2)</f>
        <v>0</v>
      </c>
      <c r="BL145" s="14" t="s">
        <v>278</v>
      </c>
      <c r="BM145" s="238" t="s">
        <v>206</v>
      </c>
    </row>
    <row r="146" s="2" customFormat="1" ht="16.5" customHeight="1">
      <c r="A146" s="35"/>
      <c r="B146" s="36"/>
      <c r="C146" s="245" t="s">
        <v>177</v>
      </c>
      <c r="D146" s="245" t="s">
        <v>394</v>
      </c>
      <c r="E146" s="246" t="s">
        <v>946</v>
      </c>
      <c r="F146" s="247" t="s">
        <v>947</v>
      </c>
      <c r="G146" s="248" t="s">
        <v>337</v>
      </c>
      <c r="H146" s="249">
        <v>46</v>
      </c>
      <c r="I146" s="250"/>
      <c r="J146" s="251">
        <f>ROUND(I146*H146,2)</f>
        <v>0</v>
      </c>
      <c r="K146" s="252"/>
      <c r="L146" s="253"/>
      <c r="M146" s="254" t="s">
        <v>1</v>
      </c>
      <c r="N146" s="25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697</v>
      </c>
      <c r="AT146" s="238" t="s">
        <v>394</v>
      </c>
      <c r="AU146" s="238" t="s">
        <v>144</v>
      </c>
      <c r="AY146" s="14" t="s">
        <v>136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144</v>
      </c>
      <c r="BK146" s="239">
        <f>ROUND(I146*H146,2)</f>
        <v>0</v>
      </c>
      <c r="BL146" s="14" t="s">
        <v>278</v>
      </c>
      <c r="BM146" s="238" t="s">
        <v>213</v>
      </c>
    </row>
    <row r="147" s="2" customFormat="1" ht="16.5" customHeight="1">
      <c r="A147" s="35"/>
      <c r="B147" s="36"/>
      <c r="C147" s="245" t="s">
        <v>214</v>
      </c>
      <c r="D147" s="245" t="s">
        <v>394</v>
      </c>
      <c r="E147" s="246" t="s">
        <v>948</v>
      </c>
      <c r="F147" s="247" t="s">
        <v>949</v>
      </c>
      <c r="G147" s="248" t="s">
        <v>337</v>
      </c>
      <c r="H147" s="249">
        <v>46</v>
      </c>
      <c r="I147" s="250"/>
      <c r="J147" s="251">
        <f>ROUND(I147*H147,2)</f>
        <v>0</v>
      </c>
      <c r="K147" s="252"/>
      <c r="L147" s="253"/>
      <c r="M147" s="254" t="s">
        <v>1</v>
      </c>
      <c r="N147" s="25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697</v>
      </c>
      <c r="AT147" s="238" t="s">
        <v>394</v>
      </c>
      <c r="AU147" s="238" t="s">
        <v>144</v>
      </c>
      <c r="AY147" s="14" t="s">
        <v>136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144</v>
      </c>
      <c r="BK147" s="239">
        <f>ROUND(I147*H147,2)</f>
        <v>0</v>
      </c>
      <c r="BL147" s="14" t="s">
        <v>278</v>
      </c>
      <c r="BM147" s="238" t="s">
        <v>217</v>
      </c>
    </row>
    <row r="148" s="2" customFormat="1" ht="24.15" customHeight="1">
      <c r="A148" s="35"/>
      <c r="B148" s="36"/>
      <c r="C148" s="226" t="s">
        <v>180</v>
      </c>
      <c r="D148" s="226" t="s">
        <v>139</v>
      </c>
      <c r="E148" s="227" t="s">
        <v>950</v>
      </c>
      <c r="F148" s="228" t="s">
        <v>951</v>
      </c>
      <c r="G148" s="229" t="s">
        <v>337</v>
      </c>
      <c r="H148" s="230">
        <v>28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278</v>
      </c>
      <c r="AT148" s="238" t="s">
        <v>139</v>
      </c>
      <c r="AU148" s="238" t="s">
        <v>144</v>
      </c>
      <c r="AY148" s="14" t="s">
        <v>136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144</v>
      </c>
      <c r="BK148" s="239">
        <f>ROUND(I148*H148,2)</f>
        <v>0</v>
      </c>
      <c r="BL148" s="14" t="s">
        <v>278</v>
      </c>
      <c r="BM148" s="238" t="s">
        <v>223</v>
      </c>
    </row>
    <row r="149" s="2" customFormat="1" ht="16.5" customHeight="1">
      <c r="A149" s="35"/>
      <c r="B149" s="36"/>
      <c r="C149" s="245" t="s">
        <v>220</v>
      </c>
      <c r="D149" s="245" t="s">
        <v>394</v>
      </c>
      <c r="E149" s="246" t="s">
        <v>952</v>
      </c>
      <c r="F149" s="247" t="s">
        <v>953</v>
      </c>
      <c r="G149" s="248" t="s">
        <v>337</v>
      </c>
      <c r="H149" s="249">
        <v>28</v>
      </c>
      <c r="I149" s="250"/>
      <c r="J149" s="251">
        <f>ROUND(I149*H149,2)</f>
        <v>0</v>
      </c>
      <c r="K149" s="252"/>
      <c r="L149" s="253"/>
      <c r="M149" s="254" t="s">
        <v>1</v>
      </c>
      <c r="N149" s="25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697</v>
      </c>
      <c r="AT149" s="238" t="s">
        <v>394</v>
      </c>
      <c r="AU149" s="238" t="s">
        <v>144</v>
      </c>
      <c r="AY149" s="14" t="s">
        <v>136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144</v>
      </c>
      <c r="BK149" s="239">
        <f>ROUND(I149*H149,2)</f>
        <v>0</v>
      </c>
      <c r="BL149" s="14" t="s">
        <v>278</v>
      </c>
      <c r="BM149" s="238" t="s">
        <v>229</v>
      </c>
    </row>
    <row r="150" s="2" customFormat="1" ht="24.15" customHeight="1">
      <c r="A150" s="35"/>
      <c r="B150" s="36"/>
      <c r="C150" s="226" t="s">
        <v>185</v>
      </c>
      <c r="D150" s="226" t="s">
        <v>139</v>
      </c>
      <c r="E150" s="227" t="s">
        <v>954</v>
      </c>
      <c r="F150" s="228" t="s">
        <v>955</v>
      </c>
      <c r="G150" s="229" t="s">
        <v>337</v>
      </c>
      <c r="H150" s="230">
        <v>28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278</v>
      </c>
      <c r="AT150" s="238" t="s">
        <v>139</v>
      </c>
      <c r="AU150" s="238" t="s">
        <v>144</v>
      </c>
      <c r="AY150" s="14" t="s">
        <v>136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144</v>
      </c>
      <c r="BK150" s="239">
        <f>ROUND(I150*H150,2)</f>
        <v>0</v>
      </c>
      <c r="BL150" s="14" t="s">
        <v>278</v>
      </c>
      <c r="BM150" s="238" t="s">
        <v>236</v>
      </c>
    </row>
    <row r="151" s="2" customFormat="1" ht="16.5" customHeight="1">
      <c r="A151" s="35"/>
      <c r="B151" s="36"/>
      <c r="C151" s="245" t="s">
        <v>226</v>
      </c>
      <c r="D151" s="245" t="s">
        <v>394</v>
      </c>
      <c r="E151" s="246" t="s">
        <v>956</v>
      </c>
      <c r="F151" s="247" t="s">
        <v>957</v>
      </c>
      <c r="G151" s="248" t="s">
        <v>337</v>
      </c>
      <c r="H151" s="249">
        <v>30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38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697</v>
      </c>
      <c r="AT151" s="238" t="s">
        <v>394</v>
      </c>
      <c r="AU151" s="238" t="s">
        <v>144</v>
      </c>
      <c r="AY151" s="14" t="s">
        <v>136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144</v>
      </c>
      <c r="BK151" s="239">
        <f>ROUND(I151*H151,2)</f>
        <v>0</v>
      </c>
      <c r="BL151" s="14" t="s">
        <v>278</v>
      </c>
      <c r="BM151" s="238" t="s">
        <v>242</v>
      </c>
    </row>
    <row r="152" s="2" customFormat="1" ht="16.5" customHeight="1">
      <c r="A152" s="35"/>
      <c r="B152" s="36"/>
      <c r="C152" s="245" t="s">
        <v>188</v>
      </c>
      <c r="D152" s="245" t="s">
        <v>394</v>
      </c>
      <c r="E152" s="246" t="s">
        <v>958</v>
      </c>
      <c r="F152" s="247" t="s">
        <v>959</v>
      </c>
      <c r="G152" s="248" t="s">
        <v>337</v>
      </c>
      <c r="H152" s="249">
        <v>30</v>
      </c>
      <c r="I152" s="250"/>
      <c r="J152" s="251">
        <f>ROUND(I152*H152,2)</f>
        <v>0</v>
      </c>
      <c r="K152" s="252"/>
      <c r="L152" s="253"/>
      <c r="M152" s="254" t="s">
        <v>1</v>
      </c>
      <c r="N152" s="25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697</v>
      </c>
      <c r="AT152" s="238" t="s">
        <v>394</v>
      </c>
      <c r="AU152" s="238" t="s">
        <v>144</v>
      </c>
      <c r="AY152" s="14" t="s">
        <v>136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144</v>
      </c>
      <c r="BK152" s="239">
        <f>ROUND(I152*H152,2)</f>
        <v>0</v>
      </c>
      <c r="BL152" s="14" t="s">
        <v>278</v>
      </c>
      <c r="BM152" s="238" t="s">
        <v>249</v>
      </c>
    </row>
    <row r="153" s="2" customFormat="1" ht="16.5" customHeight="1">
      <c r="A153" s="35"/>
      <c r="B153" s="36"/>
      <c r="C153" s="245" t="s">
        <v>232</v>
      </c>
      <c r="D153" s="245" t="s">
        <v>394</v>
      </c>
      <c r="E153" s="246" t="s">
        <v>948</v>
      </c>
      <c r="F153" s="247" t="s">
        <v>949</v>
      </c>
      <c r="G153" s="248" t="s">
        <v>337</v>
      </c>
      <c r="H153" s="249">
        <v>30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38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697</v>
      </c>
      <c r="AT153" s="238" t="s">
        <v>394</v>
      </c>
      <c r="AU153" s="238" t="s">
        <v>144</v>
      </c>
      <c r="AY153" s="14" t="s">
        <v>136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144</v>
      </c>
      <c r="BK153" s="239">
        <f>ROUND(I153*H153,2)</f>
        <v>0</v>
      </c>
      <c r="BL153" s="14" t="s">
        <v>278</v>
      </c>
      <c r="BM153" s="238" t="s">
        <v>252</v>
      </c>
    </row>
    <row r="154" s="2" customFormat="1" ht="24.15" customHeight="1">
      <c r="A154" s="35"/>
      <c r="B154" s="36"/>
      <c r="C154" s="226" t="s">
        <v>192</v>
      </c>
      <c r="D154" s="226" t="s">
        <v>139</v>
      </c>
      <c r="E154" s="227" t="s">
        <v>960</v>
      </c>
      <c r="F154" s="228" t="s">
        <v>961</v>
      </c>
      <c r="G154" s="229" t="s">
        <v>337</v>
      </c>
      <c r="H154" s="230">
        <v>28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278</v>
      </c>
      <c r="AT154" s="238" t="s">
        <v>139</v>
      </c>
      <c r="AU154" s="238" t="s">
        <v>144</v>
      </c>
      <c r="AY154" s="14" t="s">
        <v>136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144</v>
      </c>
      <c r="BK154" s="239">
        <f>ROUND(I154*H154,2)</f>
        <v>0</v>
      </c>
      <c r="BL154" s="14" t="s">
        <v>278</v>
      </c>
      <c r="BM154" s="238" t="s">
        <v>257</v>
      </c>
    </row>
    <row r="155" s="2" customFormat="1" ht="16.5" customHeight="1">
      <c r="A155" s="35"/>
      <c r="B155" s="36"/>
      <c r="C155" s="245" t="s">
        <v>239</v>
      </c>
      <c r="D155" s="245" t="s">
        <v>394</v>
      </c>
      <c r="E155" s="246" t="s">
        <v>962</v>
      </c>
      <c r="F155" s="247" t="s">
        <v>963</v>
      </c>
      <c r="G155" s="248" t="s">
        <v>337</v>
      </c>
      <c r="H155" s="249">
        <v>28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38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697</v>
      </c>
      <c r="AT155" s="238" t="s">
        <v>394</v>
      </c>
      <c r="AU155" s="238" t="s">
        <v>144</v>
      </c>
      <c r="AY155" s="14" t="s">
        <v>136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144</v>
      </c>
      <c r="BK155" s="239">
        <f>ROUND(I155*H155,2)</f>
        <v>0</v>
      </c>
      <c r="BL155" s="14" t="s">
        <v>278</v>
      </c>
      <c r="BM155" s="238" t="s">
        <v>262</v>
      </c>
    </row>
    <row r="156" s="2" customFormat="1" ht="16.5" customHeight="1">
      <c r="A156" s="35"/>
      <c r="B156" s="36"/>
      <c r="C156" s="245" t="s">
        <v>195</v>
      </c>
      <c r="D156" s="245" t="s">
        <v>394</v>
      </c>
      <c r="E156" s="246" t="s">
        <v>964</v>
      </c>
      <c r="F156" s="247" t="s">
        <v>965</v>
      </c>
      <c r="G156" s="248" t="s">
        <v>337</v>
      </c>
      <c r="H156" s="249">
        <v>28</v>
      </c>
      <c r="I156" s="250"/>
      <c r="J156" s="251">
        <f>ROUND(I156*H156,2)</f>
        <v>0</v>
      </c>
      <c r="K156" s="252"/>
      <c r="L156" s="253"/>
      <c r="M156" s="254" t="s">
        <v>1</v>
      </c>
      <c r="N156" s="25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697</v>
      </c>
      <c r="AT156" s="238" t="s">
        <v>394</v>
      </c>
      <c r="AU156" s="238" t="s">
        <v>144</v>
      </c>
      <c r="AY156" s="14" t="s">
        <v>136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144</v>
      </c>
      <c r="BK156" s="239">
        <f>ROUND(I156*H156,2)</f>
        <v>0</v>
      </c>
      <c r="BL156" s="14" t="s">
        <v>278</v>
      </c>
      <c r="BM156" s="238" t="s">
        <v>268</v>
      </c>
    </row>
    <row r="157" s="2" customFormat="1" ht="16.5" customHeight="1">
      <c r="A157" s="35"/>
      <c r="B157" s="36"/>
      <c r="C157" s="245" t="s">
        <v>245</v>
      </c>
      <c r="D157" s="245" t="s">
        <v>394</v>
      </c>
      <c r="E157" s="246" t="s">
        <v>948</v>
      </c>
      <c r="F157" s="247" t="s">
        <v>949</v>
      </c>
      <c r="G157" s="248" t="s">
        <v>337</v>
      </c>
      <c r="H157" s="249">
        <v>28</v>
      </c>
      <c r="I157" s="250"/>
      <c r="J157" s="251">
        <f>ROUND(I157*H157,2)</f>
        <v>0</v>
      </c>
      <c r="K157" s="252"/>
      <c r="L157" s="253"/>
      <c r="M157" s="254" t="s">
        <v>1</v>
      </c>
      <c r="N157" s="255" t="s">
        <v>38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697</v>
      </c>
      <c r="AT157" s="238" t="s">
        <v>394</v>
      </c>
      <c r="AU157" s="238" t="s">
        <v>144</v>
      </c>
      <c r="AY157" s="14" t="s">
        <v>136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144</v>
      </c>
      <c r="BK157" s="239">
        <f>ROUND(I157*H157,2)</f>
        <v>0</v>
      </c>
      <c r="BL157" s="14" t="s">
        <v>278</v>
      </c>
      <c r="BM157" s="238" t="s">
        <v>273</v>
      </c>
    </row>
    <row r="158" s="2" customFormat="1" ht="24.15" customHeight="1">
      <c r="A158" s="35"/>
      <c r="B158" s="36"/>
      <c r="C158" s="226" t="s">
        <v>199</v>
      </c>
      <c r="D158" s="226" t="s">
        <v>139</v>
      </c>
      <c r="E158" s="227" t="s">
        <v>966</v>
      </c>
      <c r="F158" s="228" t="s">
        <v>967</v>
      </c>
      <c r="G158" s="229" t="s">
        <v>337</v>
      </c>
      <c r="H158" s="230">
        <v>34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278</v>
      </c>
      <c r="AT158" s="238" t="s">
        <v>139</v>
      </c>
      <c r="AU158" s="238" t="s">
        <v>144</v>
      </c>
      <c r="AY158" s="14" t="s">
        <v>136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144</v>
      </c>
      <c r="BK158" s="239">
        <f>ROUND(I158*H158,2)</f>
        <v>0</v>
      </c>
      <c r="BL158" s="14" t="s">
        <v>278</v>
      </c>
      <c r="BM158" s="238" t="s">
        <v>278</v>
      </c>
    </row>
    <row r="159" s="2" customFormat="1" ht="16.5" customHeight="1">
      <c r="A159" s="35"/>
      <c r="B159" s="36"/>
      <c r="C159" s="245" t="s">
        <v>357</v>
      </c>
      <c r="D159" s="245" t="s">
        <v>394</v>
      </c>
      <c r="E159" s="246" t="s">
        <v>962</v>
      </c>
      <c r="F159" s="247" t="s">
        <v>963</v>
      </c>
      <c r="G159" s="248" t="s">
        <v>337</v>
      </c>
      <c r="H159" s="249">
        <v>34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697</v>
      </c>
      <c r="AT159" s="238" t="s">
        <v>394</v>
      </c>
      <c r="AU159" s="238" t="s">
        <v>144</v>
      </c>
      <c r="AY159" s="14" t="s">
        <v>136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144</v>
      </c>
      <c r="BK159" s="239">
        <f>ROUND(I159*H159,2)</f>
        <v>0</v>
      </c>
      <c r="BL159" s="14" t="s">
        <v>278</v>
      </c>
      <c r="BM159" s="238" t="s">
        <v>365</v>
      </c>
    </row>
    <row r="160" s="2" customFormat="1" ht="16.5" customHeight="1">
      <c r="A160" s="35"/>
      <c r="B160" s="36"/>
      <c r="C160" s="245" t="s">
        <v>202</v>
      </c>
      <c r="D160" s="245" t="s">
        <v>394</v>
      </c>
      <c r="E160" s="246" t="s">
        <v>958</v>
      </c>
      <c r="F160" s="247" t="s">
        <v>959</v>
      </c>
      <c r="G160" s="248" t="s">
        <v>337</v>
      </c>
      <c r="H160" s="249">
        <v>34</v>
      </c>
      <c r="I160" s="250"/>
      <c r="J160" s="251">
        <f>ROUND(I160*H160,2)</f>
        <v>0</v>
      </c>
      <c r="K160" s="252"/>
      <c r="L160" s="253"/>
      <c r="M160" s="254" t="s">
        <v>1</v>
      </c>
      <c r="N160" s="255" t="s">
        <v>38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697</v>
      </c>
      <c r="AT160" s="238" t="s">
        <v>394</v>
      </c>
      <c r="AU160" s="238" t="s">
        <v>144</v>
      </c>
      <c r="AY160" s="14" t="s">
        <v>136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144</v>
      </c>
      <c r="BK160" s="239">
        <f>ROUND(I160*H160,2)</f>
        <v>0</v>
      </c>
      <c r="BL160" s="14" t="s">
        <v>278</v>
      </c>
      <c r="BM160" s="238" t="s">
        <v>368</v>
      </c>
    </row>
    <row r="161" s="2" customFormat="1" ht="16.5" customHeight="1">
      <c r="A161" s="35"/>
      <c r="B161" s="36"/>
      <c r="C161" s="245" t="s">
        <v>362</v>
      </c>
      <c r="D161" s="245" t="s">
        <v>394</v>
      </c>
      <c r="E161" s="246" t="s">
        <v>948</v>
      </c>
      <c r="F161" s="247" t="s">
        <v>949</v>
      </c>
      <c r="G161" s="248" t="s">
        <v>337</v>
      </c>
      <c r="H161" s="249">
        <v>34</v>
      </c>
      <c r="I161" s="250"/>
      <c r="J161" s="251">
        <f>ROUND(I161*H161,2)</f>
        <v>0</v>
      </c>
      <c r="K161" s="252"/>
      <c r="L161" s="253"/>
      <c r="M161" s="254" t="s">
        <v>1</v>
      </c>
      <c r="N161" s="255" t="s">
        <v>38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697</v>
      </c>
      <c r="AT161" s="238" t="s">
        <v>394</v>
      </c>
      <c r="AU161" s="238" t="s">
        <v>144</v>
      </c>
      <c r="AY161" s="14" t="s">
        <v>136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144</v>
      </c>
      <c r="BK161" s="239">
        <f>ROUND(I161*H161,2)</f>
        <v>0</v>
      </c>
      <c r="BL161" s="14" t="s">
        <v>278</v>
      </c>
      <c r="BM161" s="238" t="s">
        <v>372</v>
      </c>
    </row>
    <row r="162" s="2" customFormat="1" ht="24.15" customHeight="1">
      <c r="A162" s="35"/>
      <c r="B162" s="36"/>
      <c r="C162" s="226" t="s">
        <v>206</v>
      </c>
      <c r="D162" s="226" t="s">
        <v>139</v>
      </c>
      <c r="E162" s="227" t="s">
        <v>968</v>
      </c>
      <c r="F162" s="228" t="s">
        <v>969</v>
      </c>
      <c r="G162" s="229" t="s">
        <v>337</v>
      </c>
      <c r="H162" s="230">
        <v>160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38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278</v>
      </c>
      <c r="AT162" s="238" t="s">
        <v>139</v>
      </c>
      <c r="AU162" s="238" t="s">
        <v>144</v>
      </c>
      <c r="AY162" s="14" t="s">
        <v>136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144</v>
      </c>
      <c r="BK162" s="239">
        <f>ROUND(I162*H162,2)</f>
        <v>0</v>
      </c>
      <c r="BL162" s="14" t="s">
        <v>278</v>
      </c>
      <c r="BM162" s="238" t="s">
        <v>375</v>
      </c>
    </row>
    <row r="163" s="2" customFormat="1" ht="16.5" customHeight="1">
      <c r="A163" s="35"/>
      <c r="B163" s="36"/>
      <c r="C163" s="245" t="s">
        <v>369</v>
      </c>
      <c r="D163" s="245" t="s">
        <v>394</v>
      </c>
      <c r="E163" s="246" t="s">
        <v>970</v>
      </c>
      <c r="F163" s="247" t="s">
        <v>971</v>
      </c>
      <c r="G163" s="248" t="s">
        <v>337</v>
      </c>
      <c r="H163" s="249">
        <v>80</v>
      </c>
      <c r="I163" s="250"/>
      <c r="J163" s="251">
        <f>ROUND(I163*H163,2)</f>
        <v>0</v>
      </c>
      <c r="K163" s="252"/>
      <c r="L163" s="253"/>
      <c r="M163" s="254" t="s">
        <v>1</v>
      </c>
      <c r="N163" s="255" t="s">
        <v>38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697</v>
      </c>
      <c r="AT163" s="238" t="s">
        <v>394</v>
      </c>
      <c r="AU163" s="238" t="s">
        <v>144</v>
      </c>
      <c r="AY163" s="14" t="s">
        <v>136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144</v>
      </c>
      <c r="BK163" s="239">
        <f>ROUND(I163*H163,2)</f>
        <v>0</v>
      </c>
      <c r="BL163" s="14" t="s">
        <v>278</v>
      </c>
      <c r="BM163" s="238" t="s">
        <v>379</v>
      </c>
    </row>
    <row r="164" s="2" customFormat="1" ht="16.5" customHeight="1">
      <c r="A164" s="35"/>
      <c r="B164" s="36"/>
      <c r="C164" s="245" t="s">
        <v>213</v>
      </c>
      <c r="D164" s="245" t="s">
        <v>394</v>
      </c>
      <c r="E164" s="246" t="s">
        <v>972</v>
      </c>
      <c r="F164" s="247" t="s">
        <v>973</v>
      </c>
      <c r="G164" s="248" t="s">
        <v>337</v>
      </c>
      <c r="H164" s="249">
        <v>80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38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697</v>
      </c>
      <c r="AT164" s="238" t="s">
        <v>394</v>
      </c>
      <c r="AU164" s="238" t="s">
        <v>144</v>
      </c>
      <c r="AY164" s="14" t="s">
        <v>136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144</v>
      </c>
      <c r="BK164" s="239">
        <f>ROUND(I164*H164,2)</f>
        <v>0</v>
      </c>
      <c r="BL164" s="14" t="s">
        <v>278</v>
      </c>
      <c r="BM164" s="238" t="s">
        <v>382</v>
      </c>
    </row>
    <row r="165" s="2" customFormat="1" ht="24.15" customHeight="1">
      <c r="A165" s="35"/>
      <c r="B165" s="36"/>
      <c r="C165" s="226" t="s">
        <v>376</v>
      </c>
      <c r="D165" s="226" t="s">
        <v>139</v>
      </c>
      <c r="E165" s="227" t="s">
        <v>974</v>
      </c>
      <c r="F165" s="228" t="s">
        <v>975</v>
      </c>
      <c r="G165" s="229" t="s">
        <v>337</v>
      </c>
      <c r="H165" s="230">
        <v>20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278</v>
      </c>
      <c r="AT165" s="238" t="s">
        <v>139</v>
      </c>
      <c r="AU165" s="238" t="s">
        <v>144</v>
      </c>
      <c r="AY165" s="14" t="s">
        <v>136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144</v>
      </c>
      <c r="BK165" s="239">
        <f>ROUND(I165*H165,2)</f>
        <v>0</v>
      </c>
      <c r="BL165" s="14" t="s">
        <v>278</v>
      </c>
      <c r="BM165" s="238" t="s">
        <v>386</v>
      </c>
    </row>
    <row r="166" s="2" customFormat="1" ht="16.5" customHeight="1">
      <c r="A166" s="35"/>
      <c r="B166" s="36"/>
      <c r="C166" s="245" t="s">
        <v>217</v>
      </c>
      <c r="D166" s="245" t="s">
        <v>394</v>
      </c>
      <c r="E166" s="246" t="s">
        <v>976</v>
      </c>
      <c r="F166" s="247" t="s">
        <v>977</v>
      </c>
      <c r="G166" s="248" t="s">
        <v>337</v>
      </c>
      <c r="H166" s="249">
        <v>1</v>
      </c>
      <c r="I166" s="250"/>
      <c r="J166" s="251">
        <f>ROUND(I166*H166,2)</f>
        <v>0</v>
      </c>
      <c r="K166" s="252"/>
      <c r="L166" s="253"/>
      <c r="M166" s="254" t="s">
        <v>1</v>
      </c>
      <c r="N166" s="25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697</v>
      </c>
      <c r="AT166" s="238" t="s">
        <v>394</v>
      </c>
      <c r="AU166" s="238" t="s">
        <v>144</v>
      </c>
      <c r="AY166" s="14" t="s">
        <v>136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144</v>
      </c>
      <c r="BK166" s="239">
        <f>ROUND(I166*H166,2)</f>
        <v>0</v>
      </c>
      <c r="BL166" s="14" t="s">
        <v>278</v>
      </c>
      <c r="BM166" s="238" t="s">
        <v>389</v>
      </c>
    </row>
    <row r="167" s="2" customFormat="1" ht="16.5" customHeight="1">
      <c r="A167" s="35"/>
      <c r="B167" s="36"/>
      <c r="C167" s="245" t="s">
        <v>383</v>
      </c>
      <c r="D167" s="245" t="s">
        <v>394</v>
      </c>
      <c r="E167" s="246" t="s">
        <v>978</v>
      </c>
      <c r="F167" s="247" t="s">
        <v>979</v>
      </c>
      <c r="G167" s="248" t="s">
        <v>337</v>
      </c>
      <c r="H167" s="249">
        <v>1</v>
      </c>
      <c r="I167" s="250"/>
      <c r="J167" s="251">
        <f>ROUND(I167*H167,2)</f>
        <v>0</v>
      </c>
      <c r="K167" s="252"/>
      <c r="L167" s="253"/>
      <c r="M167" s="254" t="s">
        <v>1</v>
      </c>
      <c r="N167" s="255" t="s">
        <v>38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697</v>
      </c>
      <c r="AT167" s="238" t="s">
        <v>394</v>
      </c>
      <c r="AU167" s="238" t="s">
        <v>144</v>
      </c>
      <c r="AY167" s="14" t="s">
        <v>136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144</v>
      </c>
      <c r="BK167" s="239">
        <f>ROUND(I167*H167,2)</f>
        <v>0</v>
      </c>
      <c r="BL167" s="14" t="s">
        <v>278</v>
      </c>
      <c r="BM167" s="238" t="s">
        <v>393</v>
      </c>
    </row>
    <row r="168" s="2" customFormat="1" ht="16.5" customHeight="1">
      <c r="A168" s="35"/>
      <c r="B168" s="36"/>
      <c r="C168" s="226" t="s">
        <v>223</v>
      </c>
      <c r="D168" s="226" t="s">
        <v>139</v>
      </c>
      <c r="E168" s="227" t="s">
        <v>980</v>
      </c>
      <c r="F168" s="228" t="s">
        <v>981</v>
      </c>
      <c r="G168" s="229" t="s">
        <v>337</v>
      </c>
      <c r="H168" s="230">
        <v>154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38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278</v>
      </c>
      <c r="AT168" s="238" t="s">
        <v>139</v>
      </c>
      <c r="AU168" s="238" t="s">
        <v>144</v>
      </c>
      <c r="AY168" s="14" t="s">
        <v>136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144</v>
      </c>
      <c r="BK168" s="239">
        <f>ROUND(I168*H168,2)</f>
        <v>0</v>
      </c>
      <c r="BL168" s="14" t="s">
        <v>278</v>
      </c>
      <c r="BM168" s="238" t="s">
        <v>397</v>
      </c>
    </row>
    <row r="169" s="2" customFormat="1" ht="16.5" customHeight="1">
      <c r="A169" s="35"/>
      <c r="B169" s="36"/>
      <c r="C169" s="245" t="s">
        <v>390</v>
      </c>
      <c r="D169" s="245" t="s">
        <v>394</v>
      </c>
      <c r="E169" s="246" t="s">
        <v>982</v>
      </c>
      <c r="F169" s="247" t="s">
        <v>983</v>
      </c>
      <c r="G169" s="248" t="s">
        <v>337</v>
      </c>
      <c r="H169" s="249">
        <v>40</v>
      </c>
      <c r="I169" s="250"/>
      <c r="J169" s="251">
        <f>ROUND(I169*H169,2)</f>
        <v>0</v>
      </c>
      <c r="K169" s="252"/>
      <c r="L169" s="253"/>
      <c r="M169" s="254" t="s">
        <v>1</v>
      </c>
      <c r="N169" s="255" t="s">
        <v>38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697</v>
      </c>
      <c r="AT169" s="238" t="s">
        <v>394</v>
      </c>
      <c r="AU169" s="238" t="s">
        <v>144</v>
      </c>
      <c r="AY169" s="14" t="s">
        <v>136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144</v>
      </c>
      <c r="BK169" s="239">
        <f>ROUND(I169*H169,2)</f>
        <v>0</v>
      </c>
      <c r="BL169" s="14" t="s">
        <v>278</v>
      </c>
      <c r="BM169" s="238" t="s">
        <v>401</v>
      </c>
    </row>
    <row r="170" s="2" customFormat="1" ht="16.5" customHeight="1">
      <c r="A170" s="35"/>
      <c r="B170" s="36"/>
      <c r="C170" s="245" t="s">
        <v>229</v>
      </c>
      <c r="D170" s="245" t="s">
        <v>394</v>
      </c>
      <c r="E170" s="246" t="s">
        <v>984</v>
      </c>
      <c r="F170" s="247" t="s">
        <v>985</v>
      </c>
      <c r="G170" s="248" t="s">
        <v>337</v>
      </c>
      <c r="H170" s="249">
        <v>12</v>
      </c>
      <c r="I170" s="250"/>
      <c r="J170" s="251">
        <f>ROUND(I170*H170,2)</f>
        <v>0</v>
      </c>
      <c r="K170" s="252"/>
      <c r="L170" s="253"/>
      <c r="M170" s="254" t="s">
        <v>1</v>
      </c>
      <c r="N170" s="25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697</v>
      </c>
      <c r="AT170" s="238" t="s">
        <v>394</v>
      </c>
      <c r="AU170" s="238" t="s">
        <v>144</v>
      </c>
      <c r="AY170" s="14" t="s">
        <v>136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144</v>
      </c>
      <c r="BK170" s="239">
        <f>ROUND(I170*H170,2)</f>
        <v>0</v>
      </c>
      <c r="BL170" s="14" t="s">
        <v>278</v>
      </c>
      <c r="BM170" s="238" t="s">
        <v>402</v>
      </c>
    </row>
    <row r="171" s="2" customFormat="1" ht="16.5" customHeight="1">
      <c r="A171" s="35"/>
      <c r="B171" s="36"/>
      <c r="C171" s="245" t="s">
        <v>398</v>
      </c>
      <c r="D171" s="245" t="s">
        <v>394</v>
      </c>
      <c r="E171" s="246" t="s">
        <v>986</v>
      </c>
      <c r="F171" s="247" t="s">
        <v>987</v>
      </c>
      <c r="G171" s="248" t="s">
        <v>337</v>
      </c>
      <c r="H171" s="249">
        <v>11</v>
      </c>
      <c r="I171" s="250"/>
      <c r="J171" s="251">
        <f>ROUND(I171*H171,2)</f>
        <v>0</v>
      </c>
      <c r="K171" s="252"/>
      <c r="L171" s="253"/>
      <c r="M171" s="254" t="s">
        <v>1</v>
      </c>
      <c r="N171" s="255" t="s">
        <v>38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697</v>
      </c>
      <c r="AT171" s="238" t="s">
        <v>394</v>
      </c>
      <c r="AU171" s="238" t="s">
        <v>144</v>
      </c>
      <c r="AY171" s="14" t="s">
        <v>136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144</v>
      </c>
      <c r="BK171" s="239">
        <f>ROUND(I171*H171,2)</f>
        <v>0</v>
      </c>
      <c r="BL171" s="14" t="s">
        <v>278</v>
      </c>
      <c r="BM171" s="238" t="s">
        <v>406</v>
      </c>
    </row>
    <row r="172" s="2" customFormat="1" ht="16.5" customHeight="1">
      <c r="A172" s="35"/>
      <c r="B172" s="36"/>
      <c r="C172" s="245" t="s">
        <v>236</v>
      </c>
      <c r="D172" s="245" t="s">
        <v>394</v>
      </c>
      <c r="E172" s="246" t="s">
        <v>988</v>
      </c>
      <c r="F172" s="247" t="s">
        <v>989</v>
      </c>
      <c r="G172" s="248" t="s">
        <v>337</v>
      </c>
      <c r="H172" s="249">
        <v>10</v>
      </c>
      <c r="I172" s="250"/>
      <c r="J172" s="251">
        <f>ROUND(I172*H172,2)</f>
        <v>0</v>
      </c>
      <c r="K172" s="252"/>
      <c r="L172" s="253"/>
      <c r="M172" s="254" t="s">
        <v>1</v>
      </c>
      <c r="N172" s="255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697</v>
      </c>
      <c r="AT172" s="238" t="s">
        <v>394</v>
      </c>
      <c r="AU172" s="238" t="s">
        <v>144</v>
      </c>
      <c r="AY172" s="14" t="s">
        <v>136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144</v>
      </c>
      <c r="BK172" s="239">
        <f>ROUND(I172*H172,2)</f>
        <v>0</v>
      </c>
      <c r="BL172" s="14" t="s">
        <v>278</v>
      </c>
      <c r="BM172" s="238" t="s">
        <v>409</v>
      </c>
    </row>
    <row r="173" s="2" customFormat="1" ht="16.5" customHeight="1">
      <c r="A173" s="35"/>
      <c r="B173" s="36"/>
      <c r="C173" s="245" t="s">
        <v>403</v>
      </c>
      <c r="D173" s="245" t="s">
        <v>394</v>
      </c>
      <c r="E173" s="246" t="s">
        <v>990</v>
      </c>
      <c r="F173" s="247" t="s">
        <v>991</v>
      </c>
      <c r="G173" s="248" t="s">
        <v>337</v>
      </c>
      <c r="H173" s="249">
        <v>10</v>
      </c>
      <c r="I173" s="250"/>
      <c r="J173" s="251">
        <f>ROUND(I173*H173,2)</f>
        <v>0</v>
      </c>
      <c r="K173" s="252"/>
      <c r="L173" s="253"/>
      <c r="M173" s="254" t="s">
        <v>1</v>
      </c>
      <c r="N173" s="255" t="s">
        <v>38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697</v>
      </c>
      <c r="AT173" s="238" t="s">
        <v>394</v>
      </c>
      <c r="AU173" s="238" t="s">
        <v>144</v>
      </c>
      <c r="AY173" s="14" t="s">
        <v>136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144</v>
      </c>
      <c r="BK173" s="239">
        <f>ROUND(I173*H173,2)</f>
        <v>0</v>
      </c>
      <c r="BL173" s="14" t="s">
        <v>278</v>
      </c>
      <c r="BM173" s="238" t="s">
        <v>413</v>
      </c>
    </row>
    <row r="174" s="2" customFormat="1" ht="16.5" customHeight="1">
      <c r="A174" s="35"/>
      <c r="B174" s="36"/>
      <c r="C174" s="245" t="s">
        <v>242</v>
      </c>
      <c r="D174" s="245" t="s">
        <v>394</v>
      </c>
      <c r="E174" s="246" t="s">
        <v>992</v>
      </c>
      <c r="F174" s="247" t="s">
        <v>993</v>
      </c>
      <c r="G174" s="248" t="s">
        <v>337</v>
      </c>
      <c r="H174" s="249">
        <v>56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38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697</v>
      </c>
      <c r="AT174" s="238" t="s">
        <v>394</v>
      </c>
      <c r="AU174" s="238" t="s">
        <v>144</v>
      </c>
      <c r="AY174" s="14" t="s">
        <v>136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144</v>
      </c>
      <c r="BK174" s="239">
        <f>ROUND(I174*H174,2)</f>
        <v>0</v>
      </c>
      <c r="BL174" s="14" t="s">
        <v>278</v>
      </c>
      <c r="BM174" s="238" t="s">
        <v>417</v>
      </c>
    </row>
    <row r="175" s="2" customFormat="1" ht="16.5" customHeight="1">
      <c r="A175" s="35"/>
      <c r="B175" s="36"/>
      <c r="C175" s="245" t="s">
        <v>410</v>
      </c>
      <c r="D175" s="245" t="s">
        <v>394</v>
      </c>
      <c r="E175" s="246" t="s">
        <v>994</v>
      </c>
      <c r="F175" s="247" t="s">
        <v>995</v>
      </c>
      <c r="G175" s="248" t="s">
        <v>337</v>
      </c>
      <c r="H175" s="249">
        <v>15</v>
      </c>
      <c r="I175" s="250"/>
      <c r="J175" s="251">
        <f>ROUND(I175*H175,2)</f>
        <v>0</v>
      </c>
      <c r="K175" s="252"/>
      <c r="L175" s="253"/>
      <c r="M175" s="254" t="s">
        <v>1</v>
      </c>
      <c r="N175" s="255" t="s">
        <v>38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697</v>
      </c>
      <c r="AT175" s="238" t="s">
        <v>394</v>
      </c>
      <c r="AU175" s="238" t="s">
        <v>144</v>
      </c>
      <c r="AY175" s="14" t="s">
        <v>136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144</v>
      </c>
      <c r="BK175" s="239">
        <f>ROUND(I175*H175,2)</f>
        <v>0</v>
      </c>
      <c r="BL175" s="14" t="s">
        <v>278</v>
      </c>
      <c r="BM175" s="238" t="s">
        <v>420</v>
      </c>
    </row>
    <row r="176" s="2" customFormat="1" ht="16.5" customHeight="1">
      <c r="A176" s="35"/>
      <c r="B176" s="36"/>
      <c r="C176" s="226" t="s">
        <v>249</v>
      </c>
      <c r="D176" s="226" t="s">
        <v>139</v>
      </c>
      <c r="E176" s="227" t="s">
        <v>996</v>
      </c>
      <c r="F176" s="228" t="s">
        <v>997</v>
      </c>
      <c r="G176" s="229" t="s">
        <v>337</v>
      </c>
      <c r="H176" s="230">
        <v>9</v>
      </c>
      <c r="I176" s="231"/>
      <c r="J176" s="232">
        <f>ROUND(I176*H176,2)</f>
        <v>0</v>
      </c>
      <c r="K176" s="233"/>
      <c r="L176" s="41"/>
      <c r="M176" s="234" t="s">
        <v>1</v>
      </c>
      <c r="N176" s="235" t="s">
        <v>38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278</v>
      </c>
      <c r="AT176" s="238" t="s">
        <v>139</v>
      </c>
      <c r="AU176" s="238" t="s">
        <v>144</v>
      </c>
      <c r="AY176" s="14" t="s">
        <v>136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144</v>
      </c>
      <c r="BK176" s="239">
        <f>ROUND(I176*H176,2)</f>
        <v>0</v>
      </c>
      <c r="BL176" s="14" t="s">
        <v>278</v>
      </c>
      <c r="BM176" s="238" t="s">
        <v>424</v>
      </c>
    </row>
    <row r="177" s="2" customFormat="1" ht="16.5" customHeight="1">
      <c r="A177" s="35"/>
      <c r="B177" s="36"/>
      <c r="C177" s="245" t="s">
        <v>414</v>
      </c>
      <c r="D177" s="245" t="s">
        <v>394</v>
      </c>
      <c r="E177" s="246" t="s">
        <v>998</v>
      </c>
      <c r="F177" s="247" t="s">
        <v>999</v>
      </c>
      <c r="G177" s="248" t="s">
        <v>337</v>
      </c>
      <c r="H177" s="249">
        <v>9</v>
      </c>
      <c r="I177" s="250"/>
      <c r="J177" s="251">
        <f>ROUND(I177*H177,2)</f>
        <v>0</v>
      </c>
      <c r="K177" s="252"/>
      <c r="L177" s="253"/>
      <c r="M177" s="254" t="s">
        <v>1</v>
      </c>
      <c r="N177" s="255" t="s">
        <v>38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697</v>
      </c>
      <c r="AT177" s="238" t="s">
        <v>394</v>
      </c>
      <c r="AU177" s="238" t="s">
        <v>144</v>
      </c>
      <c r="AY177" s="14" t="s">
        <v>136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144</v>
      </c>
      <c r="BK177" s="239">
        <f>ROUND(I177*H177,2)</f>
        <v>0</v>
      </c>
      <c r="BL177" s="14" t="s">
        <v>278</v>
      </c>
      <c r="BM177" s="238" t="s">
        <v>427</v>
      </c>
    </row>
    <row r="178" s="2" customFormat="1" ht="16.5" customHeight="1">
      <c r="A178" s="35"/>
      <c r="B178" s="36"/>
      <c r="C178" s="245" t="s">
        <v>252</v>
      </c>
      <c r="D178" s="245" t="s">
        <v>394</v>
      </c>
      <c r="E178" s="246" t="s">
        <v>1000</v>
      </c>
      <c r="F178" s="247" t="s">
        <v>1001</v>
      </c>
      <c r="G178" s="248" t="s">
        <v>337</v>
      </c>
      <c r="H178" s="249">
        <v>9</v>
      </c>
      <c r="I178" s="250"/>
      <c r="J178" s="251">
        <f>ROUND(I178*H178,2)</f>
        <v>0</v>
      </c>
      <c r="K178" s="252"/>
      <c r="L178" s="253"/>
      <c r="M178" s="254" t="s">
        <v>1</v>
      </c>
      <c r="N178" s="255" t="s">
        <v>38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697</v>
      </c>
      <c r="AT178" s="238" t="s">
        <v>394</v>
      </c>
      <c r="AU178" s="238" t="s">
        <v>144</v>
      </c>
      <c r="AY178" s="14" t="s">
        <v>136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144</v>
      </c>
      <c r="BK178" s="239">
        <f>ROUND(I178*H178,2)</f>
        <v>0</v>
      </c>
      <c r="BL178" s="14" t="s">
        <v>278</v>
      </c>
      <c r="BM178" s="238" t="s">
        <v>429</v>
      </c>
    </row>
    <row r="179" s="2" customFormat="1" ht="16.5" customHeight="1">
      <c r="A179" s="35"/>
      <c r="B179" s="36"/>
      <c r="C179" s="226" t="s">
        <v>421</v>
      </c>
      <c r="D179" s="226" t="s">
        <v>139</v>
      </c>
      <c r="E179" s="227" t="s">
        <v>1002</v>
      </c>
      <c r="F179" s="228" t="s">
        <v>1003</v>
      </c>
      <c r="G179" s="229" t="s">
        <v>337</v>
      </c>
      <c r="H179" s="230">
        <v>26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38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278</v>
      </c>
      <c r="AT179" s="238" t="s">
        <v>139</v>
      </c>
      <c r="AU179" s="238" t="s">
        <v>144</v>
      </c>
      <c r="AY179" s="14" t="s">
        <v>136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144</v>
      </c>
      <c r="BK179" s="239">
        <f>ROUND(I179*H179,2)</f>
        <v>0</v>
      </c>
      <c r="BL179" s="14" t="s">
        <v>278</v>
      </c>
      <c r="BM179" s="238" t="s">
        <v>435</v>
      </c>
    </row>
    <row r="180" s="2" customFormat="1" ht="16.5" customHeight="1">
      <c r="A180" s="35"/>
      <c r="B180" s="36"/>
      <c r="C180" s="245" t="s">
        <v>257</v>
      </c>
      <c r="D180" s="245" t="s">
        <v>394</v>
      </c>
      <c r="E180" s="246" t="s">
        <v>1004</v>
      </c>
      <c r="F180" s="247" t="s">
        <v>1005</v>
      </c>
      <c r="G180" s="248" t="s">
        <v>337</v>
      </c>
      <c r="H180" s="249">
        <v>26</v>
      </c>
      <c r="I180" s="250"/>
      <c r="J180" s="251">
        <f>ROUND(I180*H180,2)</f>
        <v>0</v>
      </c>
      <c r="K180" s="252"/>
      <c r="L180" s="253"/>
      <c r="M180" s="254" t="s">
        <v>1</v>
      </c>
      <c r="N180" s="255" t="s">
        <v>38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697</v>
      </c>
      <c r="AT180" s="238" t="s">
        <v>394</v>
      </c>
      <c r="AU180" s="238" t="s">
        <v>144</v>
      </c>
      <c r="AY180" s="14" t="s">
        <v>136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144</v>
      </c>
      <c r="BK180" s="239">
        <f>ROUND(I180*H180,2)</f>
        <v>0</v>
      </c>
      <c r="BL180" s="14" t="s">
        <v>278</v>
      </c>
      <c r="BM180" s="238" t="s">
        <v>438</v>
      </c>
    </row>
    <row r="181" s="2" customFormat="1" ht="24.15" customHeight="1">
      <c r="A181" s="35"/>
      <c r="B181" s="36"/>
      <c r="C181" s="245" t="s">
        <v>428</v>
      </c>
      <c r="D181" s="245" t="s">
        <v>394</v>
      </c>
      <c r="E181" s="246" t="s">
        <v>1006</v>
      </c>
      <c r="F181" s="247" t="s">
        <v>1007</v>
      </c>
      <c r="G181" s="248" t="s">
        <v>337</v>
      </c>
      <c r="H181" s="249">
        <v>26</v>
      </c>
      <c r="I181" s="250"/>
      <c r="J181" s="251">
        <f>ROUND(I181*H181,2)</f>
        <v>0</v>
      </c>
      <c r="K181" s="252"/>
      <c r="L181" s="253"/>
      <c r="M181" s="254" t="s">
        <v>1</v>
      </c>
      <c r="N181" s="255" t="s">
        <v>38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697</v>
      </c>
      <c r="AT181" s="238" t="s">
        <v>394</v>
      </c>
      <c r="AU181" s="238" t="s">
        <v>144</v>
      </c>
      <c r="AY181" s="14" t="s">
        <v>136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144</v>
      </c>
      <c r="BK181" s="239">
        <f>ROUND(I181*H181,2)</f>
        <v>0</v>
      </c>
      <c r="BL181" s="14" t="s">
        <v>278</v>
      </c>
      <c r="BM181" s="238" t="s">
        <v>442</v>
      </c>
    </row>
    <row r="182" s="2" customFormat="1" ht="24.15" customHeight="1">
      <c r="A182" s="35"/>
      <c r="B182" s="36"/>
      <c r="C182" s="226" t="s">
        <v>262</v>
      </c>
      <c r="D182" s="226" t="s">
        <v>139</v>
      </c>
      <c r="E182" s="227" t="s">
        <v>1008</v>
      </c>
      <c r="F182" s="228" t="s">
        <v>1009</v>
      </c>
      <c r="G182" s="229" t="s">
        <v>337</v>
      </c>
      <c r="H182" s="230">
        <v>20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38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278</v>
      </c>
      <c r="AT182" s="238" t="s">
        <v>139</v>
      </c>
      <c r="AU182" s="238" t="s">
        <v>144</v>
      </c>
      <c r="AY182" s="14" t="s">
        <v>136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144</v>
      </c>
      <c r="BK182" s="239">
        <f>ROUND(I182*H182,2)</f>
        <v>0</v>
      </c>
      <c r="BL182" s="14" t="s">
        <v>278</v>
      </c>
      <c r="BM182" s="238" t="s">
        <v>445</v>
      </c>
    </row>
    <row r="183" s="2" customFormat="1" ht="16.5" customHeight="1">
      <c r="A183" s="35"/>
      <c r="B183" s="36"/>
      <c r="C183" s="245" t="s">
        <v>432</v>
      </c>
      <c r="D183" s="245" t="s">
        <v>394</v>
      </c>
      <c r="E183" s="246" t="s">
        <v>1010</v>
      </c>
      <c r="F183" s="247" t="s">
        <v>1011</v>
      </c>
      <c r="G183" s="248" t="s">
        <v>337</v>
      </c>
      <c r="H183" s="249">
        <v>20</v>
      </c>
      <c r="I183" s="250"/>
      <c r="J183" s="251">
        <f>ROUND(I183*H183,2)</f>
        <v>0</v>
      </c>
      <c r="K183" s="252"/>
      <c r="L183" s="253"/>
      <c r="M183" s="254" t="s">
        <v>1</v>
      </c>
      <c r="N183" s="255" t="s">
        <v>38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697</v>
      </c>
      <c r="AT183" s="238" t="s">
        <v>394</v>
      </c>
      <c r="AU183" s="238" t="s">
        <v>144</v>
      </c>
      <c r="AY183" s="14" t="s">
        <v>136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144</v>
      </c>
      <c r="BK183" s="239">
        <f>ROUND(I183*H183,2)</f>
        <v>0</v>
      </c>
      <c r="BL183" s="14" t="s">
        <v>278</v>
      </c>
      <c r="BM183" s="238" t="s">
        <v>449</v>
      </c>
    </row>
    <row r="184" s="2" customFormat="1" ht="16.5" customHeight="1">
      <c r="A184" s="35"/>
      <c r="B184" s="36"/>
      <c r="C184" s="226" t="s">
        <v>268</v>
      </c>
      <c r="D184" s="226" t="s">
        <v>139</v>
      </c>
      <c r="E184" s="227" t="s">
        <v>1012</v>
      </c>
      <c r="F184" s="228" t="s">
        <v>1013</v>
      </c>
      <c r="G184" s="229" t="s">
        <v>248</v>
      </c>
      <c r="H184" s="230">
        <v>236</v>
      </c>
      <c r="I184" s="231"/>
      <c r="J184" s="232">
        <f>ROUND(I184*H184,2)</f>
        <v>0</v>
      </c>
      <c r="K184" s="233"/>
      <c r="L184" s="41"/>
      <c r="M184" s="234" t="s">
        <v>1</v>
      </c>
      <c r="N184" s="235" t="s">
        <v>38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278</v>
      </c>
      <c r="AT184" s="238" t="s">
        <v>139</v>
      </c>
      <c r="AU184" s="238" t="s">
        <v>144</v>
      </c>
      <c r="AY184" s="14" t="s">
        <v>136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144</v>
      </c>
      <c r="BK184" s="239">
        <f>ROUND(I184*H184,2)</f>
        <v>0</v>
      </c>
      <c r="BL184" s="14" t="s">
        <v>278</v>
      </c>
      <c r="BM184" s="238" t="s">
        <v>452</v>
      </c>
    </row>
    <row r="185" s="2" customFormat="1" ht="16.5" customHeight="1">
      <c r="A185" s="35"/>
      <c r="B185" s="36"/>
      <c r="C185" s="245" t="s">
        <v>1014</v>
      </c>
      <c r="D185" s="245" t="s">
        <v>394</v>
      </c>
      <c r="E185" s="246" t="s">
        <v>1015</v>
      </c>
      <c r="F185" s="247" t="s">
        <v>1016</v>
      </c>
      <c r="G185" s="248" t="s">
        <v>248</v>
      </c>
      <c r="H185" s="249">
        <v>236</v>
      </c>
      <c r="I185" s="250"/>
      <c r="J185" s="251">
        <f>ROUND(I185*H185,2)</f>
        <v>0</v>
      </c>
      <c r="K185" s="252"/>
      <c r="L185" s="253"/>
      <c r="M185" s="254" t="s">
        <v>1</v>
      </c>
      <c r="N185" s="255" t="s">
        <v>38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697</v>
      </c>
      <c r="AT185" s="238" t="s">
        <v>394</v>
      </c>
      <c r="AU185" s="238" t="s">
        <v>144</v>
      </c>
      <c r="AY185" s="14" t="s">
        <v>136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144</v>
      </c>
      <c r="BK185" s="239">
        <f>ROUND(I185*H185,2)</f>
        <v>0</v>
      </c>
      <c r="BL185" s="14" t="s">
        <v>278</v>
      </c>
      <c r="BM185" s="238" t="s">
        <v>456</v>
      </c>
    </row>
    <row r="186" s="2" customFormat="1" ht="16.5" customHeight="1">
      <c r="A186" s="35"/>
      <c r="B186" s="36"/>
      <c r="C186" s="226" t="s">
        <v>273</v>
      </c>
      <c r="D186" s="226" t="s">
        <v>139</v>
      </c>
      <c r="E186" s="227" t="s">
        <v>1017</v>
      </c>
      <c r="F186" s="228" t="s">
        <v>1018</v>
      </c>
      <c r="G186" s="229" t="s">
        <v>248</v>
      </c>
      <c r="H186" s="230">
        <v>1356</v>
      </c>
      <c r="I186" s="231"/>
      <c r="J186" s="232">
        <f>ROUND(I186*H186,2)</f>
        <v>0</v>
      </c>
      <c r="K186" s="233"/>
      <c r="L186" s="41"/>
      <c r="M186" s="234" t="s">
        <v>1</v>
      </c>
      <c r="N186" s="235" t="s">
        <v>38</v>
      </c>
      <c r="O186" s="94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278</v>
      </c>
      <c r="AT186" s="238" t="s">
        <v>139</v>
      </c>
      <c r="AU186" s="238" t="s">
        <v>144</v>
      </c>
      <c r="AY186" s="14" t="s">
        <v>136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144</v>
      </c>
      <c r="BK186" s="239">
        <f>ROUND(I186*H186,2)</f>
        <v>0</v>
      </c>
      <c r="BL186" s="14" t="s">
        <v>278</v>
      </c>
      <c r="BM186" s="238" t="s">
        <v>459</v>
      </c>
    </row>
    <row r="187" s="2" customFormat="1" ht="16.5" customHeight="1">
      <c r="A187" s="35"/>
      <c r="B187" s="36"/>
      <c r="C187" s="245" t="s">
        <v>439</v>
      </c>
      <c r="D187" s="245" t="s">
        <v>394</v>
      </c>
      <c r="E187" s="246" t="s">
        <v>1019</v>
      </c>
      <c r="F187" s="247" t="s">
        <v>1020</v>
      </c>
      <c r="G187" s="248" t="s">
        <v>248</v>
      </c>
      <c r="H187" s="249">
        <v>1356</v>
      </c>
      <c r="I187" s="250"/>
      <c r="J187" s="251">
        <f>ROUND(I187*H187,2)</f>
        <v>0</v>
      </c>
      <c r="K187" s="252"/>
      <c r="L187" s="253"/>
      <c r="M187" s="254" t="s">
        <v>1</v>
      </c>
      <c r="N187" s="255" t="s">
        <v>38</v>
      </c>
      <c r="O187" s="94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697</v>
      </c>
      <c r="AT187" s="238" t="s">
        <v>394</v>
      </c>
      <c r="AU187" s="238" t="s">
        <v>144</v>
      </c>
      <c r="AY187" s="14" t="s">
        <v>136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144</v>
      </c>
      <c r="BK187" s="239">
        <f>ROUND(I187*H187,2)</f>
        <v>0</v>
      </c>
      <c r="BL187" s="14" t="s">
        <v>278</v>
      </c>
      <c r="BM187" s="238" t="s">
        <v>463</v>
      </c>
    </row>
    <row r="188" s="2" customFormat="1" ht="16.5" customHeight="1">
      <c r="A188" s="35"/>
      <c r="B188" s="36"/>
      <c r="C188" s="226" t="s">
        <v>278</v>
      </c>
      <c r="D188" s="226" t="s">
        <v>139</v>
      </c>
      <c r="E188" s="227" t="s">
        <v>1021</v>
      </c>
      <c r="F188" s="228" t="s">
        <v>1022</v>
      </c>
      <c r="G188" s="229" t="s">
        <v>248</v>
      </c>
      <c r="H188" s="230">
        <v>356</v>
      </c>
      <c r="I188" s="231"/>
      <c r="J188" s="232">
        <f>ROUND(I188*H188,2)</f>
        <v>0</v>
      </c>
      <c r="K188" s="233"/>
      <c r="L188" s="41"/>
      <c r="M188" s="234" t="s">
        <v>1</v>
      </c>
      <c r="N188" s="235" t="s">
        <v>38</v>
      </c>
      <c r="O188" s="94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278</v>
      </c>
      <c r="AT188" s="238" t="s">
        <v>139</v>
      </c>
      <c r="AU188" s="238" t="s">
        <v>144</v>
      </c>
      <c r="AY188" s="14" t="s">
        <v>136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144</v>
      </c>
      <c r="BK188" s="239">
        <f>ROUND(I188*H188,2)</f>
        <v>0</v>
      </c>
      <c r="BL188" s="14" t="s">
        <v>278</v>
      </c>
      <c r="BM188" s="238" t="s">
        <v>467</v>
      </c>
    </row>
    <row r="189" s="2" customFormat="1" ht="16.5" customHeight="1">
      <c r="A189" s="35"/>
      <c r="B189" s="36"/>
      <c r="C189" s="245" t="s">
        <v>446</v>
      </c>
      <c r="D189" s="245" t="s">
        <v>394</v>
      </c>
      <c r="E189" s="246" t="s">
        <v>1023</v>
      </c>
      <c r="F189" s="247" t="s">
        <v>1024</v>
      </c>
      <c r="G189" s="248" t="s">
        <v>248</v>
      </c>
      <c r="H189" s="249">
        <v>356</v>
      </c>
      <c r="I189" s="250"/>
      <c r="J189" s="251">
        <f>ROUND(I189*H189,2)</f>
        <v>0</v>
      </c>
      <c r="K189" s="252"/>
      <c r="L189" s="253"/>
      <c r="M189" s="254" t="s">
        <v>1</v>
      </c>
      <c r="N189" s="255" t="s">
        <v>38</v>
      </c>
      <c r="O189" s="94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697</v>
      </c>
      <c r="AT189" s="238" t="s">
        <v>394</v>
      </c>
      <c r="AU189" s="238" t="s">
        <v>144</v>
      </c>
      <c r="AY189" s="14" t="s">
        <v>136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144</v>
      </c>
      <c r="BK189" s="239">
        <f>ROUND(I189*H189,2)</f>
        <v>0</v>
      </c>
      <c r="BL189" s="14" t="s">
        <v>278</v>
      </c>
      <c r="BM189" s="238" t="s">
        <v>470</v>
      </c>
    </row>
    <row r="190" s="2" customFormat="1" ht="16.5" customHeight="1">
      <c r="A190" s="35"/>
      <c r="B190" s="36"/>
      <c r="C190" s="226" t="s">
        <v>365</v>
      </c>
      <c r="D190" s="226" t="s">
        <v>139</v>
      </c>
      <c r="E190" s="227" t="s">
        <v>1025</v>
      </c>
      <c r="F190" s="228" t="s">
        <v>1026</v>
      </c>
      <c r="G190" s="229" t="s">
        <v>248</v>
      </c>
      <c r="H190" s="230">
        <v>180</v>
      </c>
      <c r="I190" s="231"/>
      <c r="J190" s="232">
        <f>ROUND(I190*H190,2)</f>
        <v>0</v>
      </c>
      <c r="K190" s="233"/>
      <c r="L190" s="41"/>
      <c r="M190" s="234" t="s">
        <v>1</v>
      </c>
      <c r="N190" s="235" t="s">
        <v>38</v>
      </c>
      <c r="O190" s="94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278</v>
      </c>
      <c r="AT190" s="238" t="s">
        <v>139</v>
      </c>
      <c r="AU190" s="238" t="s">
        <v>144</v>
      </c>
      <c r="AY190" s="14" t="s">
        <v>136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144</v>
      </c>
      <c r="BK190" s="239">
        <f>ROUND(I190*H190,2)</f>
        <v>0</v>
      </c>
      <c r="BL190" s="14" t="s">
        <v>278</v>
      </c>
      <c r="BM190" s="238" t="s">
        <v>474</v>
      </c>
    </row>
    <row r="191" s="2" customFormat="1" ht="16.5" customHeight="1">
      <c r="A191" s="35"/>
      <c r="B191" s="36"/>
      <c r="C191" s="245" t="s">
        <v>453</v>
      </c>
      <c r="D191" s="245" t="s">
        <v>394</v>
      </c>
      <c r="E191" s="246" t="s">
        <v>1027</v>
      </c>
      <c r="F191" s="247" t="s">
        <v>1028</v>
      </c>
      <c r="G191" s="248" t="s">
        <v>248</v>
      </c>
      <c r="H191" s="249">
        <v>180</v>
      </c>
      <c r="I191" s="250"/>
      <c r="J191" s="251">
        <f>ROUND(I191*H191,2)</f>
        <v>0</v>
      </c>
      <c r="K191" s="252"/>
      <c r="L191" s="253"/>
      <c r="M191" s="254" t="s">
        <v>1</v>
      </c>
      <c r="N191" s="255" t="s">
        <v>38</v>
      </c>
      <c r="O191" s="94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697</v>
      </c>
      <c r="AT191" s="238" t="s">
        <v>394</v>
      </c>
      <c r="AU191" s="238" t="s">
        <v>144</v>
      </c>
      <c r="AY191" s="14" t="s">
        <v>136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144</v>
      </c>
      <c r="BK191" s="239">
        <f>ROUND(I191*H191,2)</f>
        <v>0</v>
      </c>
      <c r="BL191" s="14" t="s">
        <v>278</v>
      </c>
      <c r="BM191" s="238" t="s">
        <v>477</v>
      </c>
    </row>
    <row r="192" s="2" customFormat="1" ht="16.5" customHeight="1">
      <c r="A192" s="35"/>
      <c r="B192" s="36"/>
      <c r="C192" s="226" t="s">
        <v>368</v>
      </c>
      <c r="D192" s="226" t="s">
        <v>139</v>
      </c>
      <c r="E192" s="227" t="s">
        <v>1029</v>
      </c>
      <c r="F192" s="228" t="s">
        <v>1030</v>
      </c>
      <c r="G192" s="229" t="s">
        <v>248</v>
      </c>
      <c r="H192" s="230">
        <v>268</v>
      </c>
      <c r="I192" s="231"/>
      <c r="J192" s="232">
        <f>ROUND(I192*H192,2)</f>
        <v>0</v>
      </c>
      <c r="K192" s="233"/>
      <c r="L192" s="41"/>
      <c r="M192" s="234" t="s">
        <v>1</v>
      </c>
      <c r="N192" s="235" t="s">
        <v>38</v>
      </c>
      <c r="O192" s="94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278</v>
      </c>
      <c r="AT192" s="238" t="s">
        <v>139</v>
      </c>
      <c r="AU192" s="238" t="s">
        <v>144</v>
      </c>
      <c r="AY192" s="14" t="s">
        <v>136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144</v>
      </c>
      <c r="BK192" s="239">
        <f>ROUND(I192*H192,2)</f>
        <v>0</v>
      </c>
      <c r="BL192" s="14" t="s">
        <v>278</v>
      </c>
      <c r="BM192" s="238" t="s">
        <v>481</v>
      </c>
    </row>
    <row r="193" s="2" customFormat="1" ht="16.5" customHeight="1">
      <c r="A193" s="35"/>
      <c r="B193" s="36"/>
      <c r="C193" s="245" t="s">
        <v>460</v>
      </c>
      <c r="D193" s="245" t="s">
        <v>394</v>
      </c>
      <c r="E193" s="246" t="s">
        <v>1031</v>
      </c>
      <c r="F193" s="247" t="s">
        <v>1032</v>
      </c>
      <c r="G193" s="248" t="s">
        <v>248</v>
      </c>
      <c r="H193" s="249">
        <v>268</v>
      </c>
      <c r="I193" s="250"/>
      <c r="J193" s="251">
        <f>ROUND(I193*H193,2)</f>
        <v>0</v>
      </c>
      <c r="K193" s="252"/>
      <c r="L193" s="253"/>
      <c r="M193" s="254" t="s">
        <v>1</v>
      </c>
      <c r="N193" s="255" t="s">
        <v>38</v>
      </c>
      <c r="O193" s="94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697</v>
      </c>
      <c r="AT193" s="238" t="s">
        <v>394</v>
      </c>
      <c r="AU193" s="238" t="s">
        <v>144</v>
      </c>
      <c r="AY193" s="14" t="s">
        <v>136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144</v>
      </c>
      <c r="BK193" s="239">
        <f>ROUND(I193*H193,2)</f>
        <v>0</v>
      </c>
      <c r="BL193" s="14" t="s">
        <v>278</v>
      </c>
      <c r="BM193" s="238" t="s">
        <v>484</v>
      </c>
    </row>
    <row r="194" s="2" customFormat="1" ht="16.5" customHeight="1">
      <c r="A194" s="35"/>
      <c r="B194" s="36"/>
      <c r="C194" s="226" t="s">
        <v>372</v>
      </c>
      <c r="D194" s="226" t="s">
        <v>139</v>
      </c>
      <c r="E194" s="227" t="s">
        <v>1033</v>
      </c>
      <c r="F194" s="228" t="s">
        <v>1034</v>
      </c>
      <c r="G194" s="229" t="s">
        <v>248</v>
      </c>
      <c r="H194" s="230">
        <v>320</v>
      </c>
      <c r="I194" s="231"/>
      <c r="J194" s="232">
        <f>ROUND(I194*H194,2)</f>
        <v>0</v>
      </c>
      <c r="K194" s="233"/>
      <c r="L194" s="41"/>
      <c r="M194" s="234" t="s">
        <v>1</v>
      </c>
      <c r="N194" s="235" t="s">
        <v>38</v>
      </c>
      <c r="O194" s="94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278</v>
      </c>
      <c r="AT194" s="238" t="s">
        <v>139</v>
      </c>
      <c r="AU194" s="238" t="s">
        <v>144</v>
      </c>
      <c r="AY194" s="14" t="s">
        <v>136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144</v>
      </c>
      <c r="BK194" s="239">
        <f>ROUND(I194*H194,2)</f>
        <v>0</v>
      </c>
      <c r="BL194" s="14" t="s">
        <v>278</v>
      </c>
      <c r="BM194" s="238" t="s">
        <v>486</v>
      </c>
    </row>
    <row r="195" s="2" customFormat="1" ht="16.5" customHeight="1">
      <c r="A195" s="35"/>
      <c r="B195" s="36"/>
      <c r="C195" s="245" t="s">
        <v>464</v>
      </c>
      <c r="D195" s="245" t="s">
        <v>394</v>
      </c>
      <c r="E195" s="246" t="s">
        <v>1035</v>
      </c>
      <c r="F195" s="247" t="s">
        <v>1036</v>
      </c>
      <c r="G195" s="248" t="s">
        <v>248</v>
      </c>
      <c r="H195" s="249">
        <v>320</v>
      </c>
      <c r="I195" s="250"/>
      <c r="J195" s="251">
        <f>ROUND(I195*H195,2)</f>
        <v>0</v>
      </c>
      <c r="K195" s="252"/>
      <c r="L195" s="253"/>
      <c r="M195" s="254" t="s">
        <v>1</v>
      </c>
      <c r="N195" s="255" t="s">
        <v>38</v>
      </c>
      <c r="O195" s="94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697</v>
      </c>
      <c r="AT195" s="238" t="s">
        <v>394</v>
      </c>
      <c r="AU195" s="238" t="s">
        <v>144</v>
      </c>
      <c r="AY195" s="14" t="s">
        <v>136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144</v>
      </c>
      <c r="BK195" s="239">
        <f>ROUND(I195*H195,2)</f>
        <v>0</v>
      </c>
      <c r="BL195" s="14" t="s">
        <v>278</v>
      </c>
      <c r="BM195" s="238" t="s">
        <v>489</v>
      </c>
    </row>
    <row r="196" s="2" customFormat="1" ht="21.75" customHeight="1">
      <c r="A196" s="35"/>
      <c r="B196" s="36"/>
      <c r="C196" s="226" t="s">
        <v>375</v>
      </c>
      <c r="D196" s="226" t="s">
        <v>139</v>
      </c>
      <c r="E196" s="227" t="s">
        <v>1037</v>
      </c>
      <c r="F196" s="228" t="s">
        <v>1038</v>
      </c>
      <c r="G196" s="229" t="s">
        <v>248</v>
      </c>
      <c r="H196" s="230">
        <v>240</v>
      </c>
      <c r="I196" s="231"/>
      <c r="J196" s="232">
        <f>ROUND(I196*H196,2)</f>
        <v>0</v>
      </c>
      <c r="K196" s="233"/>
      <c r="L196" s="41"/>
      <c r="M196" s="234" t="s">
        <v>1</v>
      </c>
      <c r="N196" s="235" t="s">
        <v>38</v>
      </c>
      <c r="O196" s="94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278</v>
      </c>
      <c r="AT196" s="238" t="s">
        <v>139</v>
      </c>
      <c r="AU196" s="238" t="s">
        <v>144</v>
      </c>
      <c r="AY196" s="14" t="s">
        <v>136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144</v>
      </c>
      <c r="BK196" s="239">
        <f>ROUND(I196*H196,2)</f>
        <v>0</v>
      </c>
      <c r="BL196" s="14" t="s">
        <v>278</v>
      </c>
      <c r="BM196" s="238" t="s">
        <v>493</v>
      </c>
    </row>
    <row r="197" s="2" customFormat="1" ht="16.5" customHeight="1">
      <c r="A197" s="35"/>
      <c r="B197" s="36"/>
      <c r="C197" s="245" t="s">
        <v>471</v>
      </c>
      <c r="D197" s="245" t="s">
        <v>394</v>
      </c>
      <c r="E197" s="246" t="s">
        <v>1039</v>
      </c>
      <c r="F197" s="247" t="s">
        <v>1040</v>
      </c>
      <c r="G197" s="248" t="s">
        <v>248</v>
      </c>
      <c r="H197" s="249">
        <v>240</v>
      </c>
      <c r="I197" s="250"/>
      <c r="J197" s="251">
        <f>ROUND(I197*H197,2)</f>
        <v>0</v>
      </c>
      <c r="K197" s="252"/>
      <c r="L197" s="253"/>
      <c r="M197" s="254" t="s">
        <v>1</v>
      </c>
      <c r="N197" s="255" t="s">
        <v>38</v>
      </c>
      <c r="O197" s="94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697</v>
      </c>
      <c r="AT197" s="238" t="s">
        <v>394</v>
      </c>
      <c r="AU197" s="238" t="s">
        <v>144</v>
      </c>
      <c r="AY197" s="14" t="s">
        <v>136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144</v>
      </c>
      <c r="BK197" s="239">
        <f>ROUND(I197*H197,2)</f>
        <v>0</v>
      </c>
      <c r="BL197" s="14" t="s">
        <v>278</v>
      </c>
      <c r="BM197" s="238" t="s">
        <v>496</v>
      </c>
    </row>
    <row r="198" s="12" customFormat="1" ht="22.8" customHeight="1">
      <c r="A198" s="12"/>
      <c r="B198" s="210"/>
      <c r="C198" s="211"/>
      <c r="D198" s="212" t="s">
        <v>71</v>
      </c>
      <c r="E198" s="224" t="s">
        <v>1041</v>
      </c>
      <c r="F198" s="224" t="s">
        <v>1042</v>
      </c>
      <c r="G198" s="211"/>
      <c r="H198" s="211"/>
      <c r="I198" s="214"/>
      <c r="J198" s="225">
        <f>BK198</f>
        <v>0</v>
      </c>
      <c r="K198" s="211"/>
      <c r="L198" s="216"/>
      <c r="M198" s="217"/>
      <c r="N198" s="218"/>
      <c r="O198" s="218"/>
      <c r="P198" s="219">
        <f>SUM(P199:P205)</f>
        <v>0</v>
      </c>
      <c r="Q198" s="218"/>
      <c r="R198" s="219">
        <f>SUM(R199:R205)</f>
        <v>0</v>
      </c>
      <c r="S198" s="218"/>
      <c r="T198" s="220">
        <f>SUM(T199:T205)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21" t="s">
        <v>147</v>
      </c>
      <c r="AT198" s="222" t="s">
        <v>71</v>
      </c>
      <c r="AU198" s="222" t="s">
        <v>80</v>
      </c>
      <c r="AY198" s="221" t="s">
        <v>136</v>
      </c>
      <c r="BK198" s="223">
        <f>SUM(BK199:BK205)</f>
        <v>0</v>
      </c>
    </row>
    <row r="199" s="2" customFormat="1" ht="33" customHeight="1">
      <c r="A199" s="35"/>
      <c r="B199" s="36"/>
      <c r="C199" s="226" t="s">
        <v>478</v>
      </c>
      <c r="D199" s="226" t="s">
        <v>139</v>
      </c>
      <c r="E199" s="227" t="s">
        <v>1043</v>
      </c>
      <c r="F199" s="228" t="s">
        <v>1044</v>
      </c>
      <c r="G199" s="229" t="s">
        <v>337</v>
      </c>
      <c r="H199" s="230">
        <v>13</v>
      </c>
      <c r="I199" s="231"/>
      <c r="J199" s="232">
        <f>ROUND(I199*H199,2)</f>
        <v>0</v>
      </c>
      <c r="K199" s="233"/>
      <c r="L199" s="41"/>
      <c r="M199" s="234" t="s">
        <v>1</v>
      </c>
      <c r="N199" s="235" t="s">
        <v>38</v>
      </c>
      <c r="O199" s="94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278</v>
      </c>
      <c r="AT199" s="238" t="s">
        <v>139</v>
      </c>
      <c r="AU199" s="238" t="s">
        <v>144</v>
      </c>
      <c r="AY199" s="14" t="s">
        <v>136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144</v>
      </c>
      <c r="BK199" s="239">
        <f>ROUND(I199*H199,2)</f>
        <v>0</v>
      </c>
      <c r="BL199" s="14" t="s">
        <v>278</v>
      </c>
      <c r="BM199" s="238" t="s">
        <v>499</v>
      </c>
    </row>
    <row r="200" s="2" customFormat="1" ht="24.15" customHeight="1">
      <c r="A200" s="35"/>
      <c r="B200" s="36"/>
      <c r="C200" s="245" t="s">
        <v>382</v>
      </c>
      <c r="D200" s="245" t="s">
        <v>394</v>
      </c>
      <c r="E200" s="246" t="s">
        <v>1045</v>
      </c>
      <c r="F200" s="247" t="s">
        <v>1046</v>
      </c>
      <c r="G200" s="248" t="s">
        <v>337</v>
      </c>
      <c r="H200" s="249">
        <v>13</v>
      </c>
      <c r="I200" s="250"/>
      <c r="J200" s="251">
        <f>ROUND(I200*H200,2)</f>
        <v>0</v>
      </c>
      <c r="K200" s="252"/>
      <c r="L200" s="253"/>
      <c r="M200" s="254" t="s">
        <v>1</v>
      </c>
      <c r="N200" s="255" t="s">
        <v>38</v>
      </c>
      <c r="O200" s="94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697</v>
      </c>
      <c r="AT200" s="238" t="s">
        <v>394</v>
      </c>
      <c r="AU200" s="238" t="s">
        <v>144</v>
      </c>
      <c r="AY200" s="14" t="s">
        <v>136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144</v>
      </c>
      <c r="BK200" s="239">
        <f>ROUND(I200*H200,2)</f>
        <v>0</v>
      </c>
      <c r="BL200" s="14" t="s">
        <v>278</v>
      </c>
      <c r="BM200" s="238" t="s">
        <v>503</v>
      </c>
    </row>
    <row r="201" s="2" customFormat="1" ht="16.5" customHeight="1">
      <c r="A201" s="35"/>
      <c r="B201" s="36"/>
      <c r="C201" s="226" t="s">
        <v>485</v>
      </c>
      <c r="D201" s="226" t="s">
        <v>139</v>
      </c>
      <c r="E201" s="227" t="s">
        <v>1047</v>
      </c>
      <c r="F201" s="228" t="s">
        <v>1048</v>
      </c>
      <c r="G201" s="229" t="s">
        <v>337</v>
      </c>
      <c r="H201" s="230">
        <v>8</v>
      </c>
      <c r="I201" s="231"/>
      <c r="J201" s="232">
        <f>ROUND(I201*H201,2)</f>
        <v>0</v>
      </c>
      <c r="K201" s="233"/>
      <c r="L201" s="41"/>
      <c r="M201" s="234" t="s">
        <v>1</v>
      </c>
      <c r="N201" s="235" t="s">
        <v>38</v>
      </c>
      <c r="O201" s="94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278</v>
      </c>
      <c r="AT201" s="238" t="s">
        <v>139</v>
      </c>
      <c r="AU201" s="238" t="s">
        <v>144</v>
      </c>
      <c r="AY201" s="14" t="s">
        <v>136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144</v>
      </c>
      <c r="BK201" s="239">
        <f>ROUND(I201*H201,2)</f>
        <v>0</v>
      </c>
      <c r="BL201" s="14" t="s">
        <v>278</v>
      </c>
      <c r="BM201" s="238" t="s">
        <v>506</v>
      </c>
    </row>
    <row r="202" s="2" customFormat="1" ht="16.5" customHeight="1">
      <c r="A202" s="35"/>
      <c r="B202" s="36"/>
      <c r="C202" s="245" t="s">
        <v>386</v>
      </c>
      <c r="D202" s="245" t="s">
        <v>394</v>
      </c>
      <c r="E202" s="246" t="s">
        <v>1049</v>
      </c>
      <c r="F202" s="247" t="s">
        <v>1050</v>
      </c>
      <c r="G202" s="248" t="s">
        <v>337</v>
      </c>
      <c r="H202" s="249">
        <v>8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38</v>
      </c>
      <c r="O202" s="94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697</v>
      </c>
      <c r="AT202" s="238" t="s">
        <v>394</v>
      </c>
      <c r="AU202" s="238" t="s">
        <v>144</v>
      </c>
      <c r="AY202" s="14" t="s">
        <v>136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144</v>
      </c>
      <c r="BK202" s="239">
        <f>ROUND(I202*H202,2)</f>
        <v>0</v>
      </c>
      <c r="BL202" s="14" t="s">
        <v>278</v>
      </c>
      <c r="BM202" s="238" t="s">
        <v>510</v>
      </c>
    </row>
    <row r="203" s="2" customFormat="1" ht="16.5" customHeight="1">
      <c r="A203" s="35"/>
      <c r="B203" s="36"/>
      <c r="C203" s="226" t="s">
        <v>490</v>
      </c>
      <c r="D203" s="226" t="s">
        <v>139</v>
      </c>
      <c r="E203" s="227" t="s">
        <v>1051</v>
      </c>
      <c r="F203" s="228" t="s">
        <v>1052</v>
      </c>
      <c r="G203" s="229" t="s">
        <v>337</v>
      </c>
      <c r="H203" s="230">
        <v>8</v>
      </c>
      <c r="I203" s="231"/>
      <c r="J203" s="232">
        <f>ROUND(I203*H203,2)</f>
        <v>0</v>
      </c>
      <c r="K203" s="233"/>
      <c r="L203" s="41"/>
      <c r="M203" s="234" t="s">
        <v>1</v>
      </c>
      <c r="N203" s="235" t="s">
        <v>38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278</v>
      </c>
      <c r="AT203" s="238" t="s">
        <v>139</v>
      </c>
      <c r="AU203" s="238" t="s">
        <v>144</v>
      </c>
      <c r="AY203" s="14" t="s">
        <v>136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144</v>
      </c>
      <c r="BK203" s="239">
        <f>ROUND(I203*H203,2)</f>
        <v>0</v>
      </c>
      <c r="BL203" s="14" t="s">
        <v>278</v>
      </c>
      <c r="BM203" s="238" t="s">
        <v>513</v>
      </c>
    </row>
    <row r="204" s="2" customFormat="1" ht="16.5" customHeight="1">
      <c r="A204" s="35"/>
      <c r="B204" s="36"/>
      <c r="C204" s="226" t="s">
        <v>389</v>
      </c>
      <c r="D204" s="226" t="s">
        <v>139</v>
      </c>
      <c r="E204" s="227" t="s">
        <v>1053</v>
      </c>
      <c r="F204" s="228" t="s">
        <v>1054</v>
      </c>
      <c r="G204" s="229" t="s">
        <v>248</v>
      </c>
      <c r="H204" s="230">
        <v>452</v>
      </c>
      <c r="I204" s="231"/>
      <c r="J204" s="232">
        <f>ROUND(I204*H204,2)</f>
        <v>0</v>
      </c>
      <c r="K204" s="233"/>
      <c r="L204" s="41"/>
      <c r="M204" s="234" t="s">
        <v>1</v>
      </c>
      <c r="N204" s="235" t="s">
        <v>38</v>
      </c>
      <c r="O204" s="94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278</v>
      </c>
      <c r="AT204" s="238" t="s">
        <v>139</v>
      </c>
      <c r="AU204" s="238" t="s">
        <v>144</v>
      </c>
      <c r="AY204" s="14" t="s">
        <v>136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144</v>
      </c>
      <c r="BK204" s="239">
        <f>ROUND(I204*H204,2)</f>
        <v>0</v>
      </c>
      <c r="BL204" s="14" t="s">
        <v>278</v>
      </c>
      <c r="BM204" s="238" t="s">
        <v>517</v>
      </c>
    </row>
    <row r="205" s="2" customFormat="1" ht="16.5" customHeight="1">
      <c r="A205" s="35"/>
      <c r="B205" s="36"/>
      <c r="C205" s="245" t="s">
        <v>1055</v>
      </c>
      <c r="D205" s="245" t="s">
        <v>394</v>
      </c>
      <c r="E205" s="246" t="s">
        <v>1056</v>
      </c>
      <c r="F205" s="247" t="s">
        <v>1057</v>
      </c>
      <c r="G205" s="248" t="s">
        <v>248</v>
      </c>
      <c r="H205" s="249">
        <v>452</v>
      </c>
      <c r="I205" s="250"/>
      <c r="J205" s="251">
        <f>ROUND(I205*H205,2)</f>
        <v>0</v>
      </c>
      <c r="K205" s="252"/>
      <c r="L205" s="253"/>
      <c r="M205" s="254" t="s">
        <v>1</v>
      </c>
      <c r="N205" s="255" t="s">
        <v>38</v>
      </c>
      <c r="O205" s="94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697</v>
      </c>
      <c r="AT205" s="238" t="s">
        <v>394</v>
      </c>
      <c r="AU205" s="238" t="s">
        <v>144</v>
      </c>
      <c r="AY205" s="14" t="s">
        <v>136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144</v>
      </c>
      <c r="BK205" s="239">
        <f>ROUND(I205*H205,2)</f>
        <v>0</v>
      </c>
      <c r="BL205" s="14" t="s">
        <v>278</v>
      </c>
      <c r="BM205" s="238" t="s">
        <v>520</v>
      </c>
    </row>
    <row r="206" s="12" customFormat="1" ht="22.8" customHeight="1">
      <c r="A206" s="12"/>
      <c r="B206" s="210"/>
      <c r="C206" s="211"/>
      <c r="D206" s="212" t="s">
        <v>71</v>
      </c>
      <c r="E206" s="224" t="s">
        <v>1058</v>
      </c>
      <c r="F206" s="224" t="s">
        <v>1059</v>
      </c>
      <c r="G206" s="211"/>
      <c r="H206" s="211"/>
      <c r="I206" s="214"/>
      <c r="J206" s="225">
        <f>BK206</f>
        <v>0</v>
      </c>
      <c r="K206" s="211"/>
      <c r="L206" s="216"/>
      <c r="M206" s="217"/>
      <c r="N206" s="218"/>
      <c r="O206" s="218"/>
      <c r="P206" s="219">
        <f>SUM(P207:P243)</f>
        <v>0</v>
      </c>
      <c r="Q206" s="218"/>
      <c r="R206" s="219">
        <f>SUM(R207:R243)</f>
        <v>0</v>
      </c>
      <c r="S206" s="218"/>
      <c r="T206" s="220">
        <f>SUM(T207:T243)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1" t="s">
        <v>147</v>
      </c>
      <c r="AT206" s="222" t="s">
        <v>71</v>
      </c>
      <c r="AU206" s="222" t="s">
        <v>80</v>
      </c>
      <c r="AY206" s="221" t="s">
        <v>136</v>
      </c>
      <c r="BK206" s="223">
        <f>SUM(BK207:BK243)</f>
        <v>0</v>
      </c>
    </row>
    <row r="207" s="2" customFormat="1" ht="21.75" customHeight="1">
      <c r="A207" s="35"/>
      <c r="B207" s="36"/>
      <c r="C207" s="226" t="s">
        <v>500</v>
      </c>
      <c r="D207" s="226" t="s">
        <v>139</v>
      </c>
      <c r="E207" s="227" t="s">
        <v>1060</v>
      </c>
      <c r="F207" s="228" t="s">
        <v>1061</v>
      </c>
      <c r="G207" s="229" t="s">
        <v>337</v>
      </c>
      <c r="H207" s="230">
        <v>9</v>
      </c>
      <c r="I207" s="231"/>
      <c r="J207" s="232">
        <f>ROUND(I207*H207,2)</f>
        <v>0</v>
      </c>
      <c r="K207" s="233"/>
      <c r="L207" s="41"/>
      <c r="M207" s="234" t="s">
        <v>1</v>
      </c>
      <c r="N207" s="235" t="s">
        <v>38</v>
      </c>
      <c r="O207" s="94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278</v>
      </c>
      <c r="AT207" s="238" t="s">
        <v>139</v>
      </c>
      <c r="AU207" s="238" t="s">
        <v>144</v>
      </c>
      <c r="AY207" s="14" t="s">
        <v>136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144</v>
      </c>
      <c r="BK207" s="239">
        <f>ROUND(I207*H207,2)</f>
        <v>0</v>
      </c>
      <c r="BL207" s="14" t="s">
        <v>278</v>
      </c>
      <c r="BM207" s="238" t="s">
        <v>524</v>
      </c>
    </row>
    <row r="208" s="2" customFormat="1" ht="16.5" customHeight="1">
      <c r="A208" s="35"/>
      <c r="B208" s="36"/>
      <c r="C208" s="245" t="s">
        <v>397</v>
      </c>
      <c r="D208" s="245" t="s">
        <v>394</v>
      </c>
      <c r="E208" s="246" t="s">
        <v>1062</v>
      </c>
      <c r="F208" s="247" t="s">
        <v>999</v>
      </c>
      <c r="G208" s="248" t="s">
        <v>337</v>
      </c>
      <c r="H208" s="249">
        <v>9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38</v>
      </c>
      <c r="O208" s="94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697</v>
      </c>
      <c r="AT208" s="238" t="s">
        <v>394</v>
      </c>
      <c r="AU208" s="238" t="s">
        <v>144</v>
      </c>
      <c r="AY208" s="14" t="s">
        <v>136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144</v>
      </c>
      <c r="BK208" s="239">
        <f>ROUND(I208*H208,2)</f>
        <v>0</v>
      </c>
      <c r="BL208" s="14" t="s">
        <v>278</v>
      </c>
      <c r="BM208" s="238" t="s">
        <v>527</v>
      </c>
    </row>
    <row r="209" s="2" customFormat="1" ht="16.5" customHeight="1">
      <c r="A209" s="35"/>
      <c r="B209" s="36"/>
      <c r="C209" s="226" t="s">
        <v>507</v>
      </c>
      <c r="D209" s="226" t="s">
        <v>139</v>
      </c>
      <c r="E209" s="227" t="s">
        <v>1063</v>
      </c>
      <c r="F209" s="228" t="s">
        <v>1064</v>
      </c>
      <c r="G209" s="229" t="s">
        <v>248</v>
      </c>
      <c r="H209" s="230">
        <v>456</v>
      </c>
      <c r="I209" s="231"/>
      <c r="J209" s="232">
        <f>ROUND(I209*H209,2)</f>
        <v>0</v>
      </c>
      <c r="K209" s="233"/>
      <c r="L209" s="41"/>
      <c r="M209" s="234" t="s">
        <v>1</v>
      </c>
      <c r="N209" s="235" t="s">
        <v>38</v>
      </c>
      <c r="O209" s="94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278</v>
      </c>
      <c r="AT209" s="238" t="s">
        <v>139</v>
      </c>
      <c r="AU209" s="238" t="s">
        <v>144</v>
      </c>
      <c r="AY209" s="14" t="s">
        <v>136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144</v>
      </c>
      <c r="BK209" s="239">
        <f>ROUND(I209*H209,2)</f>
        <v>0</v>
      </c>
      <c r="BL209" s="14" t="s">
        <v>278</v>
      </c>
      <c r="BM209" s="238" t="s">
        <v>531</v>
      </c>
    </row>
    <row r="210" s="2" customFormat="1" ht="16.5" customHeight="1">
      <c r="A210" s="35"/>
      <c r="B210" s="36"/>
      <c r="C210" s="245" t="s">
        <v>401</v>
      </c>
      <c r="D210" s="245" t="s">
        <v>394</v>
      </c>
      <c r="E210" s="246" t="s">
        <v>1065</v>
      </c>
      <c r="F210" s="247" t="s">
        <v>1066</v>
      </c>
      <c r="G210" s="248" t="s">
        <v>267</v>
      </c>
      <c r="H210" s="249">
        <v>456</v>
      </c>
      <c r="I210" s="250"/>
      <c r="J210" s="251">
        <f>ROUND(I210*H210,2)</f>
        <v>0</v>
      </c>
      <c r="K210" s="252"/>
      <c r="L210" s="253"/>
      <c r="M210" s="254" t="s">
        <v>1</v>
      </c>
      <c r="N210" s="255" t="s">
        <v>38</v>
      </c>
      <c r="O210" s="94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697</v>
      </c>
      <c r="AT210" s="238" t="s">
        <v>394</v>
      </c>
      <c r="AU210" s="238" t="s">
        <v>144</v>
      </c>
      <c r="AY210" s="14" t="s">
        <v>136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144</v>
      </c>
      <c r="BK210" s="239">
        <f>ROUND(I210*H210,2)</f>
        <v>0</v>
      </c>
      <c r="BL210" s="14" t="s">
        <v>278</v>
      </c>
      <c r="BM210" s="238" t="s">
        <v>534</v>
      </c>
    </row>
    <row r="211" s="2" customFormat="1" ht="16.5" customHeight="1">
      <c r="A211" s="35"/>
      <c r="B211" s="36"/>
      <c r="C211" s="226" t="s">
        <v>514</v>
      </c>
      <c r="D211" s="226" t="s">
        <v>139</v>
      </c>
      <c r="E211" s="227" t="s">
        <v>1067</v>
      </c>
      <c r="F211" s="228" t="s">
        <v>1068</v>
      </c>
      <c r="G211" s="229" t="s">
        <v>248</v>
      </c>
      <c r="H211" s="230">
        <v>54</v>
      </c>
      <c r="I211" s="231"/>
      <c r="J211" s="232">
        <f>ROUND(I211*H211,2)</f>
        <v>0</v>
      </c>
      <c r="K211" s="233"/>
      <c r="L211" s="41"/>
      <c r="M211" s="234" t="s">
        <v>1</v>
      </c>
      <c r="N211" s="235" t="s">
        <v>38</v>
      </c>
      <c r="O211" s="94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278</v>
      </c>
      <c r="AT211" s="238" t="s">
        <v>139</v>
      </c>
      <c r="AU211" s="238" t="s">
        <v>144</v>
      </c>
      <c r="AY211" s="14" t="s">
        <v>136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144</v>
      </c>
      <c r="BK211" s="239">
        <f>ROUND(I211*H211,2)</f>
        <v>0</v>
      </c>
      <c r="BL211" s="14" t="s">
        <v>278</v>
      </c>
      <c r="BM211" s="238" t="s">
        <v>538</v>
      </c>
    </row>
    <row r="212" s="2" customFormat="1" ht="16.5" customHeight="1">
      <c r="A212" s="35"/>
      <c r="B212" s="36"/>
      <c r="C212" s="245" t="s">
        <v>402</v>
      </c>
      <c r="D212" s="245" t="s">
        <v>394</v>
      </c>
      <c r="E212" s="246" t="s">
        <v>1069</v>
      </c>
      <c r="F212" s="247" t="s">
        <v>1070</v>
      </c>
      <c r="G212" s="248" t="s">
        <v>248</v>
      </c>
      <c r="H212" s="249">
        <v>54</v>
      </c>
      <c r="I212" s="250"/>
      <c r="J212" s="251">
        <f>ROUND(I212*H212,2)</f>
        <v>0</v>
      </c>
      <c r="K212" s="252"/>
      <c r="L212" s="253"/>
      <c r="M212" s="254" t="s">
        <v>1</v>
      </c>
      <c r="N212" s="255" t="s">
        <v>38</v>
      </c>
      <c r="O212" s="94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697</v>
      </c>
      <c r="AT212" s="238" t="s">
        <v>394</v>
      </c>
      <c r="AU212" s="238" t="s">
        <v>144</v>
      </c>
      <c r="AY212" s="14" t="s">
        <v>136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144</v>
      </c>
      <c r="BK212" s="239">
        <f>ROUND(I212*H212,2)</f>
        <v>0</v>
      </c>
      <c r="BL212" s="14" t="s">
        <v>278</v>
      </c>
      <c r="BM212" s="238" t="s">
        <v>544</v>
      </c>
    </row>
    <row r="213" s="2" customFormat="1" ht="16.5" customHeight="1">
      <c r="A213" s="35"/>
      <c r="B213" s="36"/>
      <c r="C213" s="245" t="s">
        <v>521</v>
      </c>
      <c r="D213" s="245" t="s">
        <v>394</v>
      </c>
      <c r="E213" s="246" t="s">
        <v>1071</v>
      </c>
      <c r="F213" s="247" t="s">
        <v>1072</v>
      </c>
      <c r="G213" s="248" t="s">
        <v>337</v>
      </c>
      <c r="H213" s="249">
        <v>65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38</v>
      </c>
      <c r="O213" s="94"/>
      <c r="P213" s="236">
        <f>O213*H213</f>
        <v>0</v>
      </c>
      <c r="Q213" s="236">
        <v>0</v>
      </c>
      <c r="R213" s="236">
        <f>Q213*H213</f>
        <v>0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697</v>
      </c>
      <c r="AT213" s="238" t="s">
        <v>394</v>
      </c>
      <c r="AU213" s="238" t="s">
        <v>144</v>
      </c>
      <c r="AY213" s="14" t="s">
        <v>136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144</v>
      </c>
      <c r="BK213" s="239">
        <f>ROUND(I213*H213,2)</f>
        <v>0</v>
      </c>
      <c r="BL213" s="14" t="s">
        <v>278</v>
      </c>
      <c r="BM213" s="238" t="s">
        <v>547</v>
      </c>
    </row>
    <row r="214" s="2" customFormat="1" ht="16.5" customHeight="1">
      <c r="A214" s="35"/>
      <c r="B214" s="36"/>
      <c r="C214" s="245" t="s">
        <v>406</v>
      </c>
      <c r="D214" s="245" t="s">
        <v>394</v>
      </c>
      <c r="E214" s="246" t="s">
        <v>1065</v>
      </c>
      <c r="F214" s="247" t="s">
        <v>1066</v>
      </c>
      <c r="G214" s="248" t="s">
        <v>267</v>
      </c>
      <c r="H214" s="249">
        <v>65</v>
      </c>
      <c r="I214" s="250"/>
      <c r="J214" s="251">
        <f>ROUND(I214*H214,2)</f>
        <v>0</v>
      </c>
      <c r="K214" s="252"/>
      <c r="L214" s="253"/>
      <c r="M214" s="254" t="s">
        <v>1</v>
      </c>
      <c r="N214" s="255" t="s">
        <v>38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697</v>
      </c>
      <c r="AT214" s="238" t="s">
        <v>394</v>
      </c>
      <c r="AU214" s="238" t="s">
        <v>144</v>
      </c>
      <c r="AY214" s="14" t="s">
        <v>136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144</v>
      </c>
      <c r="BK214" s="239">
        <f>ROUND(I214*H214,2)</f>
        <v>0</v>
      </c>
      <c r="BL214" s="14" t="s">
        <v>278</v>
      </c>
      <c r="BM214" s="238" t="s">
        <v>551</v>
      </c>
    </row>
    <row r="215" s="2" customFormat="1" ht="24.15" customHeight="1">
      <c r="A215" s="35"/>
      <c r="B215" s="36"/>
      <c r="C215" s="226" t="s">
        <v>528</v>
      </c>
      <c r="D215" s="226" t="s">
        <v>139</v>
      </c>
      <c r="E215" s="227" t="s">
        <v>1073</v>
      </c>
      <c r="F215" s="228" t="s">
        <v>1074</v>
      </c>
      <c r="G215" s="229" t="s">
        <v>248</v>
      </c>
      <c r="H215" s="230">
        <v>32</v>
      </c>
      <c r="I215" s="231"/>
      <c r="J215" s="232">
        <f>ROUND(I215*H215,2)</f>
        <v>0</v>
      </c>
      <c r="K215" s="233"/>
      <c r="L215" s="41"/>
      <c r="M215" s="234" t="s">
        <v>1</v>
      </c>
      <c r="N215" s="235" t="s">
        <v>38</v>
      </c>
      <c r="O215" s="94"/>
      <c r="P215" s="236">
        <f>O215*H215</f>
        <v>0</v>
      </c>
      <c r="Q215" s="236">
        <v>0</v>
      </c>
      <c r="R215" s="236">
        <f>Q215*H215</f>
        <v>0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278</v>
      </c>
      <c r="AT215" s="238" t="s">
        <v>139</v>
      </c>
      <c r="AU215" s="238" t="s">
        <v>144</v>
      </c>
      <c r="AY215" s="14" t="s">
        <v>136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144</v>
      </c>
      <c r="BK215" s="239">
        <f>ROUND(I215*H215,2)</f>
        <v>0</v>
      </c>
      <c r="BL215" s="14" t="s">
        <v>278</v>
      </c>
      <c r="BM215" s="238" t="s">
        <v>554</v>
      </c>
    </row>
    <row r="216" s="2" customFormat="1" ht="16.5" customHeight="1">
      <c r="A216" s="35"/>
      <c r="B216" s="36"/>
      <c r="C216" s="245" t="s">
        <v>409</v>
      </c>
      <c r="D216" s="245" t="s">
        <v>394</v>
      </c>
      <c r="E216" s="246" t="s">
        <v>1075</v>
      </c>
      <c r="F216" s="247" t="s">
        <v>1076</v>
      </c>
      <c r="G216" s="248" t="s">
        <v>267</v>
      </c>
      <c r="H216" s="249">
        <v>32</v>
      </c>
      <c r="I216" s="250"/>
      <c r="J216" s="251">
        <f>ROUND(I216*H216,2)</f>
        <v>0</v>
      </c>
      <c r="K216" s="252"/>
      <c r="L216" s="253"/>
      <c r="M216" s="254" t="s">
        <v>1</v>
      </c>
      <c r="N216" s="255" t="s">
        <v>38</v>
      </c>
      <c r="O216" s="94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8" t="s">
        <v>697</v>
      </c>
      <c r="AT216" s="238" t="s">
        <v>394</v>
      </c>
      <c r="AU216" s="238" t="s">
        <v>144</v>
      </c>
      <c r="AY216" s="14" t="s">
        <v>136</v>
      </c>
      <c r="BE216" s="239">
        <f>IF(N216="základná",J216,0)</f>
        <v>0</v>
      </c>
      <c r="BF216" s="239">
        <f>IF(N216="znížená",J216,0)</f>
        <v>0</v>
      </c>
      <c r="BG216" s="239">
        <f>IF(N216="zákl. prenesená",J216,0)</f>
        <v>0</v>
      </c>
      <c r="BH216" s="239">
        <f>IF(N216="zníž. prenesená",J216,0)</f>
        <v>0</v>
      </c>
      <c r="BI216" s="239">
        <f>IF(N216="nulová",J216,0)</f>
        <v>0</v>
      </c>
      <c r="BJ216" s="14" t="s">
        <v>144</v>
      </c>
      <c r="BK216" s="239">
        <f>ROUND(I216*H216,2)</f>
        <v>0</v>
      </c>
      <c r="BL216" s="14" t="s">
        <v>278</v>
      </c>
      <c r="BM216" s="238" t="s">
        <v>557</v>
      </c>
    </row>
    <row r="217" s="2" customFormat="1" ht="24.15" customHeight="1">
      <c r="A217" s="35"/>
      <c r="B217" s="36"/>
      <c r="C217" s="226" t="s">
        <v>535</v>
      </c>
      <c r="D217" s="226" t="s">
        <v>139</v>
      </c>
      <c r="E217" s="227" t="s">
        <v>1077</v>
      </c>
      <c r="F217" s="228" t="s">
        <v>1078</v>
      </c>
      <c r="G217" s="229" t="s">
        <v>248</v>
      </c>
      <c r="H217" s="230">
        <v>230</v>
      </c>
      <c r="I217" s="231"/>
      <c r="J217" s="232">
        <f>ROUND(I217*H217,2)</f>
        <v>0</v>
      </c>
      <c r="K217" s="233"/>
      <c r="L217" s="41"/>
      <c r="M217" s="234" t="s">
        <v>1</v>
      </c>
      <c r="N217" s="235" t="s">
        <v>38</v>
      </c>
      <c r="O217" s="94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278</v>
      </c>
      <c r="AT217" s="238" t="s">
        <v>139</v>
      </c>
      <c r="AU217" s="238" t="s">
        <v>144</v>
      </c>
      <c r="AY217" s="14" t="s">
        <v>136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144</v>
      </c>
      <c r="BK217" s="239">
        <f>ROUND(I217*H217,2)</f>
        <v>0</v>
      </c>
      <c r="BL217" s="14" t="s">
        <v>278</v>
      </c>
      <c r="BM217" s="238" t="s">
        <v>561</v>
      </c>
    </row>
    <row r="218" s="2" customFormat="1" ht="16.5" customHeight="1">
      <c r="A218" s="35"/>
      <c r="B218" s="36"/>
      <c r="C218" s="245" t="s">
        <v>413</v>
      </c>
      <c r="D218" s="245" t="s">
        <v>394</v>
      </c>
      <c r="E218" s="246" t="s">
        <v>1079</v>
      </c>
      <c r="F218" s="247" t="s">
        <v>1080</v>
      </c>
      <c r="G218" s="248" t="s">
        <v>267</v>
      </c>
      <c r="H218" s="249">
        <v>230</v>
      </c>
      <c r="I218" s="250"/>
      <c r="J218" s="251">
        <f>ROUND(I218*H218,2)</f>
        <v>0</v>
      </c>
      <c r="K218" s="252"/>
      <c r="L218" s="253"/>
      <c r="M218" s="254" t="s">
        <v>1</v>
      </c>
      <c r="N218" s="255" t="s">
        <v>38</v>
      </c>
      <c r="O218" s="94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8" t="s">
        <v>697</v>
      </c>
      <c r="AT218" s="238" t="s">
        <v>394</v>
      </c>
      <c r="AU218" s="238" t="s">
        <v>144</v>
      </c>
      <c r="AY218" s="14" t="s">
        <v>136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144</v>
      </c>
      <c r="BK218" s="239">
        <f>ROUND(I218*H218,2)</f>
        <v>0</v>
      </c>
      <c r="BL218" s="14" t="s">
        <v>278</v>
      </c>
      <c r="BM218" s="238" t="s">
        <v>564</v>
      </c>
    </row>
    <row r="219" s="2" customFormat="1" ht="16.5" customHeight="1">
      <c r="A219" s="35"/>
      <c r="B219" s="36"/>
      <c r="C219" s="226" t="s">
        <v>541</v>
      </c>
      <c r="D219" s="226" t="s">
        <v>139</v>
      </c>
      <c r="E219" s="227" t="s">
        <v>1081</v>
      </c>
      <c r="F219" s="228" t="s">
        <v>1082</v>
      </c>
      <c r="G219" s="229" t="s">
        <v>337</v>
      </c>
      <c r="H219" s="230">
        <v>9</v>
      </c>
      <c r="I219" s="231"/>
      <c r="J219" s="232">
        <f>ROUND(I219*H219,2)</f>
        <v>0</v>
      </c>
      <c r="K219" s="233"/>
      <c r="L219" s="41"/>
      <c r="M219" s="234" t="s">
        <v>1</v>
      </c>
      <c r="N219" s="235" t="s">
        <v>38</v>
      </c>
      <c r="O219" s="94"/>
      <c r="P219" s="236">
        <f>O219*H219</f>
        <v>0</v>
      </c>
      <c r="Q219" s="236">
        <v>0</v>
      </c>
      <c r="R219" s="236">
        <f>Q219*H219</f>
        <v>0</v>
      </c>
      <c r="S219" s="236">
        <v>0</v>
      </c>
      <c r="T219" s="23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8" t="s">
        <v>278</v>
      </c>
      <c r="AT219" s="238" t="s">
        <v>139</v>
      </c>
      <c r="AU219" s="238" t="s">
        <v>144</v>
      </c>
      <c r="AY219" s="14" t="s">
        <v>136</v>
      </c>
      <c r="BE219" s="239">
        <f>IF(N219="základná",J219,0)</f>
        <v>0</v>
      </c>
      <c r="BF219" s="239">
        <f>IF(N219="znížená",J219,0)</f>
        <v>0</v>
      </c>
      <c r="BG219" s="239">
        <f>IF(N219="zákl. prenesená",J219,0)</f>
        <v>0</v>
      </c>
      <c r="BH219" s="239">
        <f>IF(N219="zníž. prenesená",J219,0)</f>
        <v>0</v>
      </c>
      <c r="BI219" s="239">
        <f>IF(N219="nulová",J219,0)</f>
        <v>0</v>
      </c>
      <c r="BJ219" s="14" t="s">
        <v>144</v>
      </c>
      <c r="BK219" s="239">
        <f>ROUND(I219*H219,2)</f>
        <v>0</v>
      </c>
      <c r="BL219" s="14" t="s">
        <v>278</v>
      </c>
      <c r="BM219" s="238" t="s">
        <v>568</v>
      </c>
    </row>
    <row r="220" s="2" customFormat="1" ht="16.5" customHeight="1">
      <c r="A220" s="35"/>
      <c r="B220" s="36"/>
      <c r="C220" s="245" t="s">
        <v>417</v>
      </c>
      <c r="D220" s="245" t="s">
        <v>394</v>
      </c>
      <c r="E220" s="246" t="s">
        <v>1083</v>
      </c>
      <c r="F220" s="247" t="s">
        <v>1084</v>
      </c>
      <c r="G220" s="248" t="s">
        <v>337</v>
      </c>
      <c r="H220" s="249">
        <v>1</v>
      </c>
      <c r="I220" s="250"/>
      <c r="J220" s="251">
        <f>ROUND(I220*H220,2)</f>
        <v>0</v>
      </c>
      <c r="K220" s="252"/>
      <c r="L220" s="253"/>
      <c r="M220" s="254" t="s">
        <v>1</v>
      </c>
      <c r="N220" s="255" t="s">
        <v>38</v>
      </c>
      <c r="O220" s="94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8" t="s">
        <v>697</v>
      </c>
      <c r="AT220" s="238" t="s">
        <v>394</v>
      </c>
      <c r="AU220" s="238" t="s">
        <v>144</v>
      </c>
      <c r="AY220" s="14" t="s">
        <v>136</v>
      </c>
      <c r="BE220" s="239">
        <f>IF(N220="základná",J220,0)</f>
        <v>0</v>
      </c>
      <c r="BF220" s="239">
        <f>IF(N220="znížená",J220,0)</f>
        <v>0</v>
      </c>
      <c r="BG220" s="239">
        <f>IF(N220="zákl. prenesená",J220,0)</f>
        <v>0</v>
      </c>
      <c r="BH220" s="239">
        <f>IF(N220="zníž. prenesená",J220,0)</f>
        <v>0</v>
      </c>
      <c r="BI220" s="239">
        <f>IF(N220="nulová",J220,0)</f>
        <v>0</v>
      </c>
      <c r="BJ220" s="14" t="s">
        <v>144</v>
      </c>
      <c r="BK220" s="239">
        <f>ROUND(I220*H220,2)</f>
        <v>0</v>
      </c>
      <c r="BL220" s="14" t="s">
        <v>278</v>
      </c>
      <c r="BM220" s="238" t="s">
        <v>571</v>
      </c>
    </row>
    <row r="221" s="2" customFormat="1" ht="24.15" customHeight="1">
      <c r="A221" s="35"/>
      <c r="B221" s="36"/>
      <c r="C221" s="226" t="s">
        <v>548</v>
      </c>
      <c r="D221" s="226" t="s">
        <v>139</v>
      </c>
      <c r="E221" s="227" t="s">
        <v>1085</v>
      </c>
      <c r="F221" s="228" t="s">
        <v>1086</v>
      </c>
      <c r="G221" s="229" t="s">
        <v>337</v>
      </c>
      <c r="H221" s="230">
        <v>345</v>
      </c>
      <c r="I221" s="231"/>
      <c r="J221" s="232">
        <f>ROUND(I221*H221,2)</f>
        <v>0</v>
      </c>
      <c r="K221" s="233"/>
      <c r="L221" s="41"/>
      <c r="M221" s="234" t="s">
        <v>1</v>
      </c>
      <c r="N221" s="235" t="s">
        <v>38</v>
      </c>
      <c r="O221" s="94"/>
      <c r="P221" s="236">
        <f>O221*H221</f>
        <v>0</v>
      </c>
      <c r="Q221" s="236">
        <v>0</v>
      </c>
      <c r="R221" s="236">
        <f>Q221*H221</f>
        <v>0</v>
      </c>
      <c r="S221" s="236">
        <v>0</v>
      </c>
      <c r="T221" s="23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8" t="s">
        <v>278</v>
      </c>
      <c r="AT221" s="238" t="s">
        <v>139</v>
      </c>
      <c r="AU221" s="238" t="s">
        <v>144</v>
      </c>
      <c r="AY221" s="14" t="s">
        <v>136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144</v>
      </c>
      <c r="BK221" s="239">
        <f>ROUND(I221*H221,2)</f>
        <v>0</v>
      </c>
      <c r="BL221" s="14" t="s">
        <v>278</v>
      </c>
      <c r="BM221" s="238" t="s">
        <v>574</v>
      </c>
    </row>
    <row r="222" s="2" customFormat="1" ht="24.15" customHeight="1">
      <c r="A222" s="35"/>
      <c r="B222" s="36"/>
      <c r="C222" s="245" t="s">
        <v>420</v>
      </c>
      <c r="D222" s="245" t="s">
        <v>394</v>
      </c>
      <c r="E222" s="246" t="s">
        <v>1087</v>
      </c>
      <c r="F222" s="247" t="s">
        <v>1088</v>
      </c>
      <c r="G222" s="248" t="s">
        <v>337</v>
      </c>
      <c r="H222" s="249">
        <v>345</v>
      </c>
      <c r="I222" s="250"/>
      <c r="J222" s="251">
        <f>ROUND(I222*H222,2)</f>
        <v>0</v>
      </c>
      <c r="K222" s="252"/>
      <c r="L222" s="253"/>
      <c r="M222" s="254" t="s">
        <v>1</v>
      </c>
      <c r="N222" s="255" t="s">
        <v>38</v>
      </c>
      <c r="O222" s="94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8" t="s">
        <v>697</v>
      </c>
      <c r="AT222" s="238" t="s">
        <v>394</v>
      </c>
      <c r="AU222" s="238" t="s">
        <v>144</v>
      </c>
      <c r="AY222" s="14" t="s">
        <v>136</v>
      </c>
      <c r="BE222" s="239">
        <f>IF(N222="základná",J222,0)</f>
        <v>0</v>
      </c>
      <c r="BF222" s="239">
        <f>IF(N222="znížená",J222,0)</f>
        <v>0</v>
      </c>
      <c r="BG222" s="239">
        <f>IF(N222="zákl. prenesená",J222,0)</f>
        <v>0</v>
      </c>
      <c r="BH222" s="239">
        <f>IF(N222="zníž. prenesená",J222,0)</f>
        <v>0</v>
      </c>
      <c r="BI222" s="239">
        <f>IF(N222="nulová",J222,0)</f>
        <v>0</v>
      </c>
      <c r="BJ222" s="14" t="s">
        <v>144</v>
      </c>
      <c r="BK222" s="239">
        <f>ROUND(I222*H222,2)</f>
        <v>0</v>
      </c>
      <c r="BL222" s="14" t="s">
        <v>278</v>
      </c>
      <c r="BM222" s="238" t="s">
        <v>578</v>
      </c>
    </row>
    <row r="223" s="2" customFormat="1" ht="24.15" customHeight="1">
      <c r="A223" s="35"/>
      <c r="B223" s="36"/>
      <c r="C223" s="226" t="s">
        <v>430</v>
      </c>
      <c r="D223" s="226" t="s">
        <v>139</v>
      </c>
      <c r="E223" s="227" t="s">
        <v>1089</v>
      </c>
      <c r="F223" s="228" t="s">
        <v>1090</v>
      </c>
      <c r="G223" s="229" t="s">
        <v>337</v>
      </c>
      <c r="H223" s="230">
        <v>14</v>
      </c>
      <c r="I223" s="231"/>
      <c r="J223" s="232">
        <f>ROUND(I223*H223,2)</f>
        <v>0</v>
      </c>
      <c r="K223" s="233"/>
      <c r="L223" s="41"/>
      <c r="M223" s="234" t="s">
        <v>1</v>
      </c>
      <c r="N223" s="235" t="s">
        <v>38</v>
      </c>
      <c r="O223" s="94"/>
      <c r="P223" s="236">
        <f>O223*H223</f>
        <v>0</v>
      </c>
      <c r="Q223" s="236">
        <v>0</v>
      </c>
      <c r="R223" s="236">
        <f>Q223*H223</f>
        <v>0</v>
      </c>
      <c r="S223" s="236">
        <v>0</v>
      </c>
      <c r="T223" s="23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8" t="s">
        <v>278</v>
      </c>
      <c r="AT223" s="238" t="s">
        <v>139</v>
      </c>
      <c r="AU223" s="238" t="s">
        <v>144</v>
      </c>
      <c r="AY223" s="14" t="s">
        <v>136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4" t="s">
        <v>144</v>
      </c>
      <c r="BK223" s="239">
        <f>ROUND(I223*H223,2)</f>
        <v>0</v>
      </c>
      <c r="BL223" s="14" t="s">
        <v>278</v>
      </c>
      <c r="BM223" s="238" t="s">
        <v>581</v>
      </c>
    </row>
    <row r="224" s="2" customFormat="1" ht="24.15" customHeight="1">
      <c r="A224" s="35"/>
      <c r="B224" s="36"/>
      <c r="C224" s="245" t="s">
        <v>424</v>
      </c>
      <c r="D224" s="245" t="s">
        <v>394</v>
      </c>
      <c r="E224" s="246" t="s">
        <v>1091</v>
      </c>
      <c r="F224" s="247" t="s">
        <v>1092</v>
      </c>
      <c r="G224" s="248" t="s">
        <v>337</v>
      </c>
      <c r="H224" s="249">
        <v>13</v>
      </c>
      <c r="I224" s="250"/>
      <c r="J224" s="251">
        <f>ROUND(I224*H224,2)</f>
        <v>0</v>
      </c>
      <c r="K224" s="252"/>
      <c r="L224" s="253"/>
      <c r="M224" s="254" t="s">
        <v>1</v>
      </c>
      <c r="N224" s="255" t="s">
        <v>38</v>
      </c>
      <c r="O224" s="94"/>
      <c r="P224" s="236">
        <f>O224*H224</f>
        <v>0</v>
      </c>
      <c r="Q224" s="236">
        <v>0</v>
      </c>
      <c r="R224" s="236">
        <f>Q224*H224</f>
        <v>0</v>
      </c>
      <c r="S224" s="236">
        <v>0</v>
      </c>
      <c r="T224" s="23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8" t="s">
        <v>697</v>
      </c>
      <c r="AT224" s="238" t="s">
        <v>394</v>
      </c>
      <c r="AU224" s="238" t="s">
        <v>144</v>
      </c>
      <c r="AY224" s="14" t="s">
        <v>136</v>
      </c>
      <c r="BE224" s="239">
        <f>IF(N224="základná",J224,0)</f>
        <v>0</v>
      </c>
      <c r="BF224" s="239">
        <f>IF(N224="znížená",J224,0)</f>
        <v>0</v>
      </c>
      <c r="BG224" s="239">
        <f>IF(N224="zákl. prenesená",J224,0)</f>
        <v>0</v>
      </c>
      <c r="BH224" s="239">
        <f>IF(N224="zníž. prenesená",J224,0)</f>
        <v>0</v>
      </c>
      <c r="BI224" s="239">
        <f>IF(N224="nulová",J224,0)</f>
        <v>0</v>
      </c>
      <c r="BJ224" s="14" t="s">
        <v>144</v>
      </c>
      <c r="BK224" s="239">
        <f>ROUND(I224*H224,2)</f>
        <v>0</v>
      </c>
      <c r="BL224" s="14" t="s">
        <v>278</v>
      </c>
      <c r="BM224" s="238" t="s">
        <v>585</v>
      </c>
    </row>
    <row r="225" s="2" customFormat="1" ht="24.15" customHeight="1">
      <c r="A225" s="35"/>
      <c r="B225" s="36"/>
      <c r="C225" s="245" t="s">
        <v>558</v>
      </c>
      <c r="D225" s="245" t="s">
        <v>394</v>
      </c>
      <c r="E225" s="246" t="s">
        <v>1093</v>
      </c>
      <c r="F225" s="247" t="s">
        <v>1094</v>
      </c>
      <c r="G225" s="248" t="s">
        <v>337</v>
      </c>
      <c r="H225" s="249">
        <v>1</v>
      </c>
      <c r="I225" s="250"/>
      <c r="J225" s="251">
        <f>ROUND(I225*H225,2)</f>
        <v>0</v>
      </c>
      <c r="K225" s="252"/>
      <c r="L225" s="253"/>
      <c r="M225" s="254" t="s">
        <v>1</v>
      </c>
      <c r="N225" s="255" t="s">
        <v>38</v>
      </c>
      <c r="O225" s="94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8" t="s">
        <v>697</v>
      </c>
      <c r="AT225" s="238" t="s">
        <v>394</v>
      </c>
      <c r="AU225" s="238" t="s">
        <v>144</v>
      </c>
      <c r="AY225" s="14" t="s">
        <v>136</v>
      </c>
      <c r="BE225" s="239">
        <f>IF(N225="základná",J225,0)</f>
        <v>0</v>
      </c>
      <c r="BF225" s="239">
        <f>IF(N225="znížená",J225,0)</f>
        <v>0</v>
      </c>
      <c r="BG225" s="239">
        <f>IF(N225="zákl. prenesená",J225,0)</f>
        <v>0</v>
      </c>
      <c r="BH225" s="239">
        <f>IF(N225="zníž. prenesená",J225,0)</f>
        <v>0</v>
      </c>
      <c r="BI225" s="239">
        <f>IF(N225="nulová",J225,0)</f>
        <v>0</v>
      </c>
      <c r="BJ225" s="14" t="s">
        <v>144</v>
      </c>
      <c r="BK225" s="239">
        <f>ROUND(I225*H225,2)</f>
        <v>0</v>
      </c>
      <c r="BL225" s="14" t="s">
        <v>278</v>
      </c>
      <c r="BM225" s="238" t="s">
        <v>588</v>
      </c>
    </row>
    <row r="226" s="2" customFormat="1" ht="24.15" customHeight="1">
      <c r="A226" s="35"/>
      <c r="B226" s="36"/>
      <c r="C226" s="245" t="s">
        <v>427</v>
      </c>
      <c r="D226" s="245" t="s">
        <v>394</v>
      </c>
      <c r="E226" s="246" t="s">
        <v>1095</v>
      </c>
      <c r="F226" s="247" t="s">
        <v>1096</v>
      </c>
      <c r="G226" s="248" t="s">
        <v>337</v>
      </c>
      <c r="H226" s="249">
        <v>14</v>
      </c>
      <c r="I226" s="250"/>
      <c r="J226" s="251">
        <f>ROUND(I226*H226,2)</f>
        <v>0</v>
      </c>
      <c r="K226" s="252"/>
      <c r="L226" s="253"/>
      <c r="M226" s="254" t="s">
        <v>1</v>
      </c>
      <c r="N226" s="255" t="s">
        <v>38</v>
      </c>
      <c r="O226" s="94"/>
      <c r="P226" s="236">
        <f>O226*H226</f>
        <v>0</v>
      </c>
      <c r="Q226" s="236">
        <v>0</v>
      </c>
      <c r="R226" s="236">
        <f>Q226*H226</f>
        <v>0</v>
      </c>
      <c r="S226" s="236">
        <v>0</v>
      </c>
      <c r="T226" s="23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8" t="s">
        <v>697</v>
      </c>
      <c r="AT226" s="238" t="s">
        <v>394</v>
      </c>
      <c r="AU226" s="238" t="s">
        <v>144</v>
      </c>
      <c r="AY226" s="14" t="s">
        <v>136</v>
      </c>
      <c r="BE226" s="239">
        <f>IF(N226="základná",J226,0)</f>
        <v>0</v>
      </c>
      <c r="BF226" s="239">
        <f>IF(N226="znížená",J226,0)</f>
        <v>0</v>
      </c>
      <c r="BG226" s="239">
        <f>IF(N226="zákl. prenesená",J226,0)</f>
        <v>0</v>
      </c>
      <c r="BH226" s="239">
        <f>IF(N226="zníž. prenesená",J226,0)</f>
        <v>0</v>
      </c>
      <c r="BI226" s="239">
        <f>IF(N226="nulová",J226,0)</f>
        <v>0</v>
      </c>
      <c r="BJ226" s="14" t="s">
        <v>144</v>
      </c>
      <c r="BK226" s="239">
        <f>ROUND(I226*H226,2)</f>
        <v>0</v>
      </c>
      <c r="BL226" s="14" t="s">
        <v>278</v>
      </c>
      <c r="BM226" s="238" t="s">
        <v>592</v>
      </c>
    </row>
    <row r="227" s="2" customFormat="1" ht="16.5" customHeight="1">
      <c r="A227" s="35"/>
      <c r="B227" s="36"/>
      <c r="C227" s="226" t="s">
        <v>565</v>
      </c>
      <c r="D227" s="226" t="s">
        <v>139</v>
      </c>
      <c r="E227" s="227" t="s">
        <v>1097</v>
      </c>
      <c r="F227" s="228" t="s">
        <v>1098</v>
      </c>
      <c r="G227" s="229" t="s">
        <v>337</v>
      </c>
      <c r="H227" s="230">
        <v>14</v>
      </c>
      <c r="I227" s="231"/>
      <c r="J227" s="232">
        <f>ROUND(I227*H227,2)</f>
        <v>0</v>
      </c>
      <c r="K227" s="233"/>
      <c r="L227" s="41"/>
      <c r="M227" s="234" t="s">
        <v>1</v>
      </c>
      <c r="N227" s="235" t="s">
        <v>38</v>
      </c>
      <c r="O227" s="94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8" t="s">
        <v>278</v>
      </c>
      <c r="AT227" s="238" t="s">
        <v>139</v>
      </c>
      <c r="AU227" s="238" t="s">
        <v>144</v>
      </c>
      <c r="AY227" s="14" t="s">
        <v>136</v>
      </c>
      <c r="BE227" s="239">
        <f>IF(N227="základná",J227,0)</f>
        <v>0</v>
      </c>
      <c r="BF227" s="239">
        <f>IF(N227="znížená",J227,0)</f>
        <v>0</v>
      </c>
      <c r="BG227" s="239">
        <f>IF(N227="zákl. prenesená",J227,0)</f>
        <v>0</v>
      </c>
      <c r="BH227" s="239">
        <f>IF(N227="zníž. prenesená",J227,0)</f>
        <v>0</v>
      </c>
      <c r="BI227" s="239">
        <f>IF(N227="nulová",J227,0)</f>
        <v>0</v>
      </c>
      <c r="BJ227" s="14" t="s">
        <v>144</v>
      </c>
      <c r="BK227" s="239">
        <f>ROUND(I227*H227,2)</f>
        <v>0</v>
      </c>
      <c r="BL227" s="14" t="s">
        <v>278</v>
      </c>
      <c r="BM227" s="238" t="s">
        <v>595</v>
      </c>
    </row>
    <row r="228" s="2" customFormat="1" ht="16.5" customHeight="1">
      <c r="A228" s="35"/>
      <c r="B228" s="36"/>
      <c r="C228" s="245" t="s">
        <v>429</v>
      </c>
      <c r="D228" s="245" t="s">
        <v>394</v>
      </c>
      <c r="E228" s="246" t="s">
        <v>1099</v>
      </c>
      <c r="F228" s="247" t="s">
        <v>1100</v>
      </c>
      <c r="G228" s="248" t="s">
        <v>337</v>
      </c>
      <c r="H228" s="249">
        <v>14</v>
      </c>
      <c r="I228" s="250"/>
      <c r="J228" s="251">
        <f>ROUND(I228*H228,2)</f>
        <v>0</v>
      </c>
      <c r="K228" s="252"/>
      <c r="L228" s="253"/>
      <c r="M228" s="254" t="s">
        <v>1</v>
      </c>
      <c r="N228" s="255" t="s">
        <v>38</v>
      </c>
      <c r="O228" s="94"/>
      <c r="P228" s="236">
        <f>O228*H228</f>
        <v>0</v>
      </c>
      <c r="Q228" s="236">
        <v>0</v>
      </c>
      <c r="R228" s="236">
        <f>Q228*H228</f>
        <v>0</v>
      </c>
      <c r="S228" s="236">
        <v>0</v>
      </c>
      <c r="T228" s="237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8" t="s">
        <v>697</v>
      </c>
      <c r="AT228" s="238" t="s">
        <v>394</v>
      </c>
      <c r="AU228" s="238" t="s">
        <v>144</v>
      </c>
      <c r="AY228" s="14" t="s">
        <v>136</v>
      </c>
      <c r="BE228" s="239">
        <f>IF(N228="základná",J228,0)</f>
        <v>0</v>
      </c>
      <c r="BF228" s="239">
        <f>IF(N228="znížená",J228,0)</f>
        <v>0</v>
      </c>
      <c r="BG228" s="239">
        <f>IF(N228="zákl. prenesená",J228,0)</f>
        <v>0</v>
      </c>
      <c r="BH228" s="239">
        <f>IF(N228="zníž. prenesená",J228,0)</f>
        <v>0</v>
      </c>
      <c r="BI228" s="239">
        <f>IF(N228="nulová",J228,0)</f>
        <v>0</v>
      </c>
      <c r="BJ228" s="14" t="s">
        <v>144</v>
      </c>
      <c r="BK228" s="239">
        <f>ROUND(I228*H228,2)</f>
        <v>0</v>
      </c>
      <c r="BL228" s="14" t="s">
        <v>278</v>
      </c>
      <c r="BM228" s="238" t="s">
        <v>599</v>
      </c>
    </row>
    <row r="229" s="2" customFormat="1" ht="16.5" customHeight="1">
      <c r="A229" s="35"/>
      <c r="B229" s="36"/>
      <c r="C229" s="226" t="s">
        <v>1101</v>
      </c>
      <c r="D229" s="226" t="s">
        <v>139</v>
      </c>
      <c r="E229" s="227" t="s">
        <v>1102</v>
      </c>
      <c r="F229" s="228" t="s">
        <v>1103</v>
      </c>
      <c r="G229" s="229" t="s">
        <v>337</v>
      </c>
      <c r="H229" s="230">
        <v>9</v>
      </c>
      <c r="I229" s="231"/>
      <c r="J229" s="232">
        <f>ROUND(I229*H229,2)</f>
        <v>0</v>
      </c>
      <c r="K229" s="233"/>
      <c r="L229" s="41"/>
      <c r="M229" s="234" t="s">
        <v>1</v>
      </c>
      <c r="N229" s="235" t="s">
        <v>38</v>
      </c>
      <c r="O229" s="94"/>
      <c r="P229" s="236">
        <f>O229*H229</f>
        <v>0</v>
      </c>
      <c r="Q229" s="236">
        <v>0</v>
      </c>
      <c r="R229" s="236">
        <f>Q229*H229</f>
        <v>0</v>
      </c>
      <c r="S229" s="236">
        <v>0</v>
      </c>
      <c r="T229" s="23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8" t="s">
        <v>278</v>
      </c>
      <c r="AT229" s="238" t="s">
        <v>139</v>
      </c>
      <c r="AU229" s="238" t="s">
        <v>144</v>
      </c>
      <c r="AY229" s="14" t="s">
        <v>136</v>
      </c>
      <c r="BE229" s="239">
        <f>IF(N229="základná",J229,0)</f>
        <v>0</v>
      </c>
      <c r="BF229" s="239">
        <f>IF(N229="znížená",J229,0)</f>
        <v>0</v>
      </c>
      <c r="BG229" s="239">
        <f>IF(N229="zákl. prenesená",J229,0)</f>
        <v>0</v>
      </c>
      <c r="BH229" s="239">
        <f>IF(N229="zníž. prenesená",J229,0)</f>
        <v>0</v>
      </c>
      <c r="BI229" s="239">
        <f>IF(N229="nulová",J229,0)</f>
        <v>0</v>
      </c>
      <c r="BJ229" s="14" t="s">
        <v>144</v>
      </c>
      <c r="BK229" s="239">
        <f>ROUND(I229*H229,2)</f>
        <v>0</v>
      </c>
      <c r="BL229" s="14" t="s">
        <v>278</v>
      </c>
      <c r="BM229" s="238" t="s">
        <v>603</v>
      </c>
    </row>
    <row r="230" s="2" customFormat="1" ht="21.75" customHeight="1">
      <c r="A230" s="35"/>
      <c r="B230" s="36"/>
      <c r="C230" s="245" t="s">
        <v>435</v>
      </c>
      <c r="D230" s="245" t="s">
        <v>394</v>
      </c>
      <c r="E230" s="246" t="s">
        <v>1104</v>
      </c>
      <c r="F230" s="247" t="s">
        <v>1105</v>
      </c>
      <c r="G230" s="248" t="s">
        <v>337</v>
      </c>
      <c r="H230" s="249">
        <v>9</v>
      </c>
      <c r="I230" s="250"/>
      <c r="J230" s="251">
        <f>ROUND(I230*H230,2)</f>
        <v>0</v>
      </c>
      <c r="K230" s="252"/>
      <c r="L230" s="253"/>
      <c r="M230" s="254" t="s">
        <v>1</v>
      </c>
      <c r="N230" s="255" t="s">
        <v>38</v>
      </c>
      <c r="O230" s="94"/>
      <c r="P230" s="236">
        <f>O230*H230</f>
        <v>0</v>
      </c>
      <c r="Q230" s="236">
        <v>0</v>
      </c>
      <c r="R230" s="236">
        <f>Q230*H230</f>
        <v>0</v>
      </c>
      <c r="S230" s="236">
        <v>0</v>
      </c>
      <c r="T230" s="23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8" t="s">
        <v>697</v>
      </c>
      <c r="AT230" s="238" t="s">
        <v>394</v>
      </c>
      <c r="AU230" s="238" t="s">
        <v>144</v>
      </c>
      <c r="AY230" s="14" t="s">
        <v>136</v>
      </c>
      <c r="BE230" s="239">
        <f>IF(N230="základná",J230,0)</f>
        <v>0</v>
      </c>
      <c r="BF230" s="239">
        <f>IF(N230="znížená",J230,0)</f>
        <v>0</v>
      </c>
      <c r="BG230" s="239">
        <f>IF(N230="zákl. prenesená",J230,0)</f>
        <v>0</v>
      </c>
      <c r="BH230" s="239">
        <f>IF(N230="zníž. prenesená",J230,0)</f>
        <v>0</v>
      </c>
      <c r="BI230" s="239">
        <f>IF(N230="nulová",J230,0)</f>
        <v>0</v>
      </c>
      <c r="BJ230" s="14" t="s">
        <v>144</v>
      </c>
      <c r="BK230" s="239">
        <f>ROUND(I230*H230,2)</f>
        <v>0</v>
      </c>
      <c r="BL230" s="14" t="s">
        <v>278</v>
      </c>
      <c r="BM230" s="238" t="s">
        <v>606</v>
      </c>
    </row>
    <row r="231" s="2" customFormat="1" ht="21.75" customHeight="1">
      <c r="A231" s="35"/>
      <c r="B231" s="36"/>
      <c r="C231" s="226" t="s">
        <v>575</v>
      </c>
      <c r="D231" s="226" t="s">
        <v>139</v>
      </c>
      <c r="E231" s="227" t="s">
        <v>1106</v>
      </c>
      <c r="F231" s="228" t="s">
        <v>1107</v>
      </c>
      <c r="G231" s="229" t="s">
        <v>337</v>
      </c>
      <c r="H231" s="230">
        <v>29</v>
      </c>
      <c r="I231" s="231"/>
      <c r="J231" s="232">
        <f>ROUND(I231*H231,2)</f>
        <v>0</v>
      </c>
      <c r="K231" s="233"/>
      <c r="L231" s="41"/>
      <c r="M231" s="234" t="s">
        <v>1</v>
      </c>
      <c r="N231" s="235" t="s">
        <v>38</v>
      </c>
      <c r="O231" s="94"/>
      <c r="P231" s="236">
        <f>O231*H231</f>
        <v>0</v>
      </c>
      <c r="Q231" s="236">
        <v>0</v>
      </c>
      <c r="R231" s="236">
        <f>Q231*H231</f>
        <v>0</v>
      </c>
      <c r="S231" s="236">
        <v>0</v>
      </c>
      <c r="T231" s="23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8" t="s">
        <v>278</v>
      </c>
      <c r="AT231" s="238" t="s">
        <v>139</v>
      </c>
      <c r="AU231" s="238" t="s">
        <v>144</v>
      </c>
      <c r="AY231" s="14" t="s">
        <v>136</v>
      </c>
      <c r="BE231" s="239">
        <f>IF(N231="základná",J231,0)</f>
        <v>0</v>
      </c>
      <c r="BF231" s="239">
        <f>IF(N231="znížená",J231,0)</f>
        <v>0</v>
      </c>
      <c r="BG231" s="239">
        <f>IF(N231="zákl. prenesená",J231,0)</f>
        <v>0</v>
      </c>
      <c r="BH231" s="239">
        <f>IF(N231="zníž. prenesená",J231,0)</f>
        <v>0</v>
      </c>
      <c r="BI231" s="239">
        <f>IF(N231="nulová",J231,0)</f>
        <v>0</v>
      </c>
      <c r="BJ231" s="14" t="s">
        <v>144</v>
      </c>
      <c r="BK231" s="239">
        <f>ROUND(I231*H231,2)</f>
        <v>0</v>
      </c>
      <c r="BL231" s="14" t="s">
        <v>278</v>
      </c>
      <c r="BM231" s="238" t="s">
        <v>610</v>
      </c>
    </row>
    <row r="232" s="2" customFormat="1" ht="16.5" customHeight="1">
      <c r="A232" s="35"/>
      <c r="B232" s="36"/>
      <c r="C232" s="245" t="s">
        <v>438</v>
      </c>
      <c r="D232" s="245" t="s">
        <v>394</v>
      </c>
      <c r="E232" s="246" t="s">
        <v>1108</v>
      </c>
      <c r="F232" s="247" t="s">
        <v>1109</v>
      </c>
      <c r="G232" s="248" t="s">
        <v>337</v>
      </c>
      <c r="H232" s="249">
        <v>29</v>
      </c>
      <c r="I232" s="250"/>
      <c r="J232" s="251">
        <f>ROUND(I232*H232,2)</f>
        <v>0</v>
      </c>
      <c r="K232" s="252"/>
      <c r="L232" s="253"/>
      <c r="M232" s="254" t="s">
        <v>1</v>
      </c>
      <c r="N232" s="255" t="s">
        <v>38</v>
      </c>
      <c r="O232" s="94"/>
      <c r="P232" s="236">
        <f>O232*H232</f>
        <v>0</v>
      </c>
      <c r="Q232" s="236">
        <v>0</v>
      </c>
      <c r="R232" s="236">
        <f>Q232*H232</f>
        <v>0</v>
      </c>
      <c r="S232" s="236">
        <v>0</v>
      </c>
      <c r="T232" s="23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8" t="s">
        <v>697</v>
      </c>
      <c r="AT232" s="238" t="s">
        <v>394</v>
      </c>
      <c r="AU232" s="238" t="s">
        <v>144</v>
      </c>
      <c r="AY232" s="14" t="s">
        <v>136</v>
      </c>
      <c r="BE232" s="239">
        <f>IF(N232="základná",J232,0)</f>
        <v>0</v>
      </c>
      <c r="BF232" s="239">
        <f>IF(N232="znížená",J232,0)</f>
        <v>0</v>
      </c>
      <c r="BG232" s="239">
        <f>IF(N232="zákl. prenesená",J232,0)</f>
        <v>0</v>
      </c>
      <c r="BH232" s="239">
        <f>IF(N232="zníž. prenesená",J232,0)</f>
        <v>0</v>
      </c>
      <c r="BI232" s="239">
        <f>IF(N232="nulová",J232,0)</f>
        <v>0</v>
      </c>
      <c r="BJ232" s="14" t="s">
        <v>144</v>
      </c>
      <c r="BK232" s="239">
        <f>ROUND(I232*H232,2)</f>
        <v>0</v>
      </c>
      <c r="BL232" s="14" t="s">
        <v>278</v>
      </c>
      <c r="BM232" s="238" t="s">
        <v>613</v>
      </c>
    </row>
    <row r="233" s="2" customFormat="1" ht="16.5" customHeight="1">
      <c r="A233" s="35"/>
      <c r="B233" s="36"/>
      <c r="C233" s="226" t="s">
        <v>582</v>
      </c>
      <c r="D233" s="226" t="s">
        <v>139</v>
      </c>
      <c r="E233" s="227" t="s">
        <v>1110</v>
      </c>
      <c r="F233" s="228" t="s">
        <v>1111</v>
      </c>
      <c r="G233" s="229" t="s">
        <v>337</v>
      </c>
      <c r="H233" s="230">
        <v>52</v>
      </c>
      <c r="I233" s="231"/>
      <c r="J233" s="232">
        <f>ROUND(I233*H233,2)</f>
        <v>0</v>
      </c>
      <c r="K233" s="233"/>
      <c r="L233" s="41"/>
      <c r="M233" s="234" t="s">
        <v>1</v>
      </c>
      <c r="N233" s="235" t="s">
        <v>38</v>
      </c>
      <c r="O233" s="94"/>
      <c r="P233" s="236">
        <f>O233*H233</f>
        <v>0</v>
      </c>
      <c r="Q233" s="236">
        <v>0</v>
      </c>
      <c r="R233" s="236">
        <f>Q233*H233</f>
        <v>0</v>
      </c>
      <c r="S233" s="236">
        <v>0</v>
      </c>
      <c r="T233" s="23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8" t="s">
        <v>278</v>
      </c>
      <c r="AT233" s="238" t="s">
        <v>139</v>
      </c>
      <c r="AU233" s="238" t="s">
        <v>144</v>
      </c>
      <c r="AY233" s="14" t="s">
        <v>136</v>
      </c>
      <c r="BE233" s="239">
        <f>IF(N233="základná",J233,0)</f>
        <v>0</v>
      </c>
      <c r="BF233" s="239">
        <f>IF(N233="znížená",J233,0)</f>
        <v>0</v>
      </c>
      <c r="BG233" s="239">
        <f>IF(N233="zákl. prenesená",J233,0)</f>
        <v>0</v>
      </c>
      <c r="BH233" s="239">
        <f>IF(N233="zníž. prenesená",J233,0)</f>
        <v>0</v>
      </c>
      <c r="BI233" s="239">
        <f>IF(N233="nulová",J233,0)</f>
        <v>0</v>
      </c>
      <c r="BJ233" s="14" t="s">
        <v>144</v>
      </c>
      <c r="BK233" s="239">
        <f>ROUND(I233*H233,2)</f>
        <v>0</v>
      </c>
      <c r="BL233" s="14" t="s">
        <v>278</v>
      </c>
      <c r="BM233" s="238" t="s">
        <v>617</v>
      </c>
    </row>
    <row r="234" s="2" customFormat="1" ht="24.15" customHeight="1">
      <c r="A234" s="35"/>
      <c r="B234" s="36"/>
      <c r="C234" s="245" t="s">
        <v>442</v>
      </c>
      <c r="D234" s="245" t="s">
        <v>394</v>
      </c>
      <c r="E234" s="246" t="s">
        <v>1112</v>
      </c>
      <c r="F234" s="247" t="s">
        <v>1113</v>
      </c>
      <c r="G234" s="248" t="s">
        <v>337</v>
      </c>
      <c r="H234" s="249">
        <v>52</v>
      </c>
      <c r="I234" s="250"/>
      <c r="J234" s="251">
        <f>ROUND(I234*H234,2)</f>
        <v>0</v>
      </c>
      <c r="K234" s="252"/>
      <c r="L234" s="253"/>
      <c r="M234" s="254" t="s">
        <v>1</v>
      </c>
      <c r="N234" s="255" t="s">
        <v>38</v>
      </c>
      <c r="O234" s="94"/>
      <c r="P234" s="236">
        <f>O234*H234</f>
        <v>0</v>
      </c>
      <c r="Q234" s="236">
        <v>0</v>
      </c>
      <c r="R234" s="236">
        <f>Q234*H234</f>
        <v>0</v>
      </c>
      <c r="S234" s="236">
        <v>0</v>
      </c>
      <c r="T234" s="237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8" t="s">
        <v>697</v>
      </c>
      <c r="AT234" s="238" t="s">
        <v>394</v>
      </c>
      <c r="AU234" s="238" t="s">
        <v>144</v>
      </c>
      <c r="AY234" s="14" t="s">
        <v>136</v>
      </c>
      <c r="BE234" s="239">
        <f>IF(N234="základná",J234,0)</f>
        <v>0</v>
      </c>
      <c r="BF234" s="239">
        <f>IF(N234="znížená",J234,0)</f>
        <v>0</v>
      </c>
      <c r="BG234" s="239">
        <f>IF(N234="zákl. prenesená",J234,0)</f>
        <v>0</v>
      </c>
      <c r="BH234" s="239">
        <f>IF(N234="zníž. prenesená",J234,0)</f>
        <v>0</v>
      </c>
      <c r="BI234" s="239">
        <f>IF(N234="nulová",J234,0)</f>
        <v>0</v>
      </c>
      <c r="BJ234" s="14" t="s">
        <v>144</v>
      </c>
      <c r="BK234" s="239">
        <f>ROUND(I234*H234,2)</f>
        <v>0</v>
      </c>
      <c r="BL234" s="14" t="s">
        <v>278</v>
      </c>
      <c r="BM234" s="238" t="s">
        <v>620</v>
      </c>
    </row>
    <row r="235" s="2" customFormat="1" ht="16.5" customHeight="1">
      <c r="A235" s="35"/>
      <c r="B235" s="36"/>
      <c r="C235" s="226" t="s">
        <v>589</v>
      </c>
      <c r="D235" s="226" t="s">
        <v>139</v>
      </c>
      <c r="E235" s="227" t="s">
        <v>1114</v>
      </c>
      <c r="F235" s="228" t="s">
        <v>1115</v>
      </c>
      <c r="G235" s="229" t="s">
        <v>337</v>
      </c>
      <c r="H235" s="230">
        <v>26</v>
      </c>
      <c r="I235" s="231"/>
      <c r="J235" s="232">
        <f>ROUND(I235*H235,2)</f>
        <v>0</v>
      </c>
      <c r="K235" s="233"/>
      <c r="L235" s="41"/>
      <c r="M235" s="234" t="s">
        <v>1</v>
      </c>
      <c r="N235" s="235" t="s">
        <v>38</v>
      </c>
      <c r="O235" s="94"/>
      <c r="P235" s="236">
        <f>O235*H235</f>
        <v>0</v>
      </c>
      <c r="Q235" s="236">
        <v>0</v>
      </c>
      <c r="R235" s="236">
        <f>Q235*H235</f>
        <v>0</v>
      </c>
      <c r="S235" s="236">
        <v>0</v>
      </c>
      <c r="T235" s="23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8" t="s">
        <v>278</v>
      </c>
      <c r="AT235" s="238" t="s">
        <v>139</v>
      </c>
      <c r="AU235" s="238" t="s">
        <v>144</v>
      </c>
      <c r="AY235" s="14" t="s">
        <v>136</v>
      </c>
      <c r="BE235" s="239">
        <f>IF(N235="základná",J235,0)</f>
        <v>0</v>
      </c>
      <c r="BF235" s="239">
        <f>IF(N235="znížená",J235,0)</f>
        <v>0</v>
      </c>
      <c r="BG235" s="239">
        <f>IF(N235="zákl. prenesená",J235,0)</f>
        <v>0</v>
      </c>
      <c r="BH235" s="239">
        <f>IF(N235="zníž. prenesená",J235,0)</f>
        <v>0</v>
      </c>
      <c r="BI235" s="239">
        <f>IF(N235="nulová",J235,0)</f>
        <v>0</v>
      </c>
      <c r="BJ235" s="14" t="s">
        <v>144</v>
      </c>
      <c r="BK235" s="239">
        <f>ROUND(I235*H235,2)</f>
        <v>0</v>
      </c>
      <c r="BL235" s="14" t="s">
        <v>278</v>
      </c>
      <c r="BM235" s="238" t="s">
        <v>623</v>
      </c>
    </row>
    <row r="236" s="2" customFormat="1" ht="16.5" customHeight="1">
      <c r="A236" s="35"/>
      <c r="B236" s="36"/>
      <c r="C236" s="245" t="s">
        <v>445</v>
      </c>
      <c r="D236" s="245" t="s">
        <v>394</v>
      </c>
      <c r="E236" s="246" t="s">
        <v>1116</v>
      </c>
      <c r="F236" s="247" t="s">
        <v>1117</v>
      </c>
      <c r="G236" s="248" t="s">
        <v>337</v>
      </c>
      <c r="H236" s="249">
        <v>26</v>
      </c>
      <c r="I236" s="250"/>
      <c r="J236" s="251">
        <f>ROUND(I236*H236,2)</f>
        <v>0</v>
      </c>
      <c r="K236" s="252"/>
      <c r="L236" s="253"/>
      <c r="M236" s="254" t="s">
        <v>1</v>
      </c>
      <c r="N236" s="255" t="s">
        <v>38</v>
      </c>
      <c r="O236" s="94"/>
      <c r="P236" s="236">
        <f>O236*H236</f>
        <v>0</v>
      </c>
      <c r="Q236" s="236">
        <v>0</v>
      </c>
      <c r="R236" s="236">
        <f>Q236*H236</f>
        <v>0</v>
      </c>
      <c r="S236" s="236">
        <v>0</v>
      </c>
      <c r="T236" s="23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8" t="s">
        <v>697</v>
      </c>
      <c r="AT236" s="238" t="s">
        <v>394</v>
      </c>
      <c r="AU236" s="238" t="s">
        <v>144</v>
      </c>
      <c r="AY236" s="14" t="s">
        <v>136</v>
      </c>
      <c r="BE236" s="239">
        <f>IF(N236="základná",J236,0)</f>
        <v>0</v>
      </c>
      <c r="BF236" s="239">
        <f>IF(N236="znížená",J236,0)</f>
        <v>0</v>
      </c>
      <c r="BG236" s="239">
        <f>IF(N236="zákl. prenesená",J236,0)</f>
        <v>0</v>
      </c>
      <c r="BH236" s="239">
        <f>IF(N236="zníž. prenesená",J236,0)</f>
        <v>0</v>
      </c>
      <c r="BI236" s="239">
        <f>IF(N236="nulová",J236,0)</f>
        <v>0</v>
      </c>
      <c r="BJ236" s="14" t="s">
        <v>144</v>
      </c>
      <c r="BK236" s="239">
        <f>ROUND(I236*H236,2)</f>
        <v>0</v>
      </c>
      <c r="BL236" s="14" t="s">
        <v>278</v>
      </c>
      <c r="BM236" s="238" t="s">
        <v>627</v>
      </c>
    </row>
    <row r="237" s="2" customFormat="1" ht="16.5" customHeight="1">
      <c r="A237" s="35"/>
      <c r="B237" s="36"/>
      <c r="C237" s="226" t="s">
        <v>596</v>
      </c>
      <c r="D237" s="226" t="s">
        <v>139</v>
      </c>
      <c r="E237" s="227" t="s">
        <v>1118</v>
      </c>
      <c r="F237" s="228" t="s">
        <v>1119</v>
      </c>
      <c r="G237" s="229" t="s">
        <v>337</v>
      </c>
      <c r="H237" s="230">
        <v>20</v>
      </c>
      <c r="I237" s="231"/>
      <c r="J237" s="232">
        <f>ROUND(I237*H237,2)</f>
        <v>0</v>
      </c>
      <c r="K237" s="233"/>
      <c r="L237" s="41"/>
      <c r="M237" s="234" t="s">
        <v>1</v>
      </c>
      <c r="N237" s="235" t="s">
        <v>38</v>
      </c>
      <c r="O237" s="94"/>
      <c r="P237" s="236">
        <f>O237*H237</f>
        <v>0</v>
      </c>
      <c r="Q237" s="236">
        <v>0</v>
      </c>
      <c r="R237" s="236">
        <f>Q237*H237</f>
        <v>0</v>
      </c>
      <c r="S237" s="236">
        <v>0</v>
      </c>
      <c r="T237" s="237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8" t="s">
        <v>278</v>
      </c>
      <c r="AT237" s="238" t="s">
        <v>139</v>
      </c>
      <c r="AU237" s="238" t="s">
        <v>144</v>
      </c>
      <c r="AY237" s="14" t="s">
        <v>136</v>
      </c>
      <c r="BE237" s="239">
        <f>IF(N237="základná",J237,0)</f>
        <v>0</v>
      </c>
      <c r="BF237" s="239">
        <f>IF(N237="znížená",J237,0)</f>
        <v>0</v>
      </c>
      <c r="BG237" s="239">
        <f>IF(N237="zákl. prenesená",J237,0)</f>
        <v>0</v>
      </c>
      <c r="BH237" s="239">
        <f>IF(N237="zníž. prenesená",J237,0)</f>
        <v>0</v>
      </c>
      <c r="BI237" s="239">
        <f>IF(N237="nulová",J237,0)</f>
        <v>0</v>
      </c>
      <c r="BJ237" s="14" t="s">
        <v>144</v>
      </c>
      <c r="BK237" s="239">
        <f>ROUND(I237*H237,2)</f>
        <v>0</v>
      </c>
      <c r="BL237" s="14" t="s">
        <v>278</v>
      </c>
      <c r="BM237" s="238" t="s">
        <v>630</v>
      </c>
    </row>
    <row r="238" s="2" customFormat="1" ht="16.5" customHeight="1">
      <c r="A238" s="35"/>
      <c r="B238" s="36"/>
      <c r="C238" s="245" t="s">
        <v>449</v>
      </c>
      <c r="D238" s="245" t="s">
        <v>394</v>
      </c>
      <c r="E238" s="246" t="s">
        <v>1120</v>
      </c>
      <c r="F238" s="247" t="s">
        <v>1121</v>
      </c>
      <c r="G238" s="248" t="s">
        <v>337</v>
      </c>
      <c r="H238" s="249">
        <v>20</v>
      </c>
      <c r="I238" s="250"/>
      <c r="J238" s="251">
        <f>ROUND(I238*H238,2)</f>
        <v>0</v>
      </c>
      <c r="K238" s="252"/>
      <c r="L238" s="253"/>
      <c r="M238" s="254" t="s">
        <v>1</v>
      </c>
      <c r="N238" s="255" t="s">
        <v>38</v>
      </c>
      <c r="O238" s="94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8" t="s">
        <v>697</v>
      </c>
      <c r="AT238" s="238" t="s">
        <v>394</v>
      </c>
      <c r="AU238" s="238" t="s">
        <v>144</v>
      </c>
      <c r="AY238" s="14" t="s">
        <v>136</v>
      </c>
      <c r="BE238" s="239">
        <f>IF(N238="základná",J238,0)</f>
        <v>0</v>
      </c>
      <c r="BF238" s="239">
        <f>IF(N238="znížená",J238,0)</f>
        <v>0</v>
      </c>
      <c r="BG238" s="239">
        <f>IF(N238="zákl. prenesená",J238,0)</f>
        <v>0</v>
      </c>
      <c r="BH238" s="239">
        <f>IF(N238="zníž. prenesená",J238,0)</f>
        <v>0</v>
      </c>
      <c r="BI238" s="239">
        <f>IF(N238="nulová",J238,0)</f>
        <v>0</v>
      </c>
      <c r="BJ238" s="14" t="s">
        <v>144</v>
      </c>
      <c r="BK238" s="239">
        <f>ROUND(I238*H238,2)</f>
        <v>0</v>
      </c>
      <c r="BL238" s="14" t="s">
        <v>278</v>
      </c>
      <c r="BM238" s="238" t="s">
        <v>634</v>
      </c>
    </row>
    <row r="239" s="2" customFormat="1" ht="16.5" customHeight="1">
      <c r="A239" s="35"/>
      <c r="B239" s="36"/>
      <c r="C239" s="226" t="s">
        <v>600</v>
      </c>
      <c r="D239" s="226" t="s">
        <v>139</v>
      </c>
      <c r="E239" s="227" t="s">
        <v>1122</v>
      </c>
      <c r="F239" s="228" t="s">
        <v>1123</v>
      </c>
      <c r="G239" s="229" t="s">
        <v>337</v>
      </c>
      <c r="H239" s="230">
        <v>30</v>
      </c>
      <c r="I239" s="231"/>
      <c r="J239" s="232">
        <f>ROUND(I239*H239,2)</f>
        <v>0</v>
      </c>
      <c r="K239" s="233"/>
      <c r="L239" s="41"/>
      <c r="M239" s="234" t="s">
        <v>1</v>
      </c>
      <c r="N239" s="235" t="s">
        <v>38</v>
      </c>
      <c r="O239" s="94"/>
      <c r="P239" s="236">
        <f>O239*H239</f>
        <v>0</v>
      </c>
      <c r="Q239" s="236">
        <v>0</v>
      </c>
      <c r="R239" s="236">
        <f>Q239*H239</f>
        <v>0</v>
      </c>
      <c r="S239" s="236">
        <v>0</v>
      </c>
      <c r="T239" s="23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8" t="s">
        <v>278</v>
      </c>
      <c r="AT239" s="238" t="s">
        <v>139</v>
      </c>
      <c r="AU239" s="238" t="s">
        <v>144</v>
      </c>
      <c r="AY239" s="14" t="s">
        <v>136</v>
      </c>
      <c r="BE239" s="239">
        <f>IF(N239="základná",J239,0)</f>
        <v>0</v>
      </c>
      <c r="BF239" s="239">
        <f>IF(N239="znížená",J239,0)</f>
        <v>0</v>
      </c>
      <c r="BG239" s="239">
        <f>IF(N239="zákl. prenesená",J239,0)</f>
        <v>0</v>
      </c>
      <c r="BH239" s="239">
        <f>IF(N239="zníž. prenesená",J239,0)</f>
        <v>0</v>
      </c>
      <c r="BI239" s="239">
        <f>IF(N239="nulová",J239,0)</f>
        <v>0</v>
      </c>
      <c r="BJ239" s="14" t="s">
        <v>144</v>
      </c>
      <c r="BK239" s="239">
        <f>ROUND(I239*H239,2)</f>
        <v>0</v>
      </c>
      <c r="BL239" s="14" t="s">
        <v>278</v>
      </c>
      <c r="BM239" s="238" t="s">
        <v>637</v>
      </c>
    </row>
    <row r="240" s="2" customFormat="1" ht="24.15" customHeight="1">
      <c r="A240" s="35"/>
      <c r="B240" s="36"/>
      <c r="C240" s="245" t="s">
        <v>452</v>
      </c>
      <c r="D240" s="245" t="s">
        <v>394</v>
      </c>
      <c r="E240" s="246" t="s">
        <v>1124</v>
      </c>
      <c r="F240" s="247" t="s">
        <v>1125</v>
      </c>
      <c r="G240" s="248" t="s">
        <v>337</v>
      </c>
      <c r="H240" s="249">
        <v>30</v>
      </c>
      <c r="I240" s="250"/>
      <c r="J240" s="251">
        <f>ROUND(I240*H240,2)</f>
        <v>0</v>
      </c>
      <c r="K240" s="252"/>
      <c r="L240" s="253"/>
      <c r="M240" s="254" t="s">
        <v>1</v>
      </c>
      <c r="N240" s="255" t="s">
        <v>38</v>
      </c>
      <c r="O240" s="94"/>
      <c r="P240" s="236">
        <f>O240*H240</f>
        <v>0</v>
      </c>
      <c r="Q240" s="236">
        <v>0</v>
      </c>
      <c r="R240" s="236">
        <f>Q240*H240</f>
        <v>0</v>
      </c>
      <c r="S240" s="236">
        <v>0</v>
      </c>
      <c r="T240" s="23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8" t="s">
        <v>697</v>
      </c>
      <c r="AT240" s="238" t="s">
        <v>394</v>
      </c>
      <c r="AU240" s="238" t="s">
        <v>144</v>
      </c>
      <c r="AY240" s="14" t="s">
        <v>136</v>
      </c>
      <c r="BE240" s="239">
        <f>IF(N240="základná",J240,0)</f>
        <v>0</v>
      </c>
      <c r="BF240" s="239">
        <f>IF(N240="znížená",J240,0)</f>
        <v>0</v>
      </c>
      <c r="BG240" s="239">
        <f>IF(N240="zákl. prenesená",J240,0)</f>
        <v>0</v>
      </c>
      <c r="BH240" s="239">
        <f>IF(N240="zníž. prenesená",J240,0)</f>
        <v>0</v>
      </c>
      <c r="BI240" s="239">
        <f>IF(N240="nulová",J240,0)</f>
        <v>0</v>
      </c>
      <c r="BJ240" s="14" t="s">
        <v>144</v>
      </c>
      <c r="BK240" s="239">
        <f>ROUND(I240*H240,2)</f>
        <v>0</v>
      </c>
      <c r="BL240" s="14" t="s">
        <v>278</v>
      </c>
      <c r="BM240" s="238" t="s">
        <v>641</v>
      </c>
    </row>
    <row r="241" s="2" customFormat="1" ht="16.5" customHeight="1">
      <c r="A241" s="35"/>
      <c r="B241" s="36"/>
      <c r="C241" s="226" t="s">
        <v>607</v>
      </c>
      <c r="D241" s="226" t="s">
        <v>139</v>
      </c>
      <c r="E241" s="227" t="s">
        <v>1126</v>
      </c>
      <c r="F241" s="228" t="s">
        <v>1127</v>
      </c>
      <c r="G241" s="229" t="s">
        <v>337</v>
      </c>
      <c r="H241" s="230">
        <v>47</v>
      </c>
      <c r="I241" s="231"/>
      <c r="J241" s="232">
        <f>ROUND(I241*H241,2)</f>
        <v>0</v>
      </c>
      <c r="K241" s="233"/>
      <c r="L241" s="41"/>
      <c r="M241" s="234" t="s">
        <v>1</v>
      </c>
      <c r="N241" s="235" t="s">
        <v>38</v>
      </c>
      <c r="O241" s="94"/>
      <c r="P241" s="236">
        <f>O241*H241</f>
        <v>0</v>
      </c>
      <c r="Q241" s="236">
        <v>0</v>
      </c>
      <c r="R241" s="236">
        <f>Q241*H241</f>
        <v>0</v>
      </c>
      <c r="S241" s="236">
        <v>0</v>
      </c>
      <c r="T241" s="23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8" t="s">
        <v>278</v>
      </c>
      <c r="AT241" s="238" t="s">
        <v>139</v>
      </c>
      <c r="AU241" s="238" t="s">
        <v>144</v>
      </c>
      <c r="AY241" s="14" t="s">
        <v>136</v>
      </c>
      <c r="BE241" s="239">
        <f>IF(N241="základná",J241,0)</f>
        <v>0</v>
      </c>
      <c r="BF241" s="239">
        <f>IF(N241="znížená",J241,0)</f>
        <v>0</v>
      </c>
      <c r="BG241" s="239">
        <f>IF(N241="zákl. prenesená",J241,0)</f>
        <v>0</v>
      </c>
      <c r="BH241" s="239">
        <f>IF(N241="zníž. prenesená",J241,0)</f>
        <v>0</v>
      </c>
      <c r="BI241" s="239">
        <f>IF(N241="nulová",J241,0)</f>
        <v>0</v>
      </c>
      <c r="BJ241" s="14" t="s">
        <v>144</v>
      </c>
      <c r="BK241" s="239">
        <f>ROUND(I241*H241,2)</f>
        <v>0</v>
      </c>
      <c r="BL241" s="14" t="s">
        <v>278</v>
      </c>
      <c r="BM241" s="238" t="s">
        <v>644</v>
      </c>
    </row>
    <row r="242" s="2" customFormat="1" ht="16.5" customHeight="1">
      <c r="A242" s="35"/>
      <c r="B242" s="36"/>
      <c r="C242" s="245" t="s">
        <v>456</v>
      </c>
      <c r="D242" s="245" t="s">
        <v>394</v>
      </c>
      <c r="E242" s="246" t="s">
        <v>1128</v>
      </c>
      <c r="F242" s="247" t="s">
        <v>1129</v>
      </c>
      <c r="G242" s="248" t="s">
        <v>337</v>
      </c>
      <c r="H242" s="249">
        <v>47</v>
      </c>
      <c r="I242" s="250"/>
      <c r="J242" s="251">
        <f>ROUND(I242*H242,2)</f>
        <v>0</v>
      </c>
      <c r="K242" s="252"/>
      <c r="L242" s="253"/>
      <c r="M242" s="254" t="s">
        <v>1</v>
      </c>
      <c r="N242" s="255" t="s">
        <v>38</v>
      </c>
      <c r="O242" s="94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8" t="s">
        <v>697</v>
      </c>
      <c r="AT242" s="238" t="s">
        <v>394</v>
      </c>
      <c r="AU242" s="238" t="s">
        <v>144</v>
      </c>
      <c r="AY242" s="14" t="s">
        <v>136</v>
      </c>
      <c r="BE242" s="239">
        <f>IF(N242="základná",J242,0)</f>
        <v>0</v>
      </c>
      <c r="BF242" s="239">
        <f>IF(N242="znížená",J242,0)</f>
        <v>0</v>
      </c>
      <c r="BG242" s="239">
        <f>IF(N242="zákl. prenesená",J242,0)</f>
        <v>0</v>
      </c>
      <c r="BH242" s="239">
        <f>IF(N242="zníž. prenesená",J242,0)</f>
        <v>0</v>
      </c>
      <c r="BI242" s="239">
        <f>IF(N242="nulová",J242,0)</f>
        <v>0</v>
      </c>
      <c r="BJ242" s="14" t="s">
        <v>144</v>
      </c>
      <c r="BK242" s="239">
        <f>ROUND(I242*H242,2)</f>
        <v>0</v>
      </c>
      <c r="BL242" s="14" t="s">
        <v>278</v>
      </c>
      <c r="BM242" s="238" t="s">
        <v>648</v>
      </c>
    </row>
    <row r="243" s="2" customFormat="1" ht="21.75" customHeight="1">
      <c r="A243" s="35"/>
      <c r="B243" s="36"/>
      <c r="C243" s="226" t="s">
        <v>614</v>
      </c>
      <c r="D243" s="226" t="s">
        <v>139</v>
      </c>
      <c r="E243" s="227" t="s">
        <v>1130</v>
      </c>
      <c r="F243" s="228" t="s">
        <v>1131</v>
      </c>
      <c r="G243" s="229" t="s">
        <v>150</v>
      </c>
      <c r="H243" s="230">
        <v>1</v>
      </c>
      <c r="I243" s="231"/>
      <c r="J243" s="232">
        <f>ROUND(I243*H243,2)</f>
        <v>0</v>
      </c>
      <c r="K243" s="233"/>
      <c r="L243" s="41"/>
      <c r="M243" s="240" t="s">
        <v>1</v>
      </c>
      <c r="N243" s="241" t="s">
        <v>38</v>
      </c>
      <c r="O243" s="242"/>
      <c r="P243" s="243">
        <f>O243*H243</f>
        <v>0</v>
      </c>
      <c r="Q243" s="243">
        <v>0</v>
      </c>
      <c r="R243" s="243">
        <f>Q243*H243</f>
        <v>0</v>
      </c>
      <c r="S243" s="243">
        <v>0</v>
      </c>
      <c r="T243" s="244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8" t="s">
        <v>278</v>
      </c>
      <c r="AT243" s="238" t="s">
        <v>139</v>
      </c>
      <c r="AU243" s="238" t="s">
        <v>144</v>
      </c>
      <c r="AY243" s="14" t="s">
        <v>136</v>
      </c>
      <c r="BE243" s="239">
        <f>IF(N243="základná",J243,0)</f>
        <v>0</v>
      </c>
      <c r="BF243" s="239">
        <f>IF(N243="znížená",J243,0)</f>
        <v>0</v>
      </c>
      <c r="BG243" s="239">
        <f>IF(N243="zákl. prenesená",J243,0)</f>
        <v>0</v>
      </c>
      <c r="BH243" s="239">
        <f>IF(N243="zníž. prenesená",J243,0)</f>
        <v>0</v>
      </c>
      <c r="BI243" s="239">
        <f>IF(N243="nulová",J243,0)</f>
        <v>0</v>
      </c>
      <c r="BJ243" s="14" t="s">
        <v>144</v>
      </c>
      <c r="BK243" s="239">
        <f>ROUND(I243*H243,2)</f>
        <v>0</v>
      </c>
      <c r="BL243" s="14" t="s">
        <v>278</v>
      </c>
      <c r="BM243" s="238" t="s">
        <v>651</v>
      </c>
    </row>
    <row r="244" s="2" customFormat="1" ht="6.96" customHeight="1">
      <c r="A244" s="35"/>
      <c r="B244" s="69"/>
      <c r="C244" s="70"/>
      <c r="D244" s="70"/>
      <c r="E244" s="70"/>
      <c r="F244" s="70"/>
      <c r="G244" s="70"/>
      <c r="H244" s="70"/>
      <c r="I244" s="70"/>
      <c r="J244" s="70"/>
      <c r="K244" s="70"/>
      <c r="L244" s="41"/>
      <c r="M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</row>
  </sheetData>
  <sheetProtection sheet="1" autoFilter="0" formatColumns="0" formatRows="0" objects="1" scenarios="1" spinCount="100000" saltValue="5CqHD/vZ52Ii9t4PqbjtMZXRsdZLNyjv0bhlTLYcQrBj7pFNFLSSiKiK8iN6fXXH0Lu7LYeJTzIF55K0uXj3bw==" hashValue="ajZQJiIwvS6awuYhV5Rr15FwawFfJ9ziZg4TQJQWRHqxYCSGDtqJJkdlW0MUP/0lZtLKW1lFjrkabKs3lj2m6A==" algorithmName="SHA-512" password="CC35"/>
  <autoFilter ref="C121:K24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90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100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Denný stacionár v meste Zlaté Moravce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101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1132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19. 5. 2022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ROUND(J126,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ROUND((SUM(BE126:BE229)),  2)</f>
        <v>0</v>
      </c>
      <c r="G33" s="159"/>
      <c r="H33" s="159"/>
      <c r="I33" s="160">
        <v>0.20000000000000001</v>
      </c>
      <c r="J33" s="158">
        <f>ROUND(((SUM(BE126:BE229))*I33),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ROUND((SUM(BF126:BF229)),  2)</f>
        <v>0</v>
      </c>
      <c r="G34" s="159"/>
      <c r="H34" s="159"/>
      <c r="I34" s="160">
        <v>0.20000000000000001</v>
      </c>
      <c r="J34" s="158">
        <f>ROUND(((SUM(BF126:BF229))*I34),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ROUND((SUM(BG126:BG229)),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ROUND((SUM(BH126:BH229)),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ROUND((SUM(BI126:BI229)),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Zlaté Moravce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SO-04 - Zdravotechnika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19. 5. 2022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104</v>
      </c>
      <c r="D94" s="183"/>
      <c r="E94" s="183"/>
      <c r="F94" s="183"/>
      <c r="G94" s="183"/>
      <c r="H94" s="183"/>
      <c r="I94" s="183"/>
      <c r="J94" s="184" t="s">
        <v>105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106</v>
      </c>
      <c r="D96" s="37"/>
      <c r="E96" s="37"/>
      <c r="F96" s="37"/>
      <c r="G96" s="37"/>
      <c r="H96" s="37"/>
      <c r="I96" s="37"/>
      <c r="J96" s="113">
        <f>J126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86"/>
      <c r="C97" s="187"/>
      <c r="D97" s="188" t="s">
        <v>108</v>
      </c>
      <c r="E97" s="189"/>
      <c r="F97" s="189"/>
      <c r="G97" s="189"/>
      <c r="H97" s="189"/>
      <c r="I97" s="189"/>
      <c r="J97" s="190">
        <f>J127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284</v>
      </c>
      <c r="E98" s="195"/>
      <c r="F98" s="195"/>
      <c r="G98" s="195"/>
      <c r="H98" s="195"/>
      <c r="I98" s="195"/>
      <c r="J98" s="196">
        <f>J128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1133</v>
      </c>
      <c r="E99" s="195"/>
      <c r="F99" s="195"/>
      <c r="G99" s="195"/>
      <c r="H99" s="195"/>
      <c r="I99" s="195"/>
      <c r="J99" s="196">
        <f>J130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109</v>
      </c>
      <c r="E100" s="195"/>
      <c r="F100" s="195"/>
      <c r="G100" s="195"/>
      <c r="H100" s="195"/>
      <c r="I100" s="195"/>
      <c r="J100" s="196">
        <f>J155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6"/>
      <c r="C101" s="187"/>
      <c r="D101" s="188" t="s">
        <v>110</v>
      </c>
      <c r="E101" s="189"/>
      <c r="F101" s="189"/>
      <c r="G101" s="189"/>
      <c r="H101" s="189"/>
      <c r="I101" s="189"/>
      <c r="J101" s="190">
        <f>J157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2"/>
      <c r="C102" s="193"/>
      <c r="D102" s="194" t="s">
        <v>112</v>
      </c>
      <c r="E102" s="195"/>
      <c r="F102" s="195"/>
      <c r="G102" s="195"/>
      <c r="H102" s="195"/>
      <c r="I102" s="195"/>
      <c r="J102" s="196">
        <f>J158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1134</v>
      </c>
      <c r="E103" s="195"/>
      <c r="F103" s="195"/>
      <c r="G103" s="195"/>
      <c r="H103" s="195"/>
      <c r="I103" s="195"/>
      <c r="J103" s="196">
        <f>J164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1135</v>
      </c>
      <c r="E104" s="195"/>
      <c r="F104" s="195"/>
      <c r="G104" s="195"/>
      <c r="H104" s="195"/>
      <c r="I104" s="195"/>
      <c r="J104" s="196">
        <f>J175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1136</v>
      </c>
      <c r="E105" s="195"/>
      <c r="F105" s="195"/>
      <c r="G105" s="195"/>
      <c r="H105" s="195"/>
      <c r="I105" s="195"/>
      <c r="J105" s="196">
        <f>J186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2"/>
      <c r="C106" s="193"/>
      <c r="D106" s="194" t="s">
        <v>114</v>
      </c>
      <c r="E106" s="195"/>
      <c r="F106" s="195"/>
      <c r="G106" s="195"/>
      <c r="H106" s="195"/>
      <c r="I106" s="195"/>
      <c r="J106" s="196">
        <f>J207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122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81" t="str">
        <f>E7</f>
        <v>Denný stacionár v meste Zlaté Moravce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101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79" t="str">
        <f>E9</f>
        <v>SO-04 - Zdravotechnika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19</v>
      </c>
      <c r="D120" s="37"/>
      <c r="E120" s="37"/>
      <c r="F120" s="24" t="str">
        <f>F12</f>
        <v xml:space="preserve"> </v>
      </c>
      <c r="G120" s="37"/>
      <c r="H120" s="37"/>
      <c r="I120" s="29" t="s">
        <v>21</v>
      </c>
      <c r="J120" s="82" t="str">
        <f>IF(J12="","",J12)</f>
        <v>19. 5. 2022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23</v>
      </c>
      <c r="D122" s="37"/>
      <c r="E122" s="37"/>
      <c r="F122" s="24" t="str">
        <f>E15</f>
        <v xml:space="preserve"> </v>
      </c>
      <c r="G122" s="37"/>
      <c r="H122" s="37"/>
      <c r="I122" s="29" t="s">
        <v>28</v>
      </c>
      <c r="J122" s="33" t="str">
        <f>E21</f>
        <v xml:space="preserve">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26</v>
      </c>
      <c r="D123" s="37"/>
      <c r="E123" s="37"/>
      <c r="F123" s="24" t="str">
        <f>IF(E18="","",E18)</f>
        <v>Vyplň údaj</v>
      </c>
      <c r="G123" s="37"/>
      <c r="H123" s="37"/>
      <c r="I123" s="29" t="s">
        <v>30</v>
      </c>
      <c r="J123" s="33" t="str">
        <f>E24</f>
        <v xml:space="preserve"> 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98"/>
      <c r="B125" s="199"/>
      <c r="C125" s="200" t="s">
        <v>123</v>
      </c>
      <c r="D125" s="201" t="s">
        <v>57</v>
      </c>
      <c r="E125" s="201" t="s">
        <v>53</v>
      </c>
      <c r="F125" s="201" t="s">
        <v>54</v>
      </c>
      <c r="G125" s="201" t="s">
        <v>124</v>
      </c>
      <c r="H125" s="201" t="s">
        <v>125</v>
      </c>
      <c r="I125" s="201" t="s">
        <v>126</v>
      </c>
      <c r="J125" s="202" t="s">
        <v>105</v>
      </c>
      <c r="K125" s="203" t="s">
        <v>127</v>
      </c>
      <c r="L125" s="204"/>
      <c r="M125" s="103" t="s">
        <v>1</v>
      </c>
      <c r="N125" s="104" t="s">
        <v>36</v>
      </c>
      <c r="O125" s="104" t="s">
        <v>128</v>
      </c>
      <c r="P125" s="104" t="s">
        <v>129</v>
      </c>
      <c r="Q125" s="104" t="s">
        <v>130</v>
      </c>
      <c r="R125" s="104" t="s">
        <v>131</v>
      </c>
      <c r="S125" s="104" t="s">
        <v>132</v>
      </c>
      <c r="T125" s="105" t="s">
        <v>133</v>
      </c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</row>
    <row r="126" s="2" customFormat="1" ht="22.8" customHeight="1">
      <c r="A126" s="35"/>
      <c r="B126" s="36"/>
      <c r="C126" s="110" t="s">
        <v>106</v>
      </c>
      <c r="D126" s="37"/>
      <c r="E126" s="37"/>
      <c r="F126" s="37"/>
      <c r="G126" s="37"/>
      <c r="H126" s="37"/>
      <c r="I126" s="37"/>
      <c r="J126" s="205">
        <f>BK126</f>
        <v>0</v>
      </c>
      <c r="K126" s="37"/>
      <c r="L126" s="41"/>
      <c r="M126" s="106"/>
      <c r="N126" s="206"/>
      <c r="O126" s="107"/>
      <c r="P126" s="207">
        <f>P127+P157</f>
        <v>0</v>
      </c>
      <c r="Q126" s="107"/>
      <c r="R126" s="207">
        <f>R127+R157</f>
        <v>0</v>
      </c>
      <c r="S126" s="107"/>
      <c r="T126" s="208">
        <f>T127+T157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71</v>
      </c>
      <c r="AU126" s="14" t="s">
        <v>107</v>
      </c>
      <c r="BK126" s="209">
        <f>BK127+BK157</f>
        <v>0</v>
      </c>
    </row>
    <row r="127" s="12" customFormat="1" ht="25.92" customHeight="1">
      <c r="A127" s="12"/>
      <c r="B127" s="210"/>
      <c r="C127" s="211"/>
      <c r="D127" s="212" t="s">
        <v>71</v>
      </c>
      <c r="E127" s="213" t="s">
        <v>134</v>
      </c>
      <c r="F127" s="213" t="s">
        <v>135</v>
      </c>
      <c r="G127" s="211"/>
      <c r="H127" s="211"/>
      <c r="I127" s="214"/>
      <c r="J127" s="215">
        <f>BK127</f>
        <v>0</v>
      </c>
      <c r="K127" s="211"/>
      <c r="L127" s="216"/>
      <c r="M127" s="217"/>
      <c r="N127" s="218"/>
      <c r="O127" s="218"/>
      <c r="P127" s="219">
        <f>P128+P130+P155</f>
        <v>0</v>
      </c>
      <c r="Q127" s="218"/>
      <c r="R127" s="219">
        <f>R128+R130+R155</f>
        <v>0</v>
      </c>
      <c r="S127" s="218"/>
      <c r="T127" s="220">
        <f>T128+T130+T155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80</v>
      </c>
      <c r="AT127" s="222" t="s">
        <v>71</v>
      </c>
      <c r="AU127" s="222" t="s">
        <v>72</v>
      </c>
      <c r="AY127" s="221" t="s">
        <v>136</v>
      </c>
      <c r="BK127" s="223">
        <f>BK128+BK130+BK155</f>
        <v>0</v>
      </c>
    </row>
    <row r="128" s="12" customFormat="1" ht="22.8" customHeight="1">
      <c r="A128" s="12"/>
      <c r="B128" s="210"/>
      <c r="C128" s="211"/>
      <c r="D128" s="212" t="s">
        <v>71</v>
      </c>
      <c r="E128" s="224" t="s">
        <v>151</v>
      </c>
      <c r="F128" s="224" t="s">
        <v>356</v>
      </c>
      <c r="G128" s="211"/>
      <c r="H128" s="211"/>
      <c r="I128" s="214"/>
      <c r="J128" s="225">
        <f>BK128</f>
        <v>0</v>
      </c>
      <c r="K128" s="211"/>
      <c r="L128" s="216"/>
      <c r="M128" s="217"/>
      <c r="N128" s="218"/>
      <c r="O128" s="218"/>
      <c r="P128" s="219">
        <f>P129</f>
        <v>0</v>
      </c>
      <c r="Q128" s="218"/>
      <c r="R128" s="219">
        <f>R129</f>
        <v>0</v>
      </c>
      <c r="S128" s="218"/>
      <c r="T128" s="220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80</v>
      </c>
      <c r="AT128" s="222" t="s">
        <v>71</v>
      </c>
      <c r="AU128" s="222" t="s">
        <v>80</v>
      </c>
      <c r="AY128" s="221" t="s">
        <v>136</v>
      </c>
      <c r="BK128" s="223">
        <f>BK129</f>
        <v>0</v>
      </c>
    </row>
    <row r="129" s="2" customFormat="1" ht="24.15" customHeight="1">
      <c r="A129" s="35"/>
      <c r="B129" s="36"/>
      <c r="C129" s="226" t="s">
        <v>80</v>
      </c>
      <c r="D129" s="226" t="s">
        <v>139</v>
      </c>
      <c r="E129" s="227" t="s">
        <v>909</v>
      </c>
      <c r="F129" s="228" t="s">
        <v>1137</v>
      </c>
      <c r="G129" s="229" t="s">
        <v>150</v>
      </c>
      <c r="H129" s="230">
        <v>1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143</v>
      </c>
      <c r="AT129" s="238" t="s">
        <v>139</v>
      </c>
      <c r="AU129" s="238" t="s">
        <v>144</v>
      </c>
      <c r="AY129" s="14" t="s">
        <v>136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144</v>
      </c>
      <c r="BK129" s="239">
        <f>ROUND(I129*H129,2)</f>
        <v>0</v>
      </c>
      <c r="BL129" s="14" t="s">
        <v>143</v>
      </c>
      <c r="BM129" s="238" t="s">
        <v>144</v>
      </c>
    </row>
    <row r="130" s="12" customFormat="1" ht="22.8" customHeight="1">
      <c r="A130" s="12"/>
      <c r="B130" s="210"/>
      <c r="C130" s="211"/>
      <c r="D130" s="212" t="s">
        <v>71</v>
      </c>
      <c r="E130" s="224" t="s">
        <v>154</v>
      </c>
      <c r="F130" s="224" t="s">
        <v>1138</v>
      </c>
      <c r="G130" s="211"/>
      <c r="H130" s="211"/>
      <c r="I130" s="214"/>
      <c r="J130" s="225">
        <f>BK130</f>
        <v>0</v>
      </c>
      <c r="K130" s="211"/>
      <c r="L130" s="216"/>
      <c r="M130" s="217"/>
      <c r="N130" s="218"/>
      <c r="O130" s="218"/>
      <c r="P130" s="219">
        <f>SUM(P131:P154)</f>
        <v>0</v>
      </c>
      <c r="Q130" s="218"/>
      <c r="R130" s="219">
        <f>SUM(R131:R154)</f>
        <v>0</v>
      </c>
      <c r="S130" s="218"/>
      <c r="T130" s="220">
        <f>SUM(T131:T154)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80</v>
      </c>
      <c r="AT130" s="222" t="s">
        <v>71</v>
      </c>
      <c r="AU130" s="222" t="s">
        <v>80</v>
      </c>
      <c r="AY130" s="221" t="s">
        <v>136</v>
      </c>
      <c r="BK130" s="223">
        <f>SUM(BK131:BK154)</f>
        <v>0</v>
      </c>
    </row>
    <row r="131" s="2" customFormat="1" ht="24.15" customHeight="1">
      <c r="A131" s="35"/>
      <c r="B131" s="36"/>
      <c r="C131" s="226" t="s">
        <v>147</v>
      </c>
      <c r="D131" s="226" t="s">
        <v>139</v>
      </c>
      <c r="E131" s="227" t="s">
        <v>1139</v>
      </c>
      <c r="F131" s="228" t="s">
        <v>1140</v>
      </c>
      <c r="G131" s="229" t="s">
        <v>248</v>
      </c>
      <c r="H131" s="230">
        <v>26.309999999999999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143</v>
      </c>
      <c r="AT131" s="238" t="s">
        <v>139</v>
      </c>
      <c r="AU131" s="238" t="s">
        <v>144</v>
      </c>
      <c r="AY131" s="14" t="s">
        <v>136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144</v>
      </c>
      <c r="BK131" s="239">
        <f>ROUND(I131*H131,2)</f>
        <v>0</v>
      </c>
      <c r="BL131" s="14" t="s">
        <v>143</v>
      </c>
      <c r="BM131" s="238" t="s">
        <v>143</v>
      </c>
    </row>
    <row r="132" s="2" customFormat="1" ht="33" customHeight="1">
      <c r="A132" s="35"/>
      <c r="B132" s="36"/>
      <c r="C132" s="245" t="s">
        <v>143</v>
      </c>
      <c r="D132" s="245" t="s">
        <v>394</v>
      </c>
      <c r="E132" s="246" t="s">
        <v>1141</v>
      </c>
      <c r="F132" s="247" t="s">
        <v>1142</v>
      </c>
      <c r="G132" s="248" t="s">
        <v>337</v>
      </c>
      <c r="H132" s="249">
        <v>5.2599999999999998</v>
      </c>
      <c r="I132" s="250"/>
      <c r="J132" s="251">
        <f>ROUND(I132*H132,2)</f>
        <v>0</v>
      </c>
      <c r="K132" s="252"/>
      <c r="L132" s="253"/>
      <c r="M132" s="254" t="s">
        <v>1</v>
      </c>
      <c r="N132" s="25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154</v>
      </c>
      <c r="AT132" s="238" t="s">
        <v>394</v>
      </c>
      <c r="AU132" s="238" t="s">
        <v>144</v>
      </c>
      <c r="AY132" s="14" t="s">
        <v>136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144</v>
      </c>
      <c r="BK132" s="239">
        <f>ROUND(I132*H132,2)</f>
        <v>0</v>
      </c>
      <c r="BL132" s="14" t="s">
        <v>143</v>
      </c>
      <c r="BM132" s="238" t="s">
        <v>151</v>
      </c>
    </row>
    <row r="133" s="2" customFormat="1" ht="24.15" customHeight="1">
      <c r="A133" s="35"/>
      <c r="B133" s="36"/>
      <c r="C133" s="226" t="s">
        <v>299</v>
      </c>
      <c r="D133" s="226" t="s">
        <v>139</v>
      </c>
      <c r="E133" s="227" t="s">
        <v>1143</v>
      </c>
      <c r="F133" s="228" t="s">
        <v>1144</v>
      </c>
      <c r="G133" s="229" t="s">
        <v>248</v>
      </c>
      <c r="H133" s="230">
        <v>56.149999999999999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143</v>
      </c>
      <c r="AT133" s="238" t="s">
        <v>139</v>
      </c>
      <c r="AU133" s="238" t="s">
        <v>144</v>
      </c>
      <c r="AY133" s="14" t="s">
        <v>136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144</v>
      </c>
      <c r="BK133" s="239">
        <f>ROUND(I133*H133,2)</f>
        <v>0</v>
      </c>
      <c r="BL133" s="14" t="s">
        <v>143</v>
      </c>
      <c r="BM133" s="238" t="s">
        <v>154</v>
      </c>
    </row>
    <row r="134" s="2" customFormat="1" ht="33" customHeight="1">
      <c r="A134" s="35"/>
      <c r="B134" s="36"/>
      <c r="C134" s="245" t="s">
        <v>151</v>
      </c>
      <c r="D134" s="245" t="s">
        <v>394</v>
      </c>
      <c r="E134" s="246" t="s">
        <v>1145</v>
      </c>
      <c r="F134" s="247" t="s">
        <v>1146</v>
      </c>
      <c r="G134" s="248" t="s">
        <v>337</v>
      </c>
      <c r="H134" s="249">
        <v>11.23</v>
      </c>
      <c r="I134" s="250"/>
      <c r="J134" s="251">
        <f>ROUND(I134*H134,2)</f>
        <v>0</v>
      </c>
      <c r="K134" s="252"/>
      <c r="L134" s="253"/>
      <c r="M134" s="254" t="s">
        <v>1</v>
      </c>
      <c r="N134" s="25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154</v>
      </c>
      <c r="AT134" s="238" t="s">
        <v>394</v>
      </c>
      <c r="AU134" s="238" t="s">
        <v>144</v>
      </c>
      <c r="AY134" s="14" t="s">
        <v>136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144</v>
      </c>
      <c r="BK134" s="239">
        <f>ROUND(I134*H134,2)</f>
        <v>0</v>
      </c>
      <c r="BL134" s="14" t="s">
        <v>143</v>
      </c>
      <c r="BM134" s="238" t="s">
        <v>158</v>
      </c>
    </row>
    <row r="135" s="2" customFormat="1" ht="24.15" customHeight="1">
      <c r="A135" s="35"/>
      <c r="B135" s="36"/>
      <c r="C135" s="226" t="s">
        <v>162</v>
      </c>
      <c r="D135" s="226" t="s">
        <v>139</v>
      </c>
      <c r="E135" s="227" t="s">
        <v>1147</v>
      </c>
      <c r="F135" s="228" t="s">
        <v>1148</v>
      </c>
      <c r="G135" s="229" t="s">
        <v>248</v>
      </c>
      <c r="H135" s="230">
        <v>43.5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143</v>
      </c>
      <c r="AT135" s="238" t="s">
        <v>139</v>
      </c>
      <c r="AU135" s="238" t="s">
        <v>144</v>
      </c>
      <c r="AY135" s="14" t="s">
        <v>136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144</v>
      </c>
      <c r="BK135" s="239">
        <f>ROUND(I135*H135,2)</f>
        <v>0</v>
      </c>
      <c r="BL135" s="14" t="s">
        <v>143</v>
      </c>
      <c r="BM135" s="238" t="s">
        <v>161</v>
      </c>
    </row>
    <row r="136" s="2" customFormat="1" ht="33" customHeight="1">
      <c r="A136" s="35"/>
      <c r="B136" s="36"/>
      <c r="C136" s="245" t="s">
        <v>154</v>
      </c>
      <c r="D136" s="245" t="s">
        <v>394</v>
      </c>
      <c r="E136" s="246" t="s">
        <v>1149</v>
      </c>
      <c r="F136" s="247" t="s">
        <v>1150</v>
      </c>
      <c r="G136" s="248" t="s">
        <v>337</v>
      </c>
      <c r="H136" s="249">
        <v>8.6999999999999993</v>
      </c>
      <c r="I136" s="250"/>
      <c r="J136" s="251">
        <f>ROUND(I136*H136,2)</f>
        <v>0</v>
      </c>
      <c r="K136" s="252"/>
      <c r="L136" s="253"/>
      <c r="M136" s="254" t="s">
        <v>1</v>
      </c>
      <c r="N136" s="25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154</v>
      </c>
      <c r="AT136" s="238" t="s">
        <v>394</v>
      </c>
      <c r="AU136" s="238" t="s">
        <v>144</v>
      </c>
      <c r="AY136" s="14" t="s">
        <v>136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144</v>
      </c>
      <c r="BK136" s="239">
        <f>ROUND(I136*H136,2)</f>
        <v>0</v>
      </c>
      <c r="BL136" s="14" t="s">
        <v>143</v>
      </c>
      <c r="BM136" s="238" t="s">
        <v>165</v>
      </c>
    </row>
    <row r="137" s="2" customFormat="1" ht="16.5" customHeight="1">
      <c r="A137" s="35"/>
      <c r="B137" s="36"/>
      <c r="C137" s="226" t="s">
        <v>137</v>
      </c>
      <c r="D137" s="226" t="s">
        <v>139</v>
      </c>
      <c r="E137" s="227" t="s">
        <v>1151</v>
      </c>
      <c r="F137" s="228" t="s">
        <v>1152</v>
      </c>
      <c r="G137" s="229" t="s">
        <v>337</v>
      </c>
      <c r="H137" s="230">
        <v>8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143</v>
      </c>
      <c r="AT137" s="238" t="s">
        <v>139</v>
      </c>
      <c r="AU137" s="238" t="s">
        <v>144</v>
      </c>
      <c r="AY137" s="14" t="s">
        <v>136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144</v>
      </c>
      <c r="BK137" s="239">
        <f>ROUND(I137*H137,2)</f>
        <v>0</v>
      </c>
      <c r="BL137" s="14" t="s">
        <v>143</v>
      </c>
      <c r="BM137" s="238" t="s">
        <v>168</v>
      </c>
    </row>
    <row r="138" s="2" customFormat="1" ht="24.15" customHeight="1">
      <c r="A138" s="35"/>
      <c r="B138" s="36"/>
      <c r="C138" s="245" t="s">
        <v>158</v>
      </c>
      <c r="D138" s="245" t="s">
        <v>394</v>
      </c>
      <c r="E138" s="246" t="s">
        <v>1153</v>
      </c>
      <c r="F138" s="247" t="s">
        <v>1154</v>
      </c>
      <c r="G138" s="248" t="s">
        <v>337</v>
      </c>
      <c r="H138" s="249">
        <v>8</v>
      </c>
      <c r="I138" s="250"/>
      <c r="J138" s="251">
        <f>ROUND(I138*H138,2)</f>
        <v>0</v>
      </c>
      <c r="K138" s="252"/>
      <c r="L138" s="253"/>
      <c r="M138" s="254" t="s">
        <v>1</v>
      </c>
      <c r="N138" s="255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154</v>
      </c>
      <c r="AT138" s="238" t="s">
        <v>394</v>
      </c>
      <c r="AU138" s="238" t="s">
        <v>144</v>
      </c>
      <c r="AY138" s="14" t="s">
        <v>136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144</v>
      </c>
      <c r="BK138" s="239">
        <f>ROUND(I138*H138,2)</f>
        <v>0</v>
      </c>
      <c r="BL138" s="14" t="s">
        <v>143</v>
      </c>
      <c r="BM138" s="238" t="s">
        <v>171</v>
      </c>
    </row>
    <row r="139" s="2" customFormat="1" ht="16.5" customHeight="1">
      <c r="A139" s="35"/>
      <c r="B139" s="36"/>
      <c r="C139" s="226" t="s">
        <v>174</v>
      </c>
      <c r="D139" s="226" t="s">
        <v>139</v>
      </c>
      <c r="E139" s="227" t="s">
        <v>1151</v>
      </c>
      <c r="F139" s="228" t="s">
        <v>1152</v>
      </c>
      <c r="G139" s="229" t="s">
        <v>337</v>
      </c>
      <c r="H139" s="230">
        <v>5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143</v>
      </c>
      <c r="AT139" s="238" t="s">
        <v>139</v>
      </c>
      <c r="AU139" s="238" t="s">
        <v>144</v>
      </c>
      <c r="AY139" s="14" t="s">
        <v>136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144</v>
      </c>
      <c r="BK139" s="239">
        <f>ROUND(I139*H139,2)</f>
        <v>0</v>
      </c>
      <c r="BL139" s="14" t="s">
        <v>143</v>
      </c>
      <c r="BM139" s="238" t="s">
        <v>7</v>
      </c>
    </row>
    <row r="140" s="2" customFormat="1" ht="24.15" customHeight="1">
      <c r="A140" s="35"/>
      <c r="B140" s="36"/>
      <c r="C140" s="245" t="s">
        <v>161</v>
      </c>
      <c r="D140" s="245" t="s">
        <v>394</v>
      </c>
      <c r="E140" s="246" t="s">
        <v>1155</v>
      </c>
      <c r="F140" s="247" t="s">
        <v>1156</v>
      </c>
      <c r="G140" s="248" t="s">
        <v>337</v>
      </c>
      <c r="H140" s="249">
        <v>5</v>
      </c>
      <c r="I140" s="250"/>
      <c r="J140" s="251">
        <f>ROUND(I140*H140,2)</f>
        <v>0</v>
      </c>
      <c r="K140" s="252"/>
      <c r="L140" s="253"/>
      <c r="M140" s="254" t="s">
        <v>1</v>
      </c>
      <c r="N140" s="255" t="s">
        <v>38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154</v>
      </c>
      <c r="AT140" s="238" t="s">
        <v>394</v>
      </c>
      <c r="AU140" s="238" t="s">
        <v>144</v>
      </c>
      <c r="AY140" s="14" t="s">
        <v>136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144</v>
      </c>
      <c r="BK140" s="239">
        <f>ROUND(I140*H140,2)</f>
        <v>0</v>
      </c>
      <c r="BL140" s="14" t="s">
        <v>143</v>
      </c>
      <c r="BM140" s="238" t="s">
        <v>177</v>
      </c>
    </row>
    <row r="141" s="2" customFormat="1" ht="16.5" customHeight="1">
      <c r="A141" s="35"/>
      <c r="B141" s="36"/>
      <c r="C141" s="226" t="s">
        <v>181</v>
      </c>
      <c r="D141" s="226" t="s">
        <v>139</v>
      </c>
      <c r="E141" s="227" t="s">
        <v>1157</v>
      </c>
      <c r="F141" s="228" t="s">
        <v>1158</v>
      </c>
      <c r="G141" s="229" t="s">
        <v>337</v>
      </c>
      <c r="H141" s="230">
        <v>15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143</v>
      </c>
      <c r="AT141" s="238" t="s">
        <v>139</v>
      </c>
      <c r="AU141" s="238" t="s">
        <v>144</v>
      </c>
      <c r="AY141" s="14" t="s">
        <v>136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144</v>
      </c>
      <c r="BK141" s="239">
        <f>ROUND(I141*H141,2)</f>
        <v>0</v>
      </c>
      <c r="BL141" s="14" t="s">
        <v>143</v>
      </c>
      <c r="BM141" s="238" t="s">
        <v>180</v>
      </c>
    </row>
    <row r="142" s="2" customFormat="1" ht="24.15" customHeight="1">
      <c r="A142" s="35"/>
      <c r="B142" s="36"/>
      <c r="C142" s="245" t="s">
        <v>165</v>
      </c>
      <c r="D142" s="245" t="s">
        <v>394</v>
      </c>
      <c r="E142" s="246" t="s">
        <v>1159</v>
      </c>
      <c r="F142" s="247" t="s">
        <v>1160</v>
      </c>
      <c r="G142" s="248" t="s">
        <v>337</v>
      </c>
      <c r="H142" s="249">
        <v>15</v>
      </c>
      <c r="I142" s="250"/>
      <c r="J142" s="251">
        <f>ROUND(I142*H142,2)</f>
        <v>0</v>
      </c>
      <c r="K142" s="252"/>
      <c r="L142" s="253"/>
      <c r="M142" s="254" t="s">
        <v>1</v>
      </c>
      <c r="N142" s="255" t="s">
        <v>38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154</v>
      </c>
      <c r="AT142" s="238" t="s">
        <v>394</v>
      </c>
      <c r="AU142" s="238" t="s">
        <v>144</v>
      </c>
      <c r="AY142" s="14" t="s">
        <v>136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144</v>
      </c>
      <c r="BK142" s="239">
        <f>ROUND(I142*H142,2)</f>
        <v>0</v>
      </c>
      <c r="BL142" s="14" t="s">
        <v>143</v>
      </c>
      <c r="BM142" s="238" t="s">
        <v>185</v>
      </c>
    </row>
    <row r="143" s="2" customFormat="1" ht="16.5" customHeight="1">
      <c r="A143" s="35"/>
      <c r="B143" s="36"/>
      <c r="C143" s="226" t="s">
        <v>189</v>
      </c>
      <c r="D143" s="226" t="s">
        <v>139</v>
      </c>
      <c r="E143" s="227" t="s">
        <v>1157</v>
      </c>
      <c r="F143" s="228" t="s">
        <v>1158</v>
      </c>
      <c r="G143" s="229" t="s">
        <v>337</v>
      </c>
      <c r="H143" s="230">
        <v>7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143</v>
      </c>
      <c r="AT143" s="238" t="s">
        <v>139</v>
      </c>
      <c r="AU143" s="238" t="s">
        <v>144</v>
      </c>
      <c r="AY143" s="14" t="s">
        <v>136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144</v>
      </c>
      <c r="BK143" s="239">
        <f>ROUND(I143*H143,2)</f>
        <v>0</v>
      </c>
      <c r="BL143" s="14" t="s">
        <v>143</v>
      </c>
      <c r="BM143" s="238" t="s">
        <v>188</v>
      </c>
    </row>
    <row r="144" s="2" customFormat="1" ht="24.15" customHeight="1">
      <c r="A144" s="35"/>
      <c r="B144" s="36"/>
      <c r="C144" s="245" t="s">
        <v>168</v>
      </c>
      <c r="D144" s="245" t="s">
        <v>394</v>
      </c>
      <c r="E144" s="246" t="s">
        <v>1161</v>
      </c>
      <c r="F144" s="247" t="s">
        <v>1162</v>
      </c>
      <c r="G144" s="248" t="s">
        <v>337</v>
      </c>
      <c r="H144" s="249">
        <v>7</v>
      </c>
      <c r="I144" s="250"/>
      <c r="J144" s="251">
        <f>ROUND(I144*H144,2)</f>
        <v>0</v>
      </c>
      <c r="K144" s="252"/>
      <c r="L144" s="253"/>
      <c r="M144" s="254" t="s">
        <v>1</v>
      </c>
      <c r="N144" s="255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154</v>
      </c>
      <c r="AT144" s="238" t="s">
        <v>394</v>
      </c>
      <c r="AU144" s="238" t="s">
        <v>144</v>
      </c>
      <c r="AY144" s="14" t="s">
        <v>136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144</v>
      </c>
      <c r="BK144" s="239">
        <f>ROUND(I144*H144,2)</f>
        <v>0</v>
      </c>
      <c r="BL144" s="14" t="s">
        <v>143</v>
      </c>
      <c r="BM144" s="238" t="s">
        <v>192</v>
      </c>
    </row>
    <row r="145" s="2" customFormat="1" ht="16.5" customHeight="1">
      <c r="A145" s="35"/>
      <c r="B145" s="36"/>
      <c r="C145" s="226" t="s">
        <v>196</v>
      </c>
      <c r="D145" s="226" t="s">
        <v>139</v>
      </c>
      <c r="E145" s="227" t="s">
        <v>1163</v>
      </c>
      <c r="F145" s="228" t="s">
        <v>1164</v>
      </c>
      <c r="G145" s="229" t="s">
        <v>337</v>
      </c>
      <c r="H145" s="230">
        <v>3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143</v>
      </c>
      <c r="AT145" s="238" t="s">
        <v>139</v>
      </c>
      <c r="AU145" s="238" t="s">
        <v>144</v>
      </c>
      <c r="AY145" s="14" t="s">
        <v>136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144</v>
      </c>
      <c r="BK145" s="239">
        <f>ROUND(I145*H145,2)</f>
        <v>0</v>
      </c>
      <c r="BL145" s="14" t="s">
        <v>143</v>
      </c>
      <c r="BM145" s="238" t="s">
        <v>195</v>
      </c>
    </row>
    <row r="146" s="2" customFormat="1" ht="24.15" customHeight="1">
      <c r="A146" s="35"/>
      <c r="B146" s="36"/>
      <c r="C146" s="245" t="s">
        <v>171</v>
      </c>
      <c r="D146" s="245" t="s">
        <v>394</v>
      </c>
      <c r="E146" s="246" t="s">
        <v>1165</v>
      </c>
      <c r="F146" s="247" t="s">
        <v>1166</v>
      </c>
      <c r="G146" s="248" t="s">
        <v>337</v>
      </c>
      <c r="H146" s="249">
        <v>3</v>
      </c>
      <c r="I146" s="250"/>
      <c r="J146" s="251">
        <f>ROUND(I146*H146,2)</f>
        <v>0</v>
      </c>
      <c r="K146" s="252"/>
      <c r="L146" s="253"/>
      <c r="M146" s="254" t="s">
        <v>1</v>
      </c>
      <c r="N146" s="25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154</v>
      </c>
      <c r="AT146" s="238" t="s">
        <v>394</v>
      </c>
      <c r="AU146" s="238" t="s">
        <v>144</v>
      </c>
      <c r="AY146" s="14" t="s">
        <v>136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144</v>
      </c>
      <c r="BK146" s="239">
        <f>ROUND(I146*H146,2)</f>
        <v>0</v>
      </c>
      <c r="BL146" s="14" t="s">
        <v>143</v>
      </c>
      <c r="BM146" s="238" t="s">
        <v>199</v>
      </c>
    </row>
    <row r="147" s="2" customFormat="1" ht="24.15" customHeight="1">
      <c r="A147" s="35"/>
      <c r="B147" s="36"/>
      <c r="C147" s="226" t="s">
        <v>203</v>
      </c>
      <c r="D147" s="226" t="s">
        <v>139</v>
      </c>
      <c r="E147" s="227" t="s">
        <v>1167</v>
      </c>
      <c r="F147" s="228" t="s">
        <v>1168</v>
      </c>
      <c r="G147" s="229" t="s">
        <v>248</v>
      </c>
      <c r="H147" s="230">
        <v>15.5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143</v>
      </c>
      <c r="AT147" s="238" t="s">
        <v>139</v>
      </c>
      <c r="AU147" s="238" t="s">
        <v>144</v>
      </c>
      <c r="AY147" s="14" t="s">
        <v>136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144</v>
      </c>
      <c r="BK147" s="239">
        <f>ROUND(I147*H147,2)</f>
        <v>0</v>
      </c>
      <c r="BL147" s="14" t="s">
        <v>143</v>
      </c>
      <c r="BM147" s="238" t="s">
        <v>202</v>
      </c>
    </row>
    <row r="148" s="2" customFormat="1" ht="33" customHeight="1">
      <c r="A148" s="35"/>
      <c r="B148" s="36"/>
      <c r="C148" s="245" t="s">
        <v>7</v>
      </c>
      <c r="D148" s="245" t="s">
        <v>394</v>
      </c>
      <c r="E148" s="246" t="s">
        <v>1169</v>
      </c>
      <c r="F148" s="247" t="s">
        <v>1170</v>
      </c>
      <c r="G148" s="248" t="s">
        <v>248</v>
      </c>
      <c r="H148" s="249">
        <v>15.5</v>
      </c>
      <c r="I148" s="250"/>
      <c r="J148" s="251">
        <f>ROUND(I148*H148,2)</f>
        <v>0</v>
      </c>
      <c r="K148" s="252"/>
      <c r="L148" s="253"/>
      <c r="M148" s="254" t="s">
        <v>1</v>
      </c>
      <c r="N148" s="25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154</v>
      </c>
      <c r="AT148" s="238" t="s">
        <v>394</v>
      </c>
      <c r="AU148" s="238" t="s">
        <v>144</v>
      </c>
      <c r="AY148" s="14" t="s">
        <v>136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144</v>
      </c>
      <c r="BK148" s="239">
        <f>ROUND(I148*H148,2)</f>
        <v>0</v>
      </c>
      <c r="BL148" s="14" t="s">
        <v>143</v>
      </c>
      <c r="BM148" s="238" t="s">
        <v>206</v>
      </c>
    </row>
    <row r="149" s="2" customFormat="1" ht="24.15" customHeight="1">
      <c r="A149" s="35"/>
      <c r="B149" s="36"/>
      <c r="C149" s="245" t="s">
        <v>331</v>
      </c>
      <c r="D149" s="245" t="s">
        <v>394</v>
      </c>
      <c r="E149" s="246" t="s">
        <v>1171</v>
      </c>
      <c r="F149" s="247" t="s">
        <v>1172</v>
      </c>
      <c r="G149" s="248" t="s">
        <v>337</v>
      </c>
      <c r="H149" s="249">
        <v>2</v>
      </c>
      <c r="I149" s="250"/>
      <c r="J149" s="251">
        <f>ROUND(I149*H149,2)</f>
        <v>0</v>
      </c>
      <c r="K149" s="252"/>
      <c r="L149" s="253"/>
      <c r="M149" s="254" t="s">
        <v>1</v>
      </c>
      <c r="N149" s="25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154</v>
      </c>
      <c r="AT149" s="238" t="s">
        <v>394</v>
      </c>
      <c r="AU149" s="238" t="s">
        <v>144</v>
      </c>
      <c r="AY149" s="14" t="s">
        <v>136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144</v>
      </c>
      <c r="BK149" s="239">
        <f>ROUND(I149*H149,2)</f>
        <v>0</v>
      </c>
      <c r="BL149" s="14" t="s">
        <v>143</v>
      </c>
      <c r="BM149" s="238" t="s">
        <v>213</v>
      </c>
    </row>
    <row r="150" s="2" customFormat="1" ht="16.5" customHeight="1">
      <c r="A150" s="35"/>
      <c r="B150" s="36"/>
      <c r="C150" s="226" t="s">
        <v>177</v>
      </c>
      <c r="D150" s="226" t="s">
        <v>139</v>
      </c>
      <c r="E150" s="227" t="s">
        <v>1173</v>
      </c>
      <c r="F150" s="228" t="s">
        <v>1174</v>
      </c>
      <c r="G150" s="229" t="s">
        <v>337</v>
      </c>
      <c r="H150" s="230">
        <v>11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143</v>
      </c>
      <c r="AT150" s="238" t="s">
        <v>139</v>
      </c>
      <c r="AU150" s="238" t="s">
        <v>144</v>
      </c>
      <c r="AY150" s="14" t="s">
        <v>136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144</v>
      </c>
      <c r="BK150" s="239">
        <f>ROUND(I150*H150,2)</f>
        <v>0</v>
      </c>
      <c r="BL150" s="14" t="s">
        <v>143</v>
      </c>
      <c r="BM150" s="238" t="s">
        <v>217</v>
      </c>
    </row>
    <row r="151" s="2" customFormat="1" ht="24.15" customHeight="1">
      <c r="A151" s="35"/>
      <c r="B151" s="36"/>
      <c r="C151" s="245" t="s">
        <v>214</v>
      </c>
      <c r="D151" s="245" t="s">
        <v>394</v>
      </c>
      <c r="E151" s="246" t="s">
        <v>1175</v>
      </c>
      <c r="F151" s="247" t="s">
        <v>1176</v>
      </c>
      <c r="G151" s="248" t="s">
        <v>337</v>
      </c>
      <c r="H151" s="249">
        <v>11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38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154</v>
      </c>
      <c r="AT151" s="238" t="s">
        <v>394</v>
      </c>
      <c r="AU151" s="238" t="s">
        <v>144</v>
      </c>
      <c r="AY151" s="14" t="s">
        <v>136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144</v>
      </c>
      <c r="BK151" s="239">
        <f>ROUND(I151*H151,2)</f>
        <v>0</v>
      </c>
      <c r="BL151" s="14" t="s">
        <v>143</v>
      </c>
      <c r="BM151" s="238" t="s">
        <v>223</v>
      </c>
    </row>
    <row r="152" s="2" customFormat="1" ht="16.5" customHeight="1">
      <c r="A152" s="35"/>
      <c r="B152" s="36"/>
      <c r="C152" s="226" t="s">
        <v>180</v>
      </c>
      <c r="D152" s="226" t="s">
        <v>139</v>
      </c>
      <c r="E152" s="227" t="s">
        <v>1177</v>
      </c>
      <c r="F152" s="228" t="s">
        <v>1178</v>
      </c>
      <c r="G152" s="229" t="s">
        <v>337</v>
      </c>
      <c r="H152" s="230">
        <v>8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143</v>
      </c>
      <c r="AT152" s="238" t="s">
        <v>139</v>
      </c>
      <c r="AU152" s="238" t="s">
        <v>144</v>
      </c>
      <c r="AY152" s="14" t="s">
        <v>136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144</v>
      </c>
      <c r="BK152" s="239">
        <f>ROUND(I152*H152,2)</f>
        <v>0</v>
      </c>
      <c r="BL152" s="14" t="s">
        <v>143</v>
      </c>
      <c r="BM152" s="238" t="s">
        <v>229</v>
      </c>
    </row>
    <row r="153" s="2" customFormat="1" ht="24.15" customHeight="1">
      <c r="A153" s="35"/>
      <c r="B153" s="36"/>
      <c r="C153" s="245" t="s">
        <v>220</v>
      </c>
      <c r="D153" s="245" t="s">
        <v>394</v>
      </c>
      <c r="E153" s="246" t="s">
        <v>1179</v>
      </c>
      <c r="F153" s="247" t="s">
        <v>1180</v>
      </c>
      <c r="G153" s="248" t="s">
        <v>337</v>
      </c>
      <c r="H153" s="249">
        <v>8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38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154</v>
      </c>
      <c r="AT153" s="238" t="s">
        <v>394</v>
      </c>
      <c r="AU153" s="238" t="s">
        <v>144</v>
      </c>
      <c r="AY153" s="14" t="s">
        <v>136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144</v>
      </c>
      <c r="BK153" s="239">
        <f>ROUND(I153*H153,2)</f>
        <v>0</v>
      </c>
      <c r="BL153" s="14" t="s">
        <v>143</v>
      </c>
      <c r="BM153" s="238" t="s">
        <v>236</v>
      </c>
    </row>
    <row r="154" s="2" customFormat="1" ht="16.5" customHeight="1">
      <c r="A154" s="35"/>
      <c r="B154" s="36"/>
      <c r="C154" s="226" t="s">
        <v>185</v>
      </c>
      <c r="D154" s="226" t="s">
        <v>139</v>
      </c>
      <c r="E154" s="227" t="s">
        <v>1181</v>
      </c>
      <c r="F154" s="228" t="s">
        <v>1182</v>
      </c>
      <c r="G154" s="229" t="s">
        <v>248</v>
      </c>
      <c r="H154" s="230">
        <v>114.79000000000001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143</v>
      </c>
      <c r="AT154" s="238" t="s">
        <v>139</v>
      </c>
      <c r="AU154" s="238" t="s">
        <v>144</v>
      </c>
      <c r="AY154" s="14" t="s">
        <v>136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144</v>
      </c>
      <c r="BK154" s="239">
        <f>ROUND(I154*H154,2)</f>
        <v>0</v>
      </c>
      <c r="BL154" s="14" t="s">
        <v>143</v>
      </c>
      <c r="BM154" s="238" t="s">
        <v>242</v>
      </c>
    </row>
    <row r="155" s="12" customFormat="1" ht="22.8" customHeight="1">
      <c r="A155" s="12"/>
      <c r="B155" s="210"/>
      <c r="C155" s="211"/>
      <c r="D155" s="212" t="s">
        <v>71</v>
      </c>
      <c r="E155" s="224" t="s">
        <v>137</v>
      </c>
      <c r="F155" s="224" t="s">
        <v>138</v>
      </c>
      <c r="G155" s="211"/>
      <c r="H155" s="211"/>
      <c r="I155" s="214"/>
      <c r="J155" s="225">
        <f>BK155</f>
        <v>0</v>
      </c>
      <c r="K155" s="211"/>
      <c r="L155" s="216"/>
      <c r="M155" s="217"/>
      <c r="N155" s="218"/>
      <c r="O155" s="218"/>
      <c r="P155" s="219">
        <f>P156</f>
        <v>0</v>
      </c>
      <c r="Q155" s="218"/>
      <c r="R155" s="219">
        <f>R156</f>
        <v>0</v>
      </c>
      <c r="S155" s="218"/>
      <c r="T155" s="220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1" t="s">
        <v>80</v>
      </c>
      <c r="AT155" s="222" t="s">
        <v>71</v>
      </c>
      <c r="AU155" s="222" t="s">
        <v>80</v>
      </c>
      <c r="AY155" s="221" t="s">
        <v>136</v>
      </c>
      <c r="BK155" s="223">
        <f>BK156</f>
        <v>0</v>
      </c>
    </row>
    <row r="156" s="2" customFormat="1" ht="21.75" customHeight="1">
      <c r="A156" s="35"/>
      <c r="B156" s="36"/>
      <c r="C156" s="226" t="s">
        <v>188</v>
      </c>
      <c r="D156" s="226" t="s">
        <v>139</v>
      </c>
      <c r="E156" s="227" t="s">
        <v>1183</v>
      </c>
      <c r="F156" s="228" t="s">
        <v>1184</v>
      </c>
      <c r="G156" s="229" t="s">
        <v>150</v>
      </c>
      <c r="H156" s="230">
        <v>1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143</v>
      </c>
      <c r="AT156" s="238" t="s">
        <v>139</v>
      </c>
      <c r="AU156" s="238" t="s">
        <v>144</v>
      </c>
      <c r="AY156" s="14" t="s">
        <v>136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144</v>
      </c>
      <c r="BK156" s="239">
        <f>ROUND(I156*H156,2)</f>
        <v>0</v>
      </c>
      <c r="BL156" s="14" t="s">
        <v>143</v>
      </c>
      <c r="BM156" s="238" t="s">
        <v>249</v>
      </c>
    </row>
    <row r="157" s="12" customFormat="1" ht="25.92" customHeight="1">
      <c r="A157" s="12"/>
      <c r="B157" s="210"/>
      <c r="C157" s="211"/>
      <c r="D157" s="212" t="s">
        <v>71</v>
      </c>
      <c r="E157" s="213" t="s">
        <v>207</v>
      </c>
      <c r="F157" s="213" t="s">
        <v>208</v>
      </c>
      <c r="G157" s="211"/>
      <c r="H157" s="211"/>
      <c r="I157" s="214"/>
      <c r="J157" s="215">
        <f>BK157</f>
        <v>0</v>
      </c>
      <c r="K157" s="211"/>
      <c r="L157" s="216"/>
      <c r="M157" s="217"/>
      <c r="N157" s="218"/>
      <c r="O157" s="218"/>
      <c r="P157" s="219">
        <f>P158+P164+P175+P186+P207</f>
        <v>0</v>
      </c>
      <c r="Q157" s="218"/>
      <c r="R157" s="219">
        <f>R158+R164+R175+R186+R207</f>
        <v>0</v>
      </c>
      <c r="S157" s="218"/>
      <c r="T157" s="220">
        <f>T158+T164+T175+T186+T207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1" t="s">
        <v>144</v>
      </c>
      <c r="AT157" s="222" t="s">
        <v>71</v>
      </c>
      <c r="AU157" s="222" t="s">
        <v>72</v>
      </c>
      <c r="AY157" s="221" t="s">
        <v>136</v>
      </c>
      <c r="BK157" s="223">
        <f>BK158+BK164+BK175+BK186+BK207</f>
        <v>0</v>
      </c>
    </row>
    <row r="158" s="12" customFormat="1" ht="22.8" customHeight="1">
      <c r="A158" s="12"/>
      <c r="B158" s="210"/>
      <c r="C158" s="211"/>
      <c r="D158" s="212" t="s">
        <v>71</v>
      </c>
      <c r="E158" s="224" t="s">
        <v>218</v>
      </c>
      <c r="F158" s="224" t="s">
        <v>219</v>
      </c>
      <c r="G158" s="211"/>
      <c r="H158" s="211"/>
      <c r="I158" s="214"/>
      <c r="J158" s="225">
        <f>BK158</f>
        <v>0</v>
      </c>
      <c r="K158" s="211"/>
      <c r="L158" s="216"/>
      <c r="M158" s="217"/>
      <c r="N158" s="218"/>
      <c r="O158" s="218"/>
      <c r="P158" s="219">
        <f>SUM(P159:P163)</f>
        <v>0</v>
      </c>
      <c r="Q158" s="218"/>
      <c r="R158" s="219">
        <f>SUM(R159:R163)</f>
        <v>0</v>
      </c>
      <c r="S158" s="218"/>
      <c r="T158" s="220">
        <f>SUM(T159:T163)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1" t="s">
        <v>144</v>
      </c>
      <c r="AT158" s="222" t="s">
        <v>71</v>
      </c>
      <c r="AU158" s="222" t="s">
        <v>80</v>
      </c>
      <c r="AY158" s="221" t="s">
        <v>136</v>
      </c>
      <c r="BK158" s="223">
        <f>SUM(BK159:BK163)</f>
        <v>0</v>
      </c>
    </row>
    <row r="159" s="2" customFormat="1" ht="24.15" customHeight="1">
      <c r="A159" s="35"/>
      <c r="B159" s="36"/>
      <c r="C159" s="226" t="s">
        <v>239</v>
      </c>
      <c r="D159" s="226" t="s">
        <v>139</v>
      </c>
      <c r="E159" s="227" t="s">
        <v>1185</v>
      </c>
      <c r="F159" s="228" t="s">
        <v>1186</v>
      </c>
      <c r="G159" s="229" t="s">
        <v>248</v>
      </c>
      <c r="H159" s="230">
        <v>170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168</v>
      </c>
      <c r="AT159" s="238" t="s">
        <v>139</v>
      </c>
      <c r="AU159" s="238" t="s">
        <v>144</v>
      </c>
      <c r="AY159" s="14" t="s">
        <v>136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144</v>
      </c>
      <c r="BK159" s="239">
        <f>ROUND(I159*H159,2)</f>
        <v>0</v>
      </c>
      <c r="BL159" s="14" t="s">
        <v>168</v>
      </c>
      <c r="BM159" s="238" t="s">
        <v>252</v>
      </c>
    </row>
    <row r="160" s="2" customFormat="1" ht="21.75" customHeight="1">
      <c r="A160" s="35"/>
      <c r="B160" s="36"/>
      <c r="C160" s="226" t="s">
        <v>195</v>
      </c>
      <c r="D160" s="226" t="s">
        <v>139</v>
      </c>
      <c r="E160" s="227" t="s">
        <v>1187</v>
      </c>
      <c r="F160" s="228" t="s">
        <v>1188</v>
      </c>
      <c r="G160" s="229" t="s">
        <v>248</v>
      </c>
      <c r="H160" s="230">
        <v>439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168</v>
      </c>
      <c r="AT160" s="238" t="s">
        <v>139</v>
      </c>
      <c r="AU160" s="238" t="s">
        <v>144</v>
      </c>
      <c r="AY160" s="14" t="s">
        <v>136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144</v>
      </c>
      <c r="BK160" s="239">
        <f>ROUND(I160*H160,2)</f>
        <v>0</v>
      </c>
      <c r="BL160" s="14" t="s">
        <v>168</v>
      </c>
      <c r="BM160" s="238" t="s">
        <v>257</v>
      </c>
    </row>
    <row r="161" s="2" customFormat="1" ht="24.15" customHeight="1">
      <c r="A161" s="35"/>
      <c r="B161" s="36"/>
      <c r="C161" s="245" t="s">
        <v>245</v>
      </c>
      <c r="D161" s="245" t="s">
        <v>394</v>
      </c>
      <c r="E161" s="246" t="s">
        <v>1189</v>
      </c>
      <c r="F161" s="247" t="s">
        <v>1190</v>
      </c>
      <c r="G161" s="248" t="s">
        <v>248</v>
      </c>
      <c r="H161" s="249">
        <v>439</v>
      </c>
      <c r="I161" s="250"/>
      <c r="J161" s="251">
        <f>ROUND(I161*H161,2)</f>
        <v>0</v>
      </c>
      <c r="K161" s="252"/>
      <c r="L161" s="253"/>
      <c r="M161" s="254" t="s">
        <v>1</v>
      </c>
      <c r="N161" s="255" t="s">
        <v>38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195</v>
      </c>
      <c r="AT161" s="238" t="s">
        <v>394</v>
      </c>
      <c r="AU161" s="238" t="s">
        <v>144</v>
      </c>
      <c r="AY161" s="14" t="s">
        <v>136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144</v>
      </c>
      <c r="BK161" s="239">
        <f>ROUND(I161*H161,2)</f>
        <v>0</v>
      </c>
      <c r="BL161" s="14" t="s">
        <v>168</v>
      </c>
      <c r="BM161" s="238" t="s">
        <v>262</v>
      </c>
    </row>
    <row r="162" s="2" customFormat="1" ht="24.15" customHeight="1">
      <c r="A162" s="35"/>
      <c r="B162" s="36"/>
      <c r="C162" s="245" t="s">
        <v>199</v>
      </c>
      <c r="D162" s="245" t="s">
        <v>394</v>
      </c>
      <c r="E162" s="246" t="s">
        <v>1191</v>
      </c>
      <c r="F162" s="247" t="s">
        <v>1192</v>
      </c>
      <c r="G162" s="248" t="s">
        <v>248</v>
      </c>
      <c r="H162" s="249">
        <v>170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38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195</v>
      </c>
      <c r="AT162" s="238" t="s">
        <v>394</v>
      </c>
      <c r="AU162" s="238" t="s">
        <v>144</v>
      </c>
      <c r="AY162" s="14" t="s">
        <v>136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144</v>
      </c>
      <c r="BK162" s="239">
        <f>ROUND(I162*H162,2)</f>
        <v>0</v>
      </c>
      <c r="BL162" s="14" t="s">
        <v>168</v>
      </c>
      <c r="BM162" s="238" t="s">
        <v>268</v>
      </c>
    </row>
    <row r="163" s="2" customFormat="1" ht="24.15" customHeight="1">
      <c r="A163" s="35"/>
      <c r="B163" s="36"/>
      <c r="C163" s="226" t="s">
        <v>357</v>
      </c>
      <c r="D163" s="226" t="s">
        <v>139</v>
      </c>
      <c r="E163" s="227" t="s">
        <v>494</v>
      </c>
      <c r="F163" s="228" t="s">
        <v>495</v>
      </c>
      <c r="G163" s="229" t="s">
        <v>184</v>
      </c>
      <c r="H163" s="230">
        <v>0.058000000000000003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38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168</v>
      </c>
      <c r="AT163" s="238" t="s">
        <v>139</v>
      </c>
      <c r="AU163" s="238" t="s">
        <v>144</v>
      </c>
      <c r="AY163" s="14" t="s">
        <v>136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144</v>
      </c>
      <c r="BK163" s="239">
        <f>ROUND(I163*H163,2)</f>
        <v>0</v>
      </c>
      <c r="BL163" s="14" t="s">
        <v>168</v>
      </c>
      <c r="BM163" s="238" t="s">
        <v>273</v>
      </c>
    </row>
    <row r="164" s="12" customFormat="1" ht="22.8" customHeight="1">
      <c r="A164" s="12"/>
      <c r="B164" s="210"/>
      <c r="C164" s="211"/>
      <c r="D164" s="212" t="s">
        <v>71</v>
      </c>
      <c r="E164" s="224" t="s">
        <v>224</v>
      </c>
      <c r="F164" s="224" t="s">
        <v>1193</v>
      </c>
      <c r="G164" s="211"/>
      <c r="H164" s="211"/>
      <c r="I164" s="214"/>
      <c r="J164" s="225">
        <f>BK164</f>
        <v>0</v>
      </c>
      <c r="K164" s="211"/>
      <c r="L164" s="216"/>
      <c r="M164" s="217"/>
      <c r="N164" s="218"/>
      <c r="O164" s="218"/>
      <c r="P164" s="219">
        <f>SUM(P165:P174)</f>
        <v>0</v>
      </c>
      <c r="Q164" s="218"/>
      <c r="R164" s="219">
        <f>SUM(R165:R174)</f>
        <v>0</v>
      </c>
      <c r="S164" s="218"/>
      <c r="T164" s="220">
        <f>SUM(T165:T174)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21" t="s">
        <v>144</v>
      </c>
      <c r="AT164" s="222" t="s">
        <v>71</v>
      </c>
      <c r="AU164" s="222" t="s">
        <v>80</v>
      </c>
      <c r="AY164" s="221" t="s">
        <v>136</v>
      </c>
      <c r="BK164" s="223">
        <f>SUM(BK165:BK174)</f>
        <v>0</v>
      </c>
    </row>
    <row r="165" s="2" customFormat="1" ht="21.75" customHeight="1">
      <c r="A165" s="35"/>
      <c r="B165" s="36"/>
      <c r="C165" s="226" t="s">
        <v>362</v>
      </c>
      <c r="D165" s="226" t="s">
        <v>139</v>
      </c>
      <c r="E165" s="227" t="s">
        <v>1194</v>
      </c>
      <c r="F165" s="228" t="s">
        <v>1195</v>
      </c>
      <c r="G165" s="229" t="s">
        <v>248</v>
      </c>
      <c r="H165" s="230">
        <v>96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168</v>
      </c>
      <c r="AT165" s="238" t="s">
        <v>139</v>
      </c>
      <c r="AU165" s="238" t="s">
        <v>144</v>
      </c>
      <c r="AY165" s="14" t="s">
        <v>136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144</v>
      </c>
      <c r="BK165" s="239">
        <f>ROUND(I165*H165,2)</f>
        <v>0</v>
      </c>
      <c r="BL165" s="14" t="s">
        <v>168</v>
      </c>
      <c r="BM165" s="238" t="s">
        <v>278</v>
      </c>
    </row>
    <row r="166" s="2" customFormat="1" ht="21.75" customHeight="1">
      <c r="A166" s="35"/>
      <c r="B166" s="36"/>
      <c r="C166" s="226" t="s">
        <v>206</v>
      </c>
      <c r="D166" s="226" t="s">
        <v>139</v>
      </c>
      <c r="E166" s="227" t="s">
        <v>1196</v>
      </c>
      <c r="F166" s="228" t="s">
        <v>1197</v>
      </c>
      <c r="G166" s="229" t="s">
        <v>248</v>
      </c>
      <c r="H166" s="230">
        <v>39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168</v>
      </c>
      <c r="AT166" s="238" t="s">
        <v>139</v>
      </c>
      <c r="AU166" s="238" t="s">
        <v>144</v>
      </c>
      <c r="AY166" s="14" t="s">
        <v>136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144</v>
      </c>
      <c r="BK166" s="239">
        <f>ROUND(I166*H166,2)</f>
        <v>0</v>
      </c>
      <c r="BL166" s="14" t="s">
        <v>168</v>
      </c>
      <c r="BM166" s="238" t="s">
        <v>365</v>
      </c>
    </row>
    <row r="167" s="2" customFormat="1" ht="21.75" customHeight="1">
      <c r="A167" s="35"/>
      <c r="B167" s="36"/>
      <c r="C167" s="226" t="s">
        <v>369</v>
      </c>
      <c r="D167" s="226" t="s">
        <v>139</v>
      </c>
      <c r="E167" s="227" t="s">
        <v>1198</v>
      </c>
      <c r="F167" s="228" t="s">
        <v>1199</v>
      </c>
      <c r="G167" s="229" t="s">
        <v>248</v>
      </c>
      <c r="H167" s="230">
        <v>42.359999999999999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38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168</v>
      </c>
      <c r="AT167" s="238" t="s">
        <v>139</v>
      </c>
      <c r="AU167" s="238" t="s">
        <v>144</v>
      </c>
      <c r="AY167" s="14" t="s">
        <v>136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144</v>
      </c>
      <c r="BK167" s="239">
        <f>ROUND(I167*H167,2)</f>
        <v>0</v>
      </c>
      <c r="BL167" s="14" t="s">
        <v>168</v>
      </c>
      <c r="BM167" s="238" t="s">
        <v>368</v>
      </c>
    </row>
    <row r="168" s="2" customFormat="1" ht="21.75" customHeight="1">
      <c r="A168" s="35"/>
      <c r="B168" s="36"/>
      <c r="C168" s="226" t="s">
        <v>213</v>
      </c>
      <c r="D168" s="226" t="s">
        <v>139</v>
      </c>
      <c r="E168" s="227" t="s">
        <v>1200</v>
      </c>
      <c r="F168" s="228" t="s">
        <v>1201</v>
      </c>
      <c r="G168" s="229" t="s">
        <v>248</v>
      </c>
      <c r="H168" s="230">
        <v>29.100000000000001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38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168</v>
      </c>
      <c r="AT168" s="238" t="s">
        <v>139</v>
      </c>
      <c r="AU168" s="238" t="s">
        <v>144</v>
      </c>
      <c r="AY168" s="14" t="s">
        <v>136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144</v>
      </c>
      <c r="BK168" s="239">
        <f>ROUND(I168*H168,2)</f>
        <v>0</v>
      </c>
      <c r="BL168" s="14" t="s">
        <v>168</v>
      </c>
      <c r="BM168" s="238" t="s">
        <v>372</v>
      </c>
    </row>
    <row r="169" s="2" customFormat="1" ht="24.15" customHeight="1">
      <c r="A169" s="35"/>
      <c r="B169" s="36"/>
      <c r="C169" s="226" t="s">
        <v>213</v>
      </c>
      <c r="D169" s="226" t="s">
        <v>139</v>
      </c>
      <c r="E169" s="227" t="s">
        <v>1202</v>
      </c>
      <c r="F169" s="228" t="s">
        <v>1203</v>
      </c>
      <c r="G169" s="229" t="s">
        <v>248</v>
      </c>
      <c r="H169" s="230">
        <v>126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38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168</v>
      </c>
      <c r="AT169" s="238" t="s">
        <v>139</v>
      </c>
      <c r="AU169" s="238" t="s">
        <v>144</v>
      </c>
      <c r="AY169" s="14" t="s">
        <v>136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144</v>
      </c>
      <c r="BK169" s="239">
        <f>ROUND(I169*H169,2)</f>
        <v>0</v>
      </c>
      <c r="BL169" s="14" t="s">
        <v>168</v>
      </c>
      <c r="BM169" s="238" t="s">
        <v>375</v>
      </c>
    </row>
    <row r="170" s="2" customFormat="1" ht="24.15" customHeight="1">
      <c r="A170" s="35"/>
      <c r="B170" s="36"/>
      <c r="C170" s="226" t="s">
        <v>376</v>
      </c>
      <c r="D170" s="226" t="s">
        <v>139</v>
      </c>
      <c r="E170" s="227" t="s">
        <v>1204</v>
      </c>
      <c r="F170" s="228" t="s">
        <v>1205</v>
      </c>
      <c r="G170" s="229" t="s">
        <v>337</v>
      </c>
      <c r="H170" s="230">
        <v>20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168</v>
      </c>
      <c r="AT170" s="238" t="s">
        <v>139</v>
      </c>
      <c r="AU170" s="238" t="s">
        <v>144</v>
      </c>
      <c r="AY170" s="14" t="s">
        <v>136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144</v>
      </c>
      <c r="BK170" s="239">
        <f>ROUND(I170*H170,2)</f>
        <v>0</v>
      </c>
      <c r="BL170" s="14" t="s">
        <v>168</v>
      </c>
      <c r="BM170" s="238" t="s">
        <v>379</v>
      </c>
    </row>
    <row r="171" s="2" customFormat="1" ht="24.15" customHeight="1">
      <c r="A171" s="35"/>
      <c r="B171" s="36"/>
      <c r="C171" s="226" t="s">
        <v>217</v>
      </c>
      <c r="D171" s="226" t="s">
        <v>139</v>
      </c>
      <c r="E171" s="227" t="s">
        <v>1206</v>
      </c>
      <c r="F171" s="228" t="s">
        <v>1207</v>
      </c>
      <c r="G171" s="229" t="s">
        <v>337</v>
      </c>
      <c r="H171" s="230">
        <v>8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38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168</v>
      </c>
      <c r="AT171" s="238" t="s">
        <v>139</v>
      </c>
      <c r="AU171" s="238" t="s">
        <v>144</v>
      </c>
      <c r="AY171" s="14" t="s">
        <v>136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144</v>
      </c>
      <c r="BK171" s="239">
        <f>ROUND(I171*H171,2)</f>
        <v>0</v>
      </c>
      <c r="BL171" s="14" t="s">
        <v>168</v>
      </c>
      <c r="BM171" s="238" t="s">
        <v>382</v>
      </c>
    </row>
    <row r="172" s="2" customFormat="1" ht="24.15" customHeight="1">
      <c r="A172" s="35"/>
      <c r="B172" s="36"/>
      <c r="C172" s="226" t="s">
        <v>383</v>
      </c>
      <c r="D172" s="226" t="s">
        <v>139</v>
      </c>
      <c r="E172" s="227" t="s">
        <v>1208</v>
      </c>
      <c r="F172" s="228" t="s">
        <v>1209</v>
      </c>
      <c r="G172" s="229" t="s">
        <v>337</v>
      </c>
      <c r="H172" s="230">
        <v>2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168</v>
      </c>
      <c r="AT172" s="238" t="s">
        <v>139</v>
      </c>
      <c r="AU172" s="238" t="s">
        <v>144</v>
      </c>
      <c r="AY172" s="14" t="s">
        <v>136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144</v>
      </c>
      <c r="BK172" s="239">
        <f>ROUND(I172*H172,2)</f>
        <v>0</v>
      </c>
      <c r="BL172" s="14" t="s">
        <v>168</v>
      </c>
      <c r="BM172" s="238" t="s">
        <v>386</v>
      </c>
    </row>
    <row r="173" s="2" customFormat="1" ht="24.15" customHeight="1">
      <c r="A173" s="35"/>
      <c r="B173" s="36"/>
      <c r="C173" s="226" t="s">
        <v>223</v>
      </c>
      <c r="D173" s="226" t="s">
        <v>139</v>
      </c>
      <c r="E173" s="227" t="s">
        <v>1210</v>
      </c>
      <c r="F173" s="228" t="s">
        <v>1211</v>
      </c>
      <c r="G173" s="229" t="s">
        <v>337</v>
      </c>
      <c r="H173" s="230">
        <v>22</v>
      </c>
      <c r="I173" s="231"/>
      <c r="J173" s="232">
        <f>ROUND(I173*H173,2)</f>
        <v>0</v>
      </c>
      <c r="K173" s="233"/>
      <c r="L173" s="41"/>
      <c r="M173" s="234" t="s">
        <v>1</v>
      </c>
      <c r="N173" s="235" t="s">
        <v>38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168</v>
      </c>
      <c r="AT173" s="238" t="s">
        <v>139</v>
      </c>
      <c r="AU173" s="238" t="s">
        <v>144</v>
      </c>
      <c r="AY173" s="14" t="s">
        <v>136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144</v>
      </c>
      <c r="BK173" s="239">
        <f>ROUND(I173*H173,2)</f>
        <v>0</v>
      </c>
      <c r="BL173" s="14" t="s">
        <v>168</v>
      </c>
      <c r="BM173" s="238" t="s">
        <v>389</v>
      </c>
    </row>
    <row r="174" s="2" customFormat="1" ht="24.15" customHeight="1">
      <c r="A174" s="35"/>
      <c r="B174" s="36"/>
      <c r="C174" s="226" t="s">
        <v>390</v>
      </c>
      <c r="D174" s="226" t="s">
        <v>139</v>
      </c>
      <c r="E174" s="227" t="s">
        <v>1212</v>
      </c>
      <c r="F174" s="228" t="s">
        <v>1213</v>
      </c>
      <c r="G174" s="229" t="s">
        <v>248</v>
      </c>
      <c r="H174" s="230">
        <v>206.46000000000001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38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168</v>
      </c>
      <c r="AT174" s="238" t="s">
        <v>139</v>
      </c>
      <c r="AU174" s="238" t="s">
        <v>144</v>
      </c>
      <c r="AY174" s="14" t="s">
        <v>136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144</v>
      </c>
      <c r="BK174" s="239">
        <f>ROUND(I174*H174,2)</f>
        <v>0</v>
      </c>
      <c r="BL174" s="14" t="s">
        <v>168</v>
      </c>
      <c r="BM174" s="238" t="s">
        <v>393</v>
      </c>
    </row>
    <row r="175" s="12" customFormat="1" ht="22.8" customHeight="1">
      <c r="A175" s="12"/>
      <c r="B175" s="210"/>
      <c r="C175" s="211"/>
      <c r="D175" s="212" t="s">
        <v>71</v>
      </c>
      <c r="E175" s="224" t="s">
        <v>1214</v>
      </c>
      <c r="F175" s="224" t="s">
        <v>1215</v>
      </c>
      <c r="G175" s="211"/>
      <c r="H175" s="211"/>
      <c r="I175" s="214"/>
      <c r="J175" s="225">
        <f>BK175</f>
        <v>0</v>
      </c>
      <c r="K175" s="211"/>
      <c r="L175" s="216"/>
      <c r="M175" s="217"/>
      <c r="N175" s="218"/>
      <c r="O175" s="218"/>
      <c r="P175" s="219">
        <f>SUM(P176:P185)</f>
        <v>0</v>
      </c>
      <c r="Q175" s="218"/>
      <c r="R175" s="219">
        <f>SUM(R176:R185)</f>
        <v>0</v>
      </c>
      <c r="S175" s="218"/>
      <c r="T175" s="220">
        <f>SUM(T176:T185)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21" t="s">
        <v>144</v>
      </c>
      <c r="AT175" s="222" t="s">
        <v>71</v>
      </c>
      <c r="AU175" s="222" t="s">
        <v>80</v>
      </c>
      <c r="AY175" s="221" t="s">
        <v>136</v>
      </c>
      <c r="BK175" s="223">
        <f>SUM(BK176:BK185)</f>
        <v>0</v>
      </c>
    </row>
    <row r="176" s="2" customFormat="1" ht="33" customHeight="1">
      <c r="A176" s="35"/>
      <c r="B176" s="36"/>
      <c r="C176" s="226" t="s">
        <v>398</v>
      </c>
      <c r="D176" s="226" t="s">
        <v>139</v>
      </c>
      <c r="E176" s="227" t="s">
        <v>1216</v>
      </c>
      <c r="F176" s="228" t="s">
        <v>1217</v>
      </c>
      <c r="G176" s="229" t="s">
        <v>248</v>
      </c>
      <c r="H176" s="230">
        <v>25</v>
      </c>
      <c r="I176" s="231"/>
      <c r="J176" s="232">
        <f>ROUND(I176*H176,2)</f>
        <v>0</v>
      </c>
      <c r="K176" s="233"/>
      <c r="L176" s="41"/>
      <c r="M176" s="234" t="s">
        <v>1</v>
      </c>
      <c r="N176" s="235" t="s">
        <v>38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168</v>
      </c>
      <c r="AT176" s="238" t="s">
        <v>139</v>
      </c>
      <c r="AU176" s="238" t="s">
        <v>144</v>
      </c>
      <c r="AY176" s="14" t="s">
        <v>136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144</v>
      </c>
      <c r="BK176" s="239">
        <f>ROUND(I176*H176,2)</f>
        <v>0</v>
      </c>
      <c r="BL176" s="14" t="s">
        <v>168</v>
      </c>
      <c r="BM176" s="238" t="s">
        <v>397</v>
      </c>
    </row>
    <row r="177" s="2" customFormat="1" ht="24.15" customHeight="1">
      <c r="A177" s="35"/>
      <c r="B177" s="36"/>
      <c r="C177" s="226" t="s">
        <v>236</v>
      </c>
      <c r="D177" s="226" t="s">
        <v>139</v>
      </c>
      <c r="E177" s="227" t="s">
        <v>1218</v>
      </c>
      <c r="F177" s="228" t="s">
        <v>1219</v>
      </c>
      <c r="G177" s="229" t="s">
        <v>248</v>
      </c>
      <c r="H177" s="230">
        <v>145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38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168</v>
      </c>
      <c r="AT177" s="238" t="s">
        <v>139</v>
      </c>
      <c r="AU177" s="238" t="s">
        <v>144</v>
      </c>
      <c r="AY177" s="14" t="s">
        <v>136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144</v>
      </c>
      <c r="BK177" s="239">
        <f>ROUND(I177*H177,2)</f>
        <v>0</v>
      </c>
      <c r="BL177" s="14" t="s">
        <v>168</v>
      </c>
      <c r="BM177" s="238" t="s">
        <v>401</v>
      </c>
    </row>
    <row r="178" s="2" customFormat="1" ht="24.15" customHeight="1">
      <c r="A178" s="35"/>
      <c r="B178" s="36"/>
      <c r="C178" s="226" t="s">
        <v>403</v>
      </c>
      <c r="D178" s="226" t="s">
        <v>139</v>
      </c>
      <c r="E178" s="227" t="s">
        <v>1220</v>
      </c>
      <c r="F178" s="228" t="s">
        <v>1221</v>
      </c>
      <c r="G178" s="229" t="s">
        <v>248</v>
      </c>
      <c r="H178" s="230">
        <v>189</v>
      </c>
      <c r="I178" s="231"/>
      <c r="J178" s="232">
        <f>ROUND(I178*H178,2)</f>
        <v>0</v>
      </c>
      <c r="K178" s="233"/>
      <c r="L178" s="41"/>
      <c r="M178" s="234" t="s">
        <v>1</v>
      </c>
      <c r="N178" s="235" t="s">
        <v>38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168</v>
      </c>
      <c r="AT178" s="238" t="s">
        <v>139</v>
      </c>
      <c r="AU178" s="238" t="s">
        <v>144</v>
      </c>
      <c r="AY178" s="14" t="s">
        <v>136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144</v>
      </c>
      <c r="BK178" s="239">
        <f>ROUND(I178*H178,2)</f>
        <v>0</v>
      </c>
      <c r="BL178" s="14" t="s">
        <v>168</v>
      </c>
      <c r="BM178" s="238" t="s">
        <v>402</v>
      </c>
    </row>
    <row r="179" s="2" customFormat="1" ht="24.15" customHeight="1">
      <c r="A179" s="35"/>
      <c r="B179" s="36"/>
      <c r="C179" s="226" t="s">
        <v>242</v>
      </c>
      <c r="D179" s="226" t="s">
        <v>139</v>
      </c>
      <c r="E179" s="227" t="s">
        <v>1222</v>
      </c>
      <c r="F179" s="228" t="s">
        <v>1223</v>
      </c>
      <c r="G179" s="229" t="s">
        <v>248</v>
      </c>
      <c r="H179" s="230">
        <v>250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38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168</v>
      </c>
      <c r="AT179" s="238" t="s">
        <v>139</v>
      </c>
      <c r="AU179" s="238" t="s">
        <v>144</v>
      </c>
      <c r="AY179" s="14" t="s">
        <v>136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144</v>
      </c>
      <c r="BK179" s="239">
        <f>ROUND(I179*H179,2)</f>
        <v>0</v>
      </c>
      <c r="BL179" s="14" t="s">
        <v>168</v>
      </c>
      <c r="BM179" s="238" t="s">
        <v>406</v>
      </c>
    </row>
    <row r="180" s="2" customFormat="1" ht="16.5" customHeight="1">
      <c r="A180" s="35"/>
      <c r="B180" s="36"/>
      <c r="C180" s="226" t="s">
        <v>410</v>
      </c>
      <c r="D180" s="226" t="s">
        <v>139</v>
      </c>
      <c r="E180" s="227" t="s">
        <v>1224</v>
      </c>
      <c r="F180" s="228" t="s">
        <v>1225</v>
      </c>
      <c r="G180" s="229" t="s">
        <v>337</v>
      </c>
      <c r="H180" s="230">
        <v>175</v>
      </c>
      <c r="I180" s="231"/>
      <c r="J180" s="232">
        <f>ROUND(I180*H180,2)</f>
        <v>0</v>
      </c>
      <c r="K180" s="233"/>
      <c r="L180" s="41"/>
      <c r="M180" s="234" t="s">
        <v>1</v>
      </c>
      <c r="N180" s="235" t="s">
        <v>38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168</v>
      </c>
      <c r="AT180" s="238" t="s">
        <v>139</v>
      </c>
      <c r="AU180" s="238" t="s">
        <v>144</v>
      </c>
      <c r="AY180" s="14" t="s">
        <v>136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144</v>
      </c>
      <c r="BK180" s="239">
        <f>ROUND(I180*H180,2)</f>
        <v>0</v>
      </c>
      <c r="BL180" s="14" t="s">
        <v>168</v>
      </c>
      <c r="BM180" s="238" t="s">
        <v>409</v>
      </c>
    </row>
    <row r="181" s="2" customFormat="1" ht="24.15" customHeight="1">
      <c r="A181" s="35"/>
      <c r="B181" s="36"/>
      <c r="C181" s="245" t="s">
        <v>249</v>
      </c>
      <c r="D181" s="245" t="s">
        <v>394</v>
      </c>
      <c r="E181" s="246" t="s">
        <v>1226</v>
      </c>
      <c r="F181" s="247" t="s">
        <v>1227</v>
      </c>
      <c r="G181" s="248" t="s">
        <v>337</v>
      </c>
      <c r="H181" s="249">
        <v>175</v>
      </c>
      <c r="I181" s="250"/>
      <c r="J181" s="251">
        <f>ROUND(I181*H181,2)</f>
        <v>0</v>
      </c>
      <c r="K181" s="252"/>
      <c r="L181" s="253"/>
      <c r="M181" s="254" t="s">
        <v>1</v>
      </c>
      <c r="N181" s="255" t="s">
        <v>38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195</v>
      </c>
      <c r="AT181" s="238" t="s">
        <v>394</v>
      </c>
      <c r="AU181" s="238" t="s">
        <v>144</v>
      </c>
      <c r="AY181" s="14" t="s">
        <v>136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144</v>
      </c>
      <c r="BK181" s="239">
        <f>ROUND(I181*H181,2)</f>
        <v>0</v>
      </c>
      <c r="BL181" s="14" t="s">
        <v>168</v>
      </c>
      <c r="BM181" s="238" t="s">
        <v>413</v>
      </c>
    </row>
    <row r="182" s="2" customFormat="1" ht="24.15" customHeight="1">
      <c r="A182" s="35"/>
      <c r="B182" s="36"/>
      <c r="C182" s="226" t="s">
        <v>414</v>
      </c>
      <c r="D182" s="226" t="s">
        <v>139</v>
      </c>
      <c r="E182" s="227" t="s">
        <v>1228</v>
      </c>
      <c r="F182" s="228" t="s">
        <v>1229</v>
      </c>
      <c r="G182" s="229" t="s">
        <v>235</v>
      </c>
      <c r="H182" s="230">
        <v>2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38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168</v>
      </c>
      <c r="AT182" s="238" t="s">
        <v>139</v>
      </c>
      <c r="AU182" s="238" t="s">
        <v>144</v>
      </c>
      <c r="AY182" s="14" t="s">
        <v>136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144</v>
      </c>
      <c r="BK182" s="239">
        <f>ROUND(I182*H182,2)</f>
        <v>0</v>
      </c>
      <c r="BL182" s="14" t="s">
        <v>168</v>
      </c>
      <c r="BM182" s="238" t="s">
        <v>417</v>
      </c>
    </row>
    <row r="183" s="2" customFormat="1" ht="37.8" customHeight="1">
      <c r="A183" s="35"/>
      <c r="B183" s="36"/>
      <c r="C183" s="245" t="s">
        <v>252</v>
      </c>
      <c r="D183" s="245" t="s">
        <v>394</v>
      </c>
      <c r="E183" s="246" t="s">
        <v>1230</v>
      </c>
      <c r="F183" s="247" t="s">
        <v>1231</v>
      </c>
      <c r="G183" s="248" t="s">
        <v>337</v>
      </c>
      <c r="H183" s="249">
        <v>2</v>
      </c>
      <c r="I183" s="250"/>
      <c r="J183" s="251">
        <f>ROUND(I183*H183,2)</f>
        <v>0</v>
      </c>
      <c r="K183" s="252"/>
      <c r="L183" s="253"/>
      <c r="M183" s="254" t="s">
        <v>1</v>
      </c>
      <c r="N183" s="255" t="s">
        <v>38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195</v>
      </c>
      <c r="AT183" s="238" t="s">
        <v>394</v>
      </c>
      <c r="AU183" s="238" t="s">
        <v>144</v>
      </c>
      <c r="AY183" s="14" t="s">
        <v>136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144</v>
      </c>
      <c r="BK183" s="239">
        <f>ROUND(I183*H183,2)</f>
        <v>0</v>
      </c>
      <c r="BL183" s="14" t="s">
        <v>168</v>
      </c>
      <c r="BM183" s="238" t="s">
        <v>420</v>
      </c>
    </row>
    <row r="184" s="2" customFormat="1" ht="21.75" customHeight="1">
      <c r="A184" s="35"/>
      <c r="B184" s="36"/>
      <c r="C184" s="226" t="s">
        <v>421</v>
      </c>
      <c r="D184" s="226" t="s">
        <v>139</v>
      </c>
      <c r="E184" s="227" t="s">
        <v>1232</v>
      </c>
      <c r="F184" s="228" t="s">
        <v>1233</v>
      </c>
      <c r="G184" s="229" t="s">
        <v>248</v>
      </c>
      <c r="H184" s="230">
        <v>359</v>
      </c>
      <c r="I184" s="231"/>
      <c r="J184" s="232">
        <f>ROUND(I184*H184,2)</f>
        <v>0</v>
      </c>
      <c r="K184" s="233"/>
      <c r="L184" s="41"/>
      <c r="M184" s="234" t="s">
        <v>1</v>
      </c>
      <c r="N184" s="235" t="s">
        <v>38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168</v>
      </c>
      <c r="AT184" s="238" t="s">
        <v>139</v>
      </c>
      <c r="AU184" s="238" t="s">
        <v>144</v>
      </c>
      <c r="AY184" s="14" t="s">
        <v>136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144</v>
      </c>
      <c r="BK184" s="239">
        <f>ROUND(I184*H184,2)</f>
        <v>0</v>
      </c>
      <c r="BL184" s="14" t="s">
        <v>168</v>
      </c>
      <c r="BM184" s="238" t="s">
        <v>424</v>
      </c>
    </row>
    <row r="185" s="2" customFormat="1" ht="24.15" customHeight="1">
      <c r="A185" s="35"/>
      <c r="B185" s="36"/>
      <c r="C185" s="226" t="s">
        <v>257</v>
      </c>
      <c r="D185" s="226" t="s">
        <v>139</v>
      </c>
      <c r="E185" s="227" t="s">
        <v>1234</v>
      </c>
      <c r="F185" s="228" t="s">
        <v>1235</v>
      </c>
      <c r="G185" s="229" t="s">
        <v>184</v>
      </c>
      <c r="H185" s="230">
        <v>0.223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38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168</v>
      </c>
      <c r="AT185" s="238" t="s">
        <v>139</v>
      </c>
      <c r="AU185" s="238" t="s">
        <v>144</v>
      </c>
      <c r="AY185" s="14" t="s">
        <v>136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144</v>
      </c>
      <c r="BK185" s="239">
        <f>ROUND(I185*H185,2)</f>
        <v>0</v>
      </c>
      <c r="BL185" s="14" t="s">
        <v>168</v>
      </c>
      <c r="BM185" s="238" t="s">
        <v>427</v>
      </c>
    </row>
    <row r="186" s="12" customFormat="1" ht="22.8" customHeight="1">
      <c r="A186" s="12"/>
      <c r="B186" s="210"/>
      <c r="C186" s="211"/>
      <c r="D186" s="212" t="s">
        <v>71</v>
      </c>
      <c r="E186" s="224" t="s">
        <v>1236</v>
      </c>
      <c r="F186" s="224" t="s">
        <v>1237</v>
      </c>
      <c r="G186" s="211"/>
      <c r="H186" s="211"/>
      <c r="I186" s="214"/>
      <c r="J186" s="225">
        <f>BK186</f>
        <v>0</v>
      </c>
      <c r="K186" s="211"/>
      <c r="L186" s="216"/>
      <c r="M186" s="217"/>
      <c r="N186" s="218"/>
      <c r="O186" s="218"/>
      <c r="P186" s="219">
        <f>SUM(P187:P206)</f>
        <v>0</v>
      </c>
      <c r="Q186" s="218"/>
      <c r="R186" s="219">
        <f>SUM(R187:R206)</f>
        <v>0</v>
      </c>
      <c r="S186" s="218"/>
      <c r="T186" s="220">
        <f>SUM(T187:T206)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1" t="s">
        <v>144</v>
      </c>
      <c r="AT186" s="222" t="s">
        <v>71</v>
      </c>
      <c r="AU186" s="222" t="s">
        <v>80</v>
      </c>
      <c r="AY186" s="221" t="s">
        <v>136</v>
      </c>
      <c r="BK186" s="223">
        <f>SUM(BK187:BK206)</f>
        <v>0</v>
      </c>
    </row>
    <row r="187" s="2" customFormat="1" ht="16.5" customHeight="1">
      <c r="A187" s="35"/>
      <c r="B187" s="36"/>
      <c r="C187" s="226" t="s">
        <v>262</v>
      </c>
      <c r="D187" s="226" t="s">
        <v>139</v>
      </c>
      <c r="E187" s="227" t="s">
        <v>1238</v>
      </c>
      <c r="F187" s="228" t="s">
        <v>1239</v>
      </c>
      <c r="G187" s="229" t="s">
        <v>337</v>
      </c>
      <c r="H187" s="230">
        <v>1</v>
      </c>
      <c r="I187" s="231"/>
      <c r="J187" s="232">
        <f>ROUND(I187*H187,2)</f>
        <v>0</v>
      </c>
      <c r="K187" s="233"/>
      <c r="L187" s="41"/>
      <c r="M187" s="234" t="s">
        <v>1</v>
      </c>
      <c r="N187" s="235" t="s">
        <v>38</v>
      </c>
      <c r="O187" s="94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168</v>
      </c>
      <c r="AT187" s="238" t="s">
        <v>139</v>
      </c>
      <c r="AU187" s="238" t="s">
        <v>144</v>
      </c>
      <c r="AY187" s="14" t="s">
        <v>136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144</v>
      </c>
      <c r="BK187" s="239">
        <f>ROUND(I187*H187,2)</f>
        <v>0</v>
      </c>
      <c r="BL187" s="14" t="s">
        <v>168</v>
      </c>
      <c r="BM187" s="238" t="s">
        <v>429</v>
      </c>
    </row>
    <row r="188" s="2" customFormat="1" ht="24.15" customHeight="1">
      <c r="A188" s="35"/>
      <c r="B188" s="36"/>
      <c r="C188" s="245" t="s">
        <v>432</v>
      </c>
      <c r="D188" s="245" t="s">
        <v>394</v>
      </c>
      <c r="E188" s="246" t="s">
        <v>1240</v>
      </c>
      <c r="F188" s="247" t="s">
        <v>1241</v>
      </c>
      <c r="G188" s="248" t="s">
        <v>337</v>
      </c>
      <c r="H188" s="249">
        <v>1</v>
      </c>
      <c r="I188" s="250"/>
      <c r="J188" s="251">
        <f>ROUND(I188*H188,2)</f>
        <v>0</v>
      </c>
      <c r="K188" s="252"/>
      <c r="L188" s="253"/>
      <c r="M188" s="254" t="s">
        <v>1</v>
      </c>
      <c r="N188" s="255" t="s">
        <v>38</v>
      </c>
      <c r="O188" s="94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195</v>
      </c>
      <c r="AT188" s="238" t="s">
        <v>394</v>
      </c>
      <c r="AU188" s="238" t="s">
        <v>144</v>
      </c>
      <c r="AY188" s="14" t="s">
        <v>136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144</v>
      </c>
      <c r="BK188" s="239">
        <f>ROUND(I188*H188,2)</f>
        <v>0</v>
      </c>
      <c r="BL188" s="14" t="s">
        <v>168</v>
      </c>
      <c r="BM188" s="238" t="s">
        <v>435</v>
      </c>
    </row>
    <row r="189" s="2" customFormat="1" ht="21.75" customHeight="1">
      <c r="A189" s="35"/>
      <c r="B189" s="36"/>
      <c r="C189" s="226" t="s">
        <v>268</v>
      </c>
      <c r="D189" s="226" t="s">
        <v>139</v>
      </c>
      <c r="E189" s="227" t="s">
        <v>1242</v>
      </c>
      <c r="F189" s="228" t="s">
        <v>1243</v>
      </c>
      <c r="G189" s="229" t="s">
        <v>337</v>
      </c>
      <c r="H189" s="230">
        <v>10</v>
      </c>
      <c r="I189" s="231"/>
      <c r="J189" s="232">
        <f>ROUND(I189*H189,2)</f>
        <v>0</v>
      </c>
      <c r="K189" s="233"/>
      <c r="L189" s="41"/>
      <c r="M189" s="234" t="s">
        <v>1</v>
      </c>
      <c r="N189" s="235" t="s">
        <v>38</v>
      </c>
      <c r="O189" s="94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168</v>
      </c>
      <c r="AT189" s="238" t="s">
        <v>139</v>
      </c>
      <c r="AU189" s="238" t="s">
        <v>144</v>
      </c>
      <c r="AY189" s="14" t="s">
        <v>136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144</v>
      </c>
      <c r="BK189" s="239">
        <f>ROUND(I189*H189,2)</f>
        <v>0</v>
      </c>
      <c r="BL189" s="14" t="s">
        <v>168</v>
      </c>
      <c r="BM189" s="238" t="s">
        <v>438</v>
      </c>
    </row>
    <row r="190" s="2" customFormat="1" ht="21.75" customHeight="1">
      <c r="A190" s="35"/>
      <c r="B190" s="36"/>
      <c r="C190" s="226" t="s">
        <v>1014</v>
      </c>
      <c r="D190" s="226" t="s">
        <v>139</v>
      </c>
      <c r="E190" s="227" t="s">
        <v>1244</v>
      </c>
      <c r="F190" s="228" t="s">
        <v>1245</v>
      </c>
      <c r="G190" s="229" t="s">
        <v>337</v>
      </c>
      <c r="H190" s="230">
        <v>21</v>
      </c>
      <c r="I190" s="231"/>
      <c r="J190" s="232">
        <f>ROUND(I190*H190,2)</f>
        <v>0</v>
      </c>
      <c r="K190" s="233"/>
      <c r="L190" s="41"/>
      <c r="M190" s="234" t="s">
        <v>1</v>
      </c>
      <c r="N190" s="235" t="s">
        <v>38</v>
      </c>
      <c r="O190" s="94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168</v>
      </c>
      <c r="AT190" s="238" t="s">
        <v>139</v>
      </c>
      <c r="AU190" s="238" t="s">
        <v>144</v>
      </c>
      <c r="AY190" s="14" t="s">
        <v>136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144</v>
      </c>
      <c r="BK190" s="239">
        <f>ROUND(I190*H190,2)</f>
        <v>0</v>
      </c>
      <c r="BL190" s="14" t="s">
        <v>168</v>
      </c>
      <c r="BM190" s="238" t="s">
        <v>442</v>
      </c>
    </row>
    <row r="191" s="2" customFormat="1" ht="24.15" customHeight="1">
      <c r="A191" s="35"/>
      <c r="B191" s="36"/>
      <c r="C191" s="245" t="s">
        <v>273</v>
      </c>
      <c r="D191" s="245" t="s">
        <v>394</v>
      </c>
      <c r="E191" s="246" t="s">
        <v>1246</v>
      </c>
      <c r="F191" s="247" t="s">
        <v>1247</v>
      </c>
      <c r="G191" s="248" t="s">
        <v>337</v>
      </c>
      <c r="H191" s="249">
        <v>10</v>
      </c>
      <c r="I191" s="250"/>
      <c r="J191" s="251">
        <f>ROUND(I191*H191,2)</f>
        <v>0</v>
      </c>
      <c r="K191" s="252"/>
      <c r="L191" s="253"/>
      <c r="M191" s="254" t="s">
        <v>1</v>
      </c>
      <c r="N191" s="255" t="s">
        <v>38</v>
      </c>
      <c r="O191" s="94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195</v>
      </c>
      <c r="AT191" s="238" t="s">
        <v>394</v>
      </c>
      <c r="AU191" s="238" t="s">
        <v>144</v>
      </c>
      <c r="AY191" s="14" t="s">
        <v>136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144</v>
      </c>
      <c r="BK191" s="239">
        <f>ROUND(I191*H191,2)</f>
        <v>0</v>
      </c>
      <c r="BL191" s="14" t="s">
        <v>168</v>
      </c>
      <c r="BM191" s="238" t="s">
        <v>445</v>
      </c>
    </row>
    <row r="192" s="2" customFormat="1" ht="21.75" customHeight="1">
      <c r="A192" s="35"/>
      <c r="B192" s="36"/>
      <c r="C192" s="226" t="s">
        <v>439</v>
      </c>
      <c r="D192" s="226" t="s">
        <v>139</v>
      </c>
      <c r="E192" s="227" t="s">
        <v>1248</v>
      </c>
      <c r="F192" s="228" t="s">
        <v>1249</v>
      </c>
      <c r="G192" s="229" t="s">
        <v>337</v>
      </c>
      <c r="H192" s="230">
        <v>21</v>
      </c>
      <c r="I192" s="231"/>
      <c r="J192" s="232">
        <f>ROUND(I192*H192,2)</f>
        <v>0</v>
      </c>
      <c r="K192" s="233"/>
      <c r="L192" s="41"/>
      <c r="M192" s="234" t="s">
        <v>1</v>
      </c>
      <c r="N192" s="235" t="s">
        <v>38</v>
      </c>
      <c r="O192" s="94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168</v>
      </c>
      <c r="AT192" s="238" t="s">
        <v>139</v>
      </c>
      <c r="AU192" s="238" t="s">
        <v>144</v>
      </c>
      <c r="AY192" s="14" t="s">
        <v>136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144</v>
      </c>
      <c r="BK192" s="239">
        <f>ROUND(I192*H192,2)</f>
        <v>0</v>
      </c>
      <c r="BL192" s="14" t="s">
        <v>168</v>
      </c>
      <c r="BM192" s="238" t="s">
        <v>449</v>
      </c>
    </row>
    <row r="193" s="2" customFormat="1" ht="21.75" customHeight="1">
      <c r="A193" s="35"/>
      <c r="B193" s="36"/>
      <c r="C193" s="226" t="s">
        <v>278</v>
      </c>
      <c r="D193" s="226" t="s">
        <v>139</v>
      </c>
      <c r="E193" s="227" t="s">
        <v>1250</v>
      </c>
      <c r="F193" s="228" t="s">
        <v>1251</v>
      </c>
      <c r="G193" s="229" t="s">
        <v>235</v>
      </c>
      <c r="H193" s="230">
        <v>139</v>
      </c>
      <c r="I193" s="231"/>
      <c r="J193" s="232">
        <f>ROUND(I193*H193,2)</f>
        <v>0</v>
      </c>
      <c r="K193" s="233"/>
      <c r="L193" s="41"/>
      <c r="M193" s="234" t="s">
        <v>1</v>
      </c>
      <c r="N193" s="235" t="s">
        <v>38</v>
      </c>
      <c r="O193" s="94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168</v>
      </c>
      <c r="AT193" s="238" t="s">
        <v>139</v>
      </c>
      <c r="AU193" s="238" t="s">
        <v>144</v>
      </c>
      <c r="AY193" s="14" t="s">
        <v>136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144</v>
      </c>
      <c r="BK193" s="239">
        <f>ROUND(I193*H193,2)</f>
        <v>0</v>
      </c>
      <c r="BL193" s="14" t="s">
        <v>168</v>
      </c>
      <c r="BM193" s="238" t="s">
        <v>452</v>
      </c>
    </row>
    <row r="194" s="2" customFormat="1" ht="16.5" customHeight="1">
      <c r="A194" s="35"/>
      <c r="B194" s="36"/>
      <c r="C194" s="245" t="s">
        <v>446</v>
      </c>
      <c r="D194" s="245" t="s">
        <v>394</v>
      </c>
      <c r="E194" s="246" t="s">
        <v>1252</v>
      </c>
      <c r="F194" s="247" t="s">
        <v>1253</v>
      </c>
      <c r="G194" s="248" t="s">
        <v>337</v>
      </c>
      <c r="H194" s="249">
        <v>139</v>
      </c>
      <c r="I194" s="250"/>
      <c r="J194" s="251">
        <f>ROUND(I194*H194,2)</f>
        <v>0</v>
      </c>
      <c r="K194" s="252"/>
      <c r="L194" s="253"/>
      <c r="M194" s="254" t="s">
        <v>1</v>
      </c>
      <c r="N194" s="255" t="s">
        <v>38</v>
      </c>
      <c r="O194" s="94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195</v>
      </c>
      <c r="AT194" s="238" t="s">
        <v>394</v>
      </c>
      <c r="AU194" s="238" t="s">
        <v>144</v>
      </c>
      <c r="AY194" s="14" t="s">
        <v>136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144</v>
      </c>
      <c r="BK194" s="239">
        <f>ROUND(I194*H194,2)</f>
        <v>0</v>
      </c>
      <c r="BL194" s="14" t="s">
        <v>168</v>
      </c>
      <c r="BM194" s="238" t="s">
        <v>456</v>
      </c>
    </row>
    <row r="195" s="2" customFormat="1" ht="24.15" customHeight="1">
      <c r="A195" s="35"/>
      <c r="B195" s="36"/>
      <c r="C195" s="226" t="s">
        <v>365</v>
      </c>
      <c r="D195" s="226" t="s">
        <v>139</v>
      </c>
      <c r="E195" s="227" t="s">
        <v>1254</v>
      </c>
      <c r="F195" s="228" t="s">
        <v>1255</v>
      </c>
      <c r="G195" s="229" t="s">
        <v>337</v>
      </c>
      <c r="H195" s="230">
        <v>17</v>
      </c>
      <c r="I195" s="231"/>
      <c r="J195" s="232">
        <f>ROUND(I195*H195,2)</f>
        <v>0</v>
      </c>
      <c r="K195" s="233"/>
      <c r="L195" s="41"/>
      <c r="M195" s="234" t="s">
        <v>1</v>
      </c>
      <c r="N195" s="235" t="s">
        <v>38</v>
      </c>
      <c r="O195" s="94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168</v>
      </c>
      <c r="AT195" s="238" t="s">
        <v>139</v>
      </c>
      <c r="AU195" s="238" t="s">
        <v>144</v>
      </c>
      <c r="AY195" s="14" t="s">
        <v>136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144</v>
      </c>
      <c r="BK195" s="239">
        <f>ROUND(I195*H195,2)</f>
        <v>0</v>
      </c>
      <c r="BL195" s="14" t="s">
        <v>168</v>
      </c>
      <c r="BM195" s="238" t="s">
        <v>459</v>
      </c>
    </row>
    <row r="196" s="2" customFormat="1" ht="24.15" customHeight="1">
      <c r="A196" s="35"/>
      <c r="B196" s="36"/>
      <c r="C196" s="245" t="s">
        <v>453</v>
      </c>
      <c r="D196" s="245" t="s">
        <v>394</v>
      </c>
      <c r="E196" s="246" t="s">
        <v>1256</v>
      </c>
      <c r="F196" s="247" t="s">
        <v>1257</v>
      </c>
      <c r="G196" s="248" t="s">
        <v>337</v>
      </c>
      <c r="H196" s="249">
        <v>17</v>
      </c>
      <c r="I196" s="250"/>
      <c r="J196" s="251">
        <f>ROUND(I196*H196,2)</f>
        <v>0</v>
      </c>
      <c r="K196" s="252"/>
      <c r="L196" s="253"/>
      <c r="M196" s="254" t="s">
        <v>1</v>
      </c>
      <c r="N196" s="255" t="s">
        <v>38</v>
      </c>
      <c r="O196" s="94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195</v>
      </c>
      <c r="AT196" s="238" t="s">
        <v>394</v>
      </c>
      <c r="AU196" s="238" t="s">
        <v>144</v>
      </c>
      <c r="AY196" s="14" t="s">
        <v>136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144</v>
      </c>
      <c r="BK196" s="239">
        <f>ROUND(I196*H196,2)</f>
        <v>0</v>
      </c>
      <c r="BL196" s="14" t="s">
        <v>168</v>
      </c>
      <c r="BM196" s="238" t="s">
        <v>463</v>
      </c>
    </row>
    <row r="197" s="2" customFormat="1" ht="24.15" customHeight="1">
      <c r="A197" s="35"/>
      <c r="B197" s="36"/>
      <c r="C197" s="226" t="s">
        <v>368</v>
      </c>
      <c r="D197" s="226" t="s">
        <v>139</v>
      </c>
      <c r="E197" s="227" t="s">
        <v>1258</v>
      </c>
      <c r="F197" s="228" t="s">
        <v>1259</v>
      </c>
      <c r="G197" s="229" t="s">
        <v>337</v>
      </c>
      <c r="H197" s="230">
        <v>7</v>
      </c>
      <c r="I197" s="231"/>
      <c r="J197" s="232">
        <f>ROUND(I197*H197,2)</f>
        <v>0</v>
      </c>
      <c r="K197" s="233"/>
      <c r="L197" s="41"/>
      <c r="M197" s="234" t="s">
        <v>1</v>
      </c>
      <c r="N197" s="235" t="s">
        <v>38</v>
      </c>
      <c r="O197" s="94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168</v>
      </c>
      <c r="AT197" s="238" t="s">
        <v>139</v>
      </c>
      <c r="AU197" s="238" t="s">
        <v>144</v>
      </c>
      <c r="AY197" s="14" t="s">
        <v>136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144</v>
      </c>
      <c r="BK197" s="239">
        <f>ROUND(I197*H197,2)</f>
        <v>0</v>
      </c>
      <c r="BL197" s="14" t="s">
        <v>168</v>
      </c>
      <c r="BM197" s="238" t="s">
        <v>467</v>
      </c>
    </row>
    <row r="198" s="2" customFormat="1" ht="24.15" customHeight="1">
      <c r="A198" s="35"/>
      <c r="B198" s="36"/>
      <c r="C198" s="245" t="s">
        <v>460</v>
      </c>
      <c r="D198" s="245" t="s">
        <v>394</v>
      </c>
      <c r="E198" s="246" t="s">
        <v>1260</v>
      </c>
      <c r="F198" s="247" t="s">
        <v>1261</v>
      </c>
      <c r="G198" s="248" t="s">
        <v>337</v>
      </c>
      <c r="H198" s="249">
        <v>7</v>
      </c>
      <c r="I198" s="250"/>
      <c r="J198" s="251">
        <f>ROUND(I198*H198,2)</f>
        <v>0</v>
      </c>
      <c r="K198" s="252"/>
      <c r="L198" s="253"/>
      <c r="M198" s="254" t="s">
        <v>1</v>
      </c>
      <c r="N198" s="255" t="s">
        <v>38</v>
      </c>
      <c r="O198" s="94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195</v>
      </c>
      <c r="AT198" s="238" t="s">
        <v>394</v>
      </c>
      <c r="AU198" s="238" t="s">
        <v>144</v>
      </c>
      <c r="AY198" s="14" t="s">
        <v>136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144</v>
      </c>
      <c r="BK198" s="239">
        <f>ROUND(I198*H198,2)</f>
        <v>0</v>
      </c>
      <c r="BL198" s="14" t="s">
        <v>168</v>
      </c>
      <c r="BM198" s="238" t="s">
        <v>470</v>
      </c>
    </row>
    <row r="199" s="2" customFormat="1" ht="24.15" customHeight="1">
      <c r="A199" s="35"/>
      <c r="B199" s="36"/>
      <c r="C199" s="226" t="s">
        <v>372</v>
      </c>
      <c r="D199" s="226" t="s">
        <v>139</v>
      </c>
      <c r="E199" s="227" t="s">
        <v>1262</v>
      </c>
      <c r="F199" s="228" t="s">
        <v>1263</v>
      </c>
      <c r="G199" s="229" t="s">
        <v>337</v>
      </c>
      <c r="H199" s="230">
        <v>16</v>
      </c>
      <c r="I199" s="231"/>
      <c r="J199" s="232">
        <f>ROUND(I199*H199,2)</f>
        <v>0</v>
      </c>
      <c r="K199" s="233"/>
      <c r="L199" s="41"/>
      <c r="M199" s="234" t="s">
        <v>1</v>
      </c>
      <c r="N199" s="235" t="s">
        <v>38</v>
      </c>
      <c r="O199" s="94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168</v>
      </c>
      <c r="AT199" s="238" t="s">
        <v>139</v>
      </c>
      <c r="AU199" s="238" t="s">
        <v>144</v>
      </c>
      <c r="AY199" s="14" t="s">
        <v>136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144</v>
      </c>
      <c r="BK199" s="239">
        <f>ROUND(I199*H199,2)</f>
        <v>0</v>
      </c>
      <c r="BL199" s="14" t="s">
        <v>168</v>
      </c>
      <c r="BM199" s="238" t="s">
        <v>474</v>
      </c>
    </row>
    <row r="200" s="2" customFormat="1" ht="37.8" customHeight="1">
      <c r="A200" s="35"/>
      <c r="B200" s="36"/>
      <c r="C200" s="245" t="s">
        <v>464</v>
      </c>
      <c r="D200" s="245" t="s">
        <v>394</v>
      </c>
      <c r="E200" s="246" t="s">
        <v>1264</v>
      </c>
      <c r="F200" s="247" t="s">
        <v>1265</v>
      </c>
      <c r="G200" s="248" t="s">
        <v>337</v>
      </c>
      <c r="H200" s="249">
        <v>2</v>
      </c>
      <c r="I200" s="250"/>
      <c r="J200" s="251">
        <f>ROUND(I200*H200,2)</f>
        <v>0</v>
      </c>
      <c r="K200" s="252"/>
      <c r="L200" s="253"/>
      <c r="M200" s="254" t="s">
        <v>1</v>
      </c>
      <c r="N200" s="255" t="s">
        <v>38</v>
      </c>
      <c r="O200" s="94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195</v>
      </c>
      <c r="AT200" s="238" t="s">
        <v>394</v>
      </c>
      <c r="AU200" s="238" t="s">
        <v>144</v>
      </c>
      <c r="AY200" s="14" t="s">
        <v>136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144</v>
      </c>
      <c r="BK200" s="239">
        <f>ROUND(I200*H200,2)</f>
        <v>0</v>
      </c>
      <c r="BL200" s="14" t="s">
        <v>168</v>
      </c>
      <c r="BM200" s="238" t="s">
        <v>477</v>
      </c>
    </row>
    <row r="201" s="2" customFormat="1" ht="16.5" customHeight="1">
      <c r="A201" s="35"/>
      <c r="B201" s="36"/>
      <c r="C201" s="226" t="s">
        <v>375</v>
      </c>
      <c r="D201" s="226" t="s">
        <v>139</v>
      </c>
      <c r="E201" s="227" t="s">
        <v>1266</v>
      </c>
      <c r="F201" s="228" t="s">
        <v>1267</v>
      </c>
      <c r="G201" s="229" t="s">
        <v>337</v>
      </c>
      <c r="H201" s="230">
        <v>4</v>
      </c>
      <c r="I201" s="231"/>
      <c r="J201" s="232">
        <f>ROUND(I201*H201,2)</f>
        <v>0</v>
      </c>
      <c r="K201" s="233"/>
      <c r="L201" s="41"/>
      <c r="M201" s="234" t="s">
        <v>1</v>
      </c>
      <c r="N201" s="235" t="s">
        <v>38</v>
      </c>
      <c r="O201" s="94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168</v>
      </c>
      <c r="AT201" s="238" t="s">
        <v>139</v>
      </c>
      <c r="AU201" s="238" t="s">
        <v>144</v>
      </c>
      <c r="AY201" s="14" t="s">
        <v>136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144</v>
      </c>
      <c r="BK201" s="239">
        <f>ROUND(I201*H201,2)</f>
        <v>0</v>
      </c>
      <c r="BL201" s="14" t="s">
        <v>168</v>
      </c>
      <c r="BM201" s="238" t="s">
        <v>481</v>
      </c>
    </row>
    <row r="202" s="2" customFormat="1" ht="16.5" customHeight="1">
      <c r="A202" s="35"/>
      <c r="B202" s="36"/>
      <c r="C202" s="245" t="s">
        <v>471</v>
      </c>
      <c r="D202" s="245" t="s">
        <v>394</v>
      </c>
      <c r="E202" s="246" t="s">
        <v>1268</v>
      </c>
      <c r="F202" s="247" t="s">
        <v>1269</v>
      </c>
      <c r="G202" s="248" t="s">
        <v>337</v>
      </c>
      <c r="H202" s="249">
        <v>4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38</v>
      </c>
      <c r="O202" s="94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195</v>
      </c>
      <c r="AT202" s="238" t="s">
        <v>394</v>
      </c>
      <c r="AU202" s="238" t="s">
        <v>144</v>
      </c>
      <c r="AY202" s="14" t="s">
        <v>136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144</v>
      </c>
      <c r="BK202" s="239">
        <f>ROUND(I202*H202,2)</f>
        <v>0</v>
      </c>
      <c r="BL202" s="14" t="s">
        <v>168</v>
      </c>
      <c r="BM202" s="238" t="s">
        <v>484</v>
      </c>
    </row>
    <row r="203" s="2" customFormat="1" ht="33" customHeight="1">
      <c r="A203" s="35"/>
      <c r="B203" s="36"/>
      <c r="C203" s="226" t="s">
        <v>379</v>
      </c>
      <c r="D203" s="226" t="s">
        <v>139</v>
      </c>
      <c r="E203" s="227" t="s">
        <v>1270</v>
      </c>
      <c r="F203" s="228" t="s">
        <v>1271</v>
      </c>
      <c r="G203" s="229" t="s">
        <v>337</v>
      </c>
      <c r="H203" s="230">
        <v>42</v>
      </c>
      <c r="I203" s="231"/>
      <c r="J203" s="232">
        <f>ROUND(I203*H203,2)</f>
        <v>0</v>
      </c>
      <c r="K203" s="233"/>
      <c r="L203" s="41"/>
      <c r="M203" s="234" t="s">
        <v>1</v>
      </c>
      <c r="N203" s="235" t="s">
        <v>38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168</v>
      </c>
      <c r="AT203" s="238" t="s">
        <v>139</v>
      </c>
      <c r="AU203" s="238" t="s">
        <v>144</v>
      </c>
      <c r="AY203" s="14" t="s">
        <v>136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144</v>
      </c>
      <c r="BK203" s="239">
        <f>ROUND(I203*H203,2)</f>
        <v>0</v>
      </c>
      <c r="BL203" s="14" t="s">
        <v>168</v>
      </c>
      <c r="BM203" s="238" t="s">
        <v>486</v>
      </c>
    </row>
    <row r="204" s="2" customFormat="1" ht="16.5" customHeight="1">
      <c r="A204" s="35"/>
      <c r="B204" s="36"/>
      <c r="C204" s="226" t="s">
        <v>478</v>
      </c>
      <c r="D204" s="226" t="s">
        <v>139</v>
      </c>
      <c r="E204" s="227" t="s">
        <v>1272</v>
      </c>
      <c r="F204" s="228" t="s">
        <v>1273</v>
      </c>
      <c r="G204" s="229" t="s">
        <v>337</v>
      </c>
      <c r="H204" s="230">
        <v>10</v>
      </c>
      <c r="I204" s="231"/>
      <c r="J204" s="232">
        <f>ROUND(I204*H204,2)</f>
        <v>0</v>
      </c>
      <c r="K204" s="233"/>
      <c r="L204" s="41"/>
      <c r="M204" s="234" t="s">
        <v>1</v>
      </c>
      <c r="N204" s="235" t="s">
        <v>38</v>
      </c>
      <c r="O204" s="94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168</v>
      </c>
      <c r="AT204" s="238" t="s">
        <v>139</v>
      </c>
      <c r="AU204" s="238" t="s">
        <v>144</v>
      </c>
      <c r="AY204" s="14" t="s">
        <v>136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144</v>
      </c>
      <c r="BK204" s="239">
        <f>ROUND(I204*H204,2)</f>
        <v>0</v>
      </c>
      <c r="BL204" s="14" t="s">
        <v>168</v>
      </c>
      <c r="BM204" s="238" t="s">
        <v>489</v>
      </c>
    </row>
    <row r="205" s="2" customFormat="1" ht="24.15" customHeight="1">
      <c r="A205" s="35"/>
      <c r="B205" s="36"/>
      <c r="C205" s="226" t="s">
        <v>382</v>
      </c>
      <c r="D205" s="226" t="s">
        <v>139</v>
      </c>
      <c r="E205" s="227" t="s">
        <v>1274</v>
      </c>
      <c r="F205" s="228" t="s">
        <v>1275</v>
      </c>
      <c r="G205" s="229" t="s">
        <v>337</v>
      </c>
      <c r="H205" s="230">
        <v>1</v>
      </c>
      <c r="I205" s="231"/>
      <c r="J205" s="232">
        <f>ROUND(I205*H205,2)</f>
        <v>0</v>
      </c>
      <c r="K205" s="233"/>
      <c r="L205" s="41"/>
      <c r="M205" s="234" t="s">
        <v>1</v>
      </c>
      <c r="N205" s="235" t="s">
        <v>38</v>
      </c>
      <c r="O205" s="94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168</v>
      </c>
      <c r="AT205" s="238" t="s">
        <v>139</v>
      </c>
      <c r="AU205" s="238" t="s">
        <v>144</v>
      </c>
      <c r="AY205" s="14" t="s">
        <v>136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144</v>
      </c>
      <c r="BK205" s="239">
        <f>ROUND(I205*H205,2)</f>
        <v>0</v>
      </c>
      <c r="BL205" s="14" t="s">
        <v>168</v>
      </c>
      <c r="BM205" s="238" t="s">
        <v>493</v>
      </c>
    </row>
    <row r="206" s="2" customFormat="1" ht="24.15" customHeight="1">
      <c r="A206" s="35"/>
      <c r="B206" s="36"/>
      <c r="C206" s="226" t="s">
        <v>485</v>
      </c>
      <c r="D206" s="226" t="s">
        <v>139</v>
      </c>
      <c r="E206" s="227" t="s">
        <v>1276</v>
      </c>
      <c r="F206" s="228" t="s">
        <v>1277</v>
      </c>
      <c r="G206" s="229" t="s">
        <v>184</v>
      </c>
      <c r="H206" s="230">
        <v>0.053999999999999999</v>
      </c>
      <c r="I206" s="231"/>
      <c r="J206" s="232">
        <f>ROUND(I206*H206,2)</f>
        <v>0</v>
      </c>
      <c r="K206" s="233"/>
      <c r="L206" s="41"/>
      <c r="M206" s="234" t="s">
        <v>1</v>
      </c>
      <c r="N206" s="235" t="s">
        <v>38</v>
      </c>
      <c r="O206" s="94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168</v>
      </c>
      <c r="AT206" s="238" t="s">
        <v>139</v>
      </c>
      <c r="AU206" s="238" t="s">
        <v>144</v>
      </c>
      <c r="AY206" s="14" t="s">
        <v>136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144</v>
      </c>
      <c r="BK206" s="239">
        <f>ROUND(I206*H206,2)</f>
        <v>0</v>
      </c>
      <c r="BL206" s="14" t="s">
        <v>168</v>
      </c>
      <c r="BM206" s="238" t="s">
        <v>496</v>
      </c>
    </row>
    <row r="207" s="12" customFormat="1" ht="22.8" customHeight="1">
      <c r="A207" s="12"/>
      <c r="B207" s="210"/>
      <c r="C207" s="211"/>
      <c r="D207" s="212" t="s">
        <v>71</v>
      </c>
      <c r="E207" s="224" t="s">
        <v>230</v>
      </c>
      <c r="F207" s="224" t="s">
        <v>231</v>
      </c>
      <c r="G207" s="211"/>
      <c r="H207" s="211"/>
      <c r="I207" s="214"/>
      <c r="J207" s="225">
        <f>BK207</f>
        <v>0</v>
      </c>
      <c r="K207" s="211"/>
      <c r="L207" s="216"/>
      <c r="M207" s="217"/>
      <c r="N207" s="218"/>
      <c r="O207" s="218"/>
      <c r="P207" s="219">
        <f>SUM(P208:P229)</f>
        <v>0</v>
      </c>
      <c r="Q207" s="218"/>
      <c r="R207" s="219">
        <f>SUM(R208:R229)</f>
        <v>0</v>
      </c>
      <c r="S207" s="218"/>
      <c r="T207" s="220">
        <f>SUM(T208:T229)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21" t="s">
        <v>144</v>
      </c>
      <c r="AT207" s="222" t="s">
        <v>71</v>
      </c>
      <c r="AU207" s="222" t="s">
        <v>80</v>
      </c>
      <c r="AY207" s="221" t="s">
        <v>136</v>
      </c>
      <c r="BK207" s="223">
        <f>SUM(BK208:BK229)</f>
        <v>0</v>
      </c>
    </row>
    <row r="208" s="2" customFormat="1" ht="24.15" customHeight="1">
      <c r="A208" s="35"/>
      <c r="B208" s="36"/>
      <c r="C208" s="226" t="s">
        <v>490</v>
      </c>
      <c r="D208" s="226" t="s">
        <v>139</v>
      </c>
      <c r="E208" s="227" t="s">
        <v>1278</v>
      </c>
      <c r="F208" s="228" t="s">
        <v>1279</v>
      </c>
      <c r="G208" s="229" t="s">
        <v>337</v>
      </c>
      <c r="H208" s="230">
        <v>16</v>
      </c>
      <c r="I208" s="231"/>
      <c r="J208" s="232">
        <f>ROUND(I208*H208,2)</f>
        <v>0</v>
      </c>
      <c r="K208" s="233"/>
      <c r="L208" s="41"/>
      <c r="M208" s="234" t="s">
        <v>1</v>
      </c>
      <c r="N208" s="235" t="s">
        <v>38</v>
      </c>
      <c r="O208" s="94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168</v>
      </c>
      <c r="AT208" s="238" t="s">
        <v>139</v>
      </c>
      <c r="AU208" s="238" t="s">
        <v>144</v>
      </c>
      <c r="AY208" s="14" t="s">
        <v>136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144</v>
      </c>
      <c r="BK208" s="239">
        <f>ROUND(I208*H208,2)</f>
        <v>0</v>
      </c>
      <c r="BL208" s="14" t="s">
        <v>168</v>
      </c>
      <c r="BM208" s="238" t="s">
        <v>499</v>
      </c>
    </row>
    <row r="209" s="2" customFormat="1" ht="24.15" customHeight="1">
      <c r="A209" s="35"/>
      <c r="B209" s="36"/>
      <c r="C209" s="245" t="s">
        <v>389</v>
      </c>
      <c r="D209" s="245" t="s">
        <v>394</v>
      </c>
      <c r="E209" s="246" t="s">
        <v>1280</v>
      </c>
      <c r="F209" s="247" t="s">
        <v>1281</v>
      </c>
      <c r="G209" s="248" t="s">
        <v>337</v>
      </c>
      <c r="H209" s="249">
        <v>16</v>
      </c>
      <c r="I209" s="250"/>
      <c r="J209" s="251">
        <f>ROUND(I209*H209,2)</f>
        <v>0</v>
      </c>
      <c r="K209" s="252"/>
      <c r="L209" s="253"/>
      <c r="M209" s="254" t="s">
        <v>1</v>
      </c>
      <c r="N209" s="255" t="s">
        <v>38</v>
      </c>
      <c r="O209" s="94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195</v>
      </c>
      <c r="AT209" s="238" t="s">
        <v>394</v>
      </c>
      <c r="AU209" s="238" t="s">
        <v>144</v>
      </c>
      <c r="AY209" s="14" t="s">
        <v>136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144</v>
      </c>
      <c r="BK209" s="239">
        <f>ROUND(I209*H209,2)</f>
        <v>0</v>
      </c>
      <c r="BL209" s="14" t="s">
        <v>168</v>
      </c>
      <c r="BM209" s="238" t="s">
        <v>503</v>
      </c>
    </row>
    <row r="210" s="2" customFormat="1" ht="16.5" customHeight="1">
      <c r="A210" s="35"/>
      <c r="B210" s="36"/>
      <c r="C210" s="226" t="s">
        <v>1055</v>
      </c>
      <c r="D210" s="226" t="s">
        <v>139</v>
      </c>
      <c r="E210" s="227" t="s">
        <v>1282</v>
      </c>
      <c r="F210" s="228" t="s">
        <v>1283</v>
      </c>
      <c r="G210" s="229" t="s">
        <v>337</v>
      </c>
      <c r="H210" s="230">
        <v>2</v>
      </c>
      <c r="I210" s="231"/>
      <c r="J210" s="232">
        <f>ROUND(I210*H210,2)</f>
        <v>0</v>
      </c>
      <c r="K210" s="233"/>
      <c r="L210" s="41"/>
      <c r="M210" s="234" t="s">
        <v>1</v>
      </c>
      <c r="N210" s="235" t="s">
        <v>38</v>
      </c>
      <c r="O210" s="94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168</v>
      </c>
      <c r="AT210" s="238" t="s">
        <v>139</v>
      </c>
      <c r="AU210" s="238" t="s">
        <v>144</v>
      </c>
      <c r="AY210" s="14" t="s">
        <v>136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144</v>
      </c>
      <c r="BK210" s="239">
        <f>ROUND(I210*H210,2)</f>
        <v>0</v>
      </c>
      <c r="BL210" s="14" t="s">
        <v>168</v>
      </c>
      <c r="BM210" s="238" t="s">
        <v>506</v>
      </c>
    </row>
    <row r="211" s="2" customFormat="1" ht="16.5" customHeight="1">
      <c r="A211" s="35"/>
      <c r="B211" s="36"/>
      <c r="C211" s="245" t="s">
        <v>393</v>
      </c>
      <c r="D211" s="245" t="s">
        <v>394</v>
      </c>
      <c r="E211" s="246" t="s">
        <v>1284</v>
      </c>
      <c r="F211" s="247" t="s">
        <v>1285</v>
      </c>
      <c r="G211" s="248" t="s">
        <v>337</v>
      </c>
      <c r="H211" s="249">
        <v>2</v>
      </c>
      <c r="I211" s="250"/>
      <c r="J211" s="251">
        <f>ROUND(I211*H211,2)</f>
        <v>0</v>
      </c>
      <c r="K211" s="252"/>
      <c r="L211" s="253"/>
      <c r="M211" s="254" t="s">
        <v>1</v>
      </c>
      <c r="N211" s="255" t="s">
        <v>38</v>
      </c>
      <c r="O211" s="94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195</v>
      </c>
      <c r="AT211" s="238" t="s">
        <v>394</v>
      </c>
      <c r="AU211" s="238" t="s">
        <v>144</v>
      </c>
      <c r="AY211" s="14" t="s">
        <v>136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144</v>
      </c>
      <c r="BK211" s="239">
        <f>ROUND(I211*H211,2)</f>
        <v>0</v>
      </c>
      <c r="BL211" s="14" t="s">
        <v>168</v>
      </c>
      <c r="BM211" s="238" t="s">
        <v>510</v>
      </c>
    </row>
    <row r="212" s="2" customFormat="1" ht="21.75" customHeight="1">
      <c r="A212" s="35"/>
      <c r="B212" s="36"/>
      <c r="C212" s="226" t="s">
        <v>500</v>
      </c>
      <c r="D212" s="226" t="s">
        <v>139</v>
      </c>
      <c r="E212" s="227" t="s">
        <v>1286</v>
      </c>
      <c r="F212" s="228" t="s">
        <v>1287</v>
      </c>
      <c r="G212" s="229" t="s">
        <v>337</v>
      </c>
      <c r="H212" s="230">
        <v>20</v>
      </c>
      <c r="I212" s="231"/>
      <c r="J212" s="232">
        <f>ROUND(I212*H212,2)</f>
        <v>0</v>
      </c>
      <c r="K212" s="233"/>
      <c r="L212" s="41"/>
      <c r="M212" s="234" t="s">
        <v>1</v>
      </c>
      <c r="N212" s="235" t="s">
        <v>38</v>
      </c>
      <c r="O212" s="94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168</v>
      </c>
      <c r="AT212" s="238" t="s">
        <v>139</v>
      </c>
      <c r="AU212" s="238" t="s">
        <v>144</v>
      </c>
      <c r="AY212" s="14" t="s">
        <v>136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144</v>
      </c>
      <c r="BK212" s="239">
        <f>ROUND(I212*H212,2)</f>
        <v>0</v>
      </c>
      <c r="BL212" s="14" t="s">
        <v>168</v>
      </c>
      <c r="BM212" s="238" t="s">
        <v>513</v>
      </c>
    </row>
    <row r="213" s="2" customFormat="1" ht="16.5" customHeight="1">
      <c r="A213" s="35"/>
      <c r="B213" s="36"/>
      <c r="C213" s="245" t="s">
        <v>397</v>
      </c>
      <c r="D213" s="245" t="s">
        <v>394</v>
      </c>
      <c r="E213" s="246" t="s">
        <v>1288</v>
      </c>
      <c r="F213" s="247" t="s">
        <v>1289</v>
      </c>
      <c r="G213" s="248" t="s">
        <v>337</v>
      </c>
      <c r="H213" s="249">
        <v>20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38</v>
      </c>
      <c r="O213" s="94"/>
      <c r="P213" s="236">
        <f>O213*H213</f>
        <v>0</v>
      </c>
      <c r="Q213" s="236">
        <v>0</v>
      </c>
      <c r="R213" s="236">
        <f>Q213*H213</f>
        <v>0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195</v>
      </c>
      <c r="AT213" s="238" t="s">
        <v>394</v>
      </c>
      <c r="AU213" s="238" t="s">
        <v>144</v>
      </c>
      <c r="AY213" s="14" t="s">
        <v>136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144</v>
      </c>
      <c r="BK213" s="239">
        <f>ROUND(I213*H213,2)</f>
        <v>0</v>
      </c>
      <c r="BL213" s="14" t="s">
        <v>168</v>
      </c>
      <c r="BM213" s="238" t="s">
        <v>517</v>
      </c>
    </row>
    <row r="214" s="2" customFormat="1" ht="24.15" customHeight="1">
      <c r="A214" s="35"/>
      <c r="B214" s="36"/>
      <c r="C214" s="226" t="s">
        <v>507</v>
      </c>
      <c r="D214" s="226" t="s">
        <v>139</v>
      </c>
      <c r="E214" s="227" t="s">
        <v>1290</v>
      </c>
      <c r="F214" s="228" t="s">
        <v>1291</v>
      </c>
      <c r="G214" s="229" t="s">
        <v>235</v>
      </c>
      <c r="H214" s="230">
        <v>28</v>
      </c>
      <c r="I214" s="231"/>
      <c r="J214" s="232">
        <f>ROUND(I214*H214,2)</f>
        <v>0</v>
      </c>
      <c r="K214" s="233"/>
      <c r="L214" s="41"/>
      <c r="M214" s="234" t="s">
        <v>1</v>
      </c>
      <c r="N214" s="235" t="s">
        <v>38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168</v>
      </c>
      <c r="AT214" s="238" t="s">
        <v>139</v>
      </c>
      <c r="AU214" s="238" t="s">
        <v>144</v>
      </c>
      <c r="AY214" s="14" t="s">
        <v>136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144</v>
      </c>
      <c r="BK214" s="239">
        <f>ROUND(I214*H214,2)</f>
        <v>0</v>
      </c>
      <c r="BL214" s="14" t="s">
        <v>168</v>
      </c>
      <c r="BM214" s="238" t="s">
        <v>520</v>
      </c>
    </row>
    <row r="215" s="2" customFormat="1" ht="24.15" customHeight="1">
      <c r="A215" s="35"/>
      <c r="B215" s="36"/>
      <c r="C215" s="245" t="s">
        <v>401</v>
      </c>
      <c r="D215" s="245" t="s">
        <v>394</v>
      </c>
      <c r="E215" s="246" t="s">
        <v>1292</v>
      </c>
      <c r="F215" s="247" t="s">
        <v>1293</v>
      </c>
      <c r="G215" s="248" t="s">
        <v>337</v>
      </c>
      <c r="H215" s="249">
        <v>28</v>
      </c>
      <c r="I215" s="250"/>
      <c r="J215" s="251">
        <f>ROUND(I215*H215,2)</f>
        <v>0</v>
      </c>
      <c r="K215" s="252"/>
      <c r="L215" s="253"/>
      <c r="M215" s="254" t="s">
        <v>1</v>
      </c>
      <c r="N215" s="255" t="s">
        <v>38</v>
      </c>
      <c r="O215" s="94"/>
      <c r="P215" s="236">
        <f>O215*H215</f>
        <v>0</v>
      </c>
      <c r="Q215" s="236">
        <v>0</v>
      </c>
      <c r="R215" s="236">
        <f>Q215*H215</f>
        <v>0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195</v>
      </c>
      <c r="AT215" s="238" t="s">
        <v>394</v>
      </c>
      <c r="AU215" s="238" t="s">
        <v>144</v>
      </c>
      <c r="AY215" s="14" t="s">
        <v>136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144</v>
      </c>
      <c r="BK215" s="239">
        <f>ROUND(I215*H215,2)</f>
        <v>0</v>
      </c>
      <c r="BL215" s="14" t="s">
        <v>168</v>
      </c>
      <c r="BM215" s="238" t="s">
        <v>524</v>
      </c>
    </row>
    <row r="216" s="2" customFormat="1" ht="24.15" customHeight="1">
      <c r="A216" s="35"/>
      <c r="B216" s="36"/>
      <c r="C216" s="226" t="s">
        <v>514</v>
      </c>
      <c r="D216" s="226" t="s">
        <v>139</v>
      </c>
      <c r="E216" s="227" t="s">
        <v>1294</v>
      </c>
      <c r="F216" s="228" t="s">
        <v>1295</v>
      </c>
      <c r="G216" s="229" t="s">
        <v>235</v>
      </c>
      <c r="H216" s="230">
        <v>20</v>
      </c>
      <c r="I216" s="231"/>
      <c r="J216" s="232">
        <f>ROUND(I216*H216,2)</f>
        <v>0</v>
      </c>
      <c r="K216" s="233"/>
      <c r="L216" s="41"/>
      <c r="M216" s="234" t="s">
        <v>1</v>
      </c>
      <c r="N216" s="235" t="s">
        <v>38</v>
      </c>
      <c r="O216" s="94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8" t="s">
        <v>168</v>
      </c>
      <c r="AT216" s="238" t="s">
        <v>139</v>
      </c>
      <c r="AU216" s="238" t="s">
        <v>144</v>
      </c>
      <c r="AY216" s="14" t="s">
        <v>136</v>
      </c>
      <c r="BE216" s="239">
        <f>IF(N216="základná",J216,0)</f>
        <v>0</v>
      </c>
      <c r="BF216" s="239">
        <f>IF(N216="znížená",J216,0)</f>
        <v>0</v>
      </c>
      <c r="BG216" s="239">
        <f>IF(N216="zákl. prenesená",J216,0)</f>
        <v>0</v>
      </c>
      <c r="BH216" s="239">
        <f>IF(N216="zníž. prenesená",J216,0)</f>
        <v>0</v>
      </c>
      <c r="BI216" s="239">
        <f>IF(N216="nulová",J216,0)</f>
        <v>0</v>
      </c>
      <c r="BJ216" s="14" t="s">
        <v>144</v>
      </c>
      <c r="BK216" s="239">
        <f>ROUND(I216*H216,2)</f>
        <v>0</v>
      </c>
      <c r="BL216" s="14" t="s">
        <v>168</v>
      </c>
      <c r="BM216" s="238" t="s">
        <v>527</v>
      </c>
    </row>
    <row r="217" s="2" customFormat="1" ht="16.5" customHeight="1">
      <c r="A217" s="35"/>
      <c r="B217" s="36"/>
      <c r="C217" s="245" t="s">
        <v>402</v>
      </c>
      <c r="D217" s="245" t="s">
        <v>394</v>
      </c>
      <c r="E217" s="246" t="s">
        <v>1296</v>
      </c>
      <c r="F217" s="247" t="s">
        <v>1297</v>
      </c>
      <c r="G217" s="248" t="s">
        <v>337</v>
      </c>
      <c r="H217" s="249">
        <v>20</v>
      </c>
      <c r="I217" s="250"/>
      <c r="J217" s="251">
        <f>ROUND(I217*H217,2)</f>
        <v>0</v>
      </c>
      <c r="K217" s="252"/>
      <c r="L217" s="253"/>
      <c r="M217" s="254" t="s">
        <v>1</v>
      </c>
      <c r="N217" s="255" t="s">
        <v>38</v>
      </c>
      <c r="O217" s="94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195</v>
      </c>
      <c r="AT217" s="238" t="s">
        <v>394</v>
      </c>
      <c r="AU217" s="238" t="s">
        <v>144</v>
      </c>
      <c r="AY217" s="14" t="s">
        <v>136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144</v>
      </c>
      <c r="BK217" s="239">
        <f>ROUND(I217*H217,2)</f>
        <v>0</v>
      </c>
      <c r="BL217" s="14" t="s">
        <v>168</v>
      </c>
      <c r="BM217" s="238" t="s">
        <v>531</v>
      </c>
    </row>
    <row r="218" s="2" customFormat="1" ht="33" customHeight="1">
      <c r="A218" s="35"/>
      <c r="B218" s="36"/>
      <c r="C218" s="226" t="s">
        <v>521</v>
      </c>
      <c r="D218" s="226" t="s">
        <v>139</v>
      </c>
      <c r="E218" s="227" t="s">
        <v>1298</v>
      </c>
      <c r="F218" s="228" t="s">
        <v>1299</v>
      </c>
      <c r="G218" s="229" t="s">
        <v>235</v>
      </c>
      <c r="H218" s="230">
        <v>8</v>
      </c>
      <c r="I218" s="231"/>
      <c r="J218" s="232">
        <f>ROUND(I218*H218,2)</f>
        <v>0</v>
      </c>
      <c r="K218" s="233"/>
      <c r="L218" s="41"/>
      <c r="M218" s="234" t="s">
        <v>1</v>
      </c>
      <c r="N218" s="235" t="s">
        <v>38</v>
      </c>
      <c r="O218" s="94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8" t="s">
        <v>168</v>
      </c>
      <c r="AT218" s="238" t="s">
        <v>139</v>
      </c>
      <c r="AU218" s="238" t="s">
        <v>144</v>
      </c>
      <c r="AY218" s="14" t="s">
        <v>136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144</v>
      </c>
      <c r="BK218" s="239">
        <f>ROUND(I218*H218,2)</f>
        <v>0</v>
      </c>
      <c r="BL218" s="14" t="s">
        <v>168</v>
      </c>
      <c r="BM218" s="238" t="s">
        <v>534</v>
      </c>
    </row>
    <row r="219" s="2" customFormat="1" ht="24.15" customHeight="1">
      <c r="A219" s="35"/>
      <c r="B219" s="36"/>
      <c r="C219" s="245" t="s">
        <v>406</v>
      </c>
      <c r="D219" s="245" t="s">
        <v>394</v>
      </c>
      <c r="E219" s="246" t="s">
        <v>1300</v>
      </c>
      <c r="F219" s="247" t="s">
        <v>1301</v>
      </c>
      <c r="G219" s="248" t="s">
        <v>337</v>
      </c>
      <c r="H219" s="249">
        <v>8</v>
      </c>
      <c r="I219" s="250"/>
      <c r="J219" s="251">
        <f>ROUND(I219*H219,2)</f>
        <v>0</v>
      </c>
      <c r="K219" s="252"/>
      <c r="L219" s="253"/>
      <c r="M219" s="254" t="s">
        <v>1</v>
      </c>
      <c r="N219" s="255" t="s">
        <v>38</v>
      </c>
      <c r="O219" s="94"/>
      <c r="P219" s="236">
        <f>O219*H219</f>
        <v>0</v>
      </c>
      <c r="Q219" s="236">
        <v>0</v>
      </c>
      <c r="R219" s="236">
        <f>Q219*H219</f>
        <v>0</v>
      </c>
      <c r="S219" s="236">
        <v>0</v>
      </c>
      <c r="T219" s="23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8" t="s">
        <v>195</v>
      </c>
      <c r="AT219" s="238" t="s">
        <v>394</v>
      </c>
      <c r="AU219" s="238" t="s">
        <v>144</v>
      </c>
      <c r="AY219" s="14" t="s">
        <v>136</v>
      </c>
      <c r="BE219" s="239">
        <f>IF(N219="základná",J219,0)</f>
        <v>0</v>
      </c>
      <c r="BF219" s="239">
        <f>IF(N219="znížená",J219,0)</f>
        <v>0</v>
      </c>
      <c r="BG219" s="239">
        <f>IF(N219="zákl. prenesená",J219,0)</f>
        <v>0</v>
      </c>
      <c r="BH219" s="239">
        <f>IF(N219="zníž. prenesená",J219,0)</f>
        <v>0</v>
      </c>
      <c r="BI219" s="239">
        <f>IF(N219="nulová",J219,0)</f>
        <v>0</v>
      </c>
      <c r="BJ219" s="14" t="s">
        <v>144</v>
      </c>
      <c r="BK219" s="239">
        <f>ROUND(I219*H219,2)</f>
        <v>0</v>
      </c>
      <c r="BL219" s="14" t="s">
        <v>168</v>
      </c>
      <c r="BM219" s="238" t="s">
        <v>538</v>
      </c>
    </row>
    <row r="220" s="2" customFormat="1" ht="24.15" customHeight="1">
      <c r="A220" s="35"/>
      <c r="B220" s="36"/>
      <c r="C220" s="226" t="s">
        <v>528</v>
      </c>
      <c r="D220" s="226" t="s">
        <v>139</v>
      </c>
      <c r="E220" s="227" t="s">
        <v>1302</v>
      </c>
      <c r="F220" s="228" t="s">
        <v>1303</v>
      </c>
      <c r="G220" s="229" t="s">
        <v>235</v>
      </c>
      <c r="H220" s="230">
        <v>2</v>
      </c>
      <c r="I220" s="231"/>
      <c r="J220" s="232">
        <f>ROUND(I220*H220,2)</f>
        <v>0</v>
      </c>
      <c r="K220" s="233"/>
      <c r="L220" s="41"/>
      <c r="M220" s="234" t="s">
        <v>1</v>
      </c>
      <c r="N220" s="235" t="s">
        <v>38</v>
      </c>
      <c r="O220" s="94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8" t="s">
        <v>168</v>
      </c>
      <c r="AT220" s="238" t="s">
        <v>139</v>
      </c>
      <c r="AU220" s="238" t="s">
        <v>144</v>
      </c>
      <c r="AY220" s="14" t="s">
        <v>136</v>
      </c>
      <c r="BE220" s="239">
        <f>IF(N220="základná",J220,0)</f>
        <v>0</v>
      </c>
      <c r="BF220" s="239">
        <f>IF(N220="znížená",J220,0)</f>
        <v>0</v>
      </c>
      <c r="BG220" s="239">
        <f>IF(N220="zákl. prenesená",J220,0)</f>
        <v>0</v>
      </c>
      <c r="BH220" s="239">
        <f>IF(N220="zníž. prenesená",J220,0)</f>
        <v>0</v>
      </c>
      <c r="BI220" s="239">
        <f>IF(N220="nulová",J220,0)</f>
        <v>0</v>
      </c>
      <c r="BJ220" s="14" t="s">
        <v>144</v>
      </c>
      <c r="BK220" s="239">
        <f>ROUND(I220*H220,2)</f>
        <v>0</v>
      </c>
      <c r="BL220" s="14" t="s">
        <v>168</v>
      </c>
      <c r="BM220" s="238" t="s">
        <v>544</v>
      </c>
    </row>
    <row r="221" s="2" customFormat="1" ht="24.15" customHeight="1">
      <c r="A221" s="35"/>
      <c r="B221" s="36"/>
      <c r="C221" s="245" t="s">
        <v>409</v>
      </c>
      <c r="D221" s="245" t="s">
        <v>394</v>
      </c>
      <c r="E221" s="246" t="s">
        <v>1304</v>
      </c>
      <c r="F221" s="247" t="s">
        <v>1305</v>
      </c>
      <c r="G221" s="248" t="s">
        <v>337</v>
      </c>
      <c r="H221" s="249">
        <v>2</v>
      </c>
      <c r="I221" s="250"/>
      <c r="J221" s="251">
        <f>ROUND(I221*H221,2)</f>
        <v>0</v>
      </c>
      <c r="K221" s="252"/>
      <c r="L221" s="253"/>
      <c r="M221" s="254" t="s">
        <v>1</v>
      </c>
      <c r="N221" s="255" t="s">
        <v>38</v>
      </c>
      <c r="O221" s="94"/>
      <c r="P221" s="236">
        <f>O221*H221</f>
        <v>0</v>
      </c>
      <c r="Q221" s="236">
        <v>0</v>
      </c>
      <c r="R221" s="236">
        <f>Q221*H221</f>
        <v>0</v>
      </c>
      <c r="S221" s="236">
        <v>0</v>
      </c>
      <c r="T221" s="23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8" t="s">
        <v>195</v>
      </c>
      <c r="AT221" s="238" t="s">
        <v>394</v>
      </c>
      <c r="AU221" s="238" t="s">
        <v>144</v>
      </c>
      <c r="AY221" s="14" t="s">
        <v>136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144</v>
      </c>
      <c r="BK221" s="239">
        <f>ROUND(I221*H221,2)</f>
        <v>0</v>
      </c>
      <c r="BL221" s="14" t="s">
        <v>168</v>
      </c>
      <c r="BM221" s="238" t="s">
        <v>547</v>
      </c>
    </row>
    <row r="222" s="2" customFormat="1" ht="24.15" customHeight="1">
      <c r="A222" s="35"/>
      <c r="B222" s="36"/>
      <c r="C222" s="226" t="s">
        <v>535</v>
      </c>
      <c r="D222" s="226" t="s">
        <v>139</v>
      </c>
      <c r="E222" s="227" t="s">
        <v>1306</v>
      </c>
      <c r="F222" s="228" t="s">
        <v>1307</v>
      </c>
      <c r="G222" s="229" t="s">
        <v>337</v>
      </c>
      <c r="H222" s="230">
        <v>8</v>
      </c>
      <c r="I222" s="231"/>
      <c r="J222" s="232">
        <f>ROUND(I222*H222,2)</f>
        <v>0</v>
      </c>
      <c r="K222" s="233"/>
      <c r="L222" s="41"/>
      <c r="M222" s="234" t="s">
        <v>1</v>
      </c>
      <c r="N222" s="235" t="s">
        <v>38</v>
      </c>
      <c r="O222" s="94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8" t="s">
        <v>168</v>
      </c>
      <c r="AT222" s="238" t="s">
        <v>139</v>
      </c>
      <c r="AU222" s="238" t="s">
        <v>144</v>
      </c>
      <c r="AY222" s="14" t="s">
        <v>136</v>
      </c>
      <c r="BE222" s="239">
        <f>IF(N222="základná",J222,0)</f>
        <v>0</v>
      </c>
      <c r="BF222" s="239">
        <f>IF(N222="znížená",J222,0)</f>
        <v>0</v>
      </c>
      <c r="BG222" s="239">
        <f>IF(N222="zákl. prenesená",J222,0)</f>
        <v>0</v>
      </c>
      <c r="BH222" s="239">
        <f>IF(N222="zníž. prenesená",J222,0)</f>
        <v>0</v>
      </c>
      <c r="BI222" s="239">
        <f>IF(N222="nulová",J222,0)</f>
        <v>0</v>
      </c>
      <c r="BJ222" s="14" t="s">
        <v>144</v>
      </c>
      <c r="BK222" s="239">
        <f>ROUND(I222*H222,2)</f>
        <v>0</v>
      </c>
      <c r="BL222" s="14" t="s">
        <v>168</v>
      </c>
      <c r="BM222" s="238" t="s">
        <v>551</v>
      </c>
    </row>
    <row r="223" s="2" customFormat="1" ht="24.15" customHeight="1">
      <c r="A223" s="35"/>
      <c r="B223" s="36"/>
      <c r="C223" s="245" t="s">
        <v>413</v>
      </c>
      <c r="D223" s="245" t="s">
        <v>394</v>
      </c>
      <c r="E223" s="246" t="s">
        <v>1308</v>
      </c>
      <c r="F223" s="247" t="s">
        <v>1309</v>
      </c>
      <c r="G223" s="248" t="s">
        <v>337</v>
      </c>
      <c r="H223" s="249">
        <v>8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38</v>
      </c>
      <c r="O223" s="94"/>
      <c r="P223" s="236">
        <f>O223*H223</f>
        <v>0</v>
      </c>
      <c r="Q223" s="236">
        <v>0</v>
      </c>
      <c r="R223" s="236">
        <f>Q223*H223</f>
        <v>0</v>
      </c>
      <c r="S223" s="236">
        <v>0</v>
      </c>
      <c r="T223" s="23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8" t="s">
        <v>195</v>
      </c>
      <c r="AT223" s="238" t="s">
        <v>394</v>
      </c>
      <c r="AU223" s="238" t="s">
        <v>144</v>
      </c>
      <c r="AY223" s="14" t="s">
        <v>136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4" t="s">
        <v>144</v>
      </c>
      <c r="BK223" s="239">
        <f>ROUND(I223*H223,2)</f>
        <v>0</v>
      </c>
      <c r="BL223" s="14" t="s">
        <v>168</v>
      </c>
      <c r="BM223" s="238" t="s">
        <v>554</v>
      </c>
    </row>
    <row r="224" s="2" customFormat="1" ht="24.15" customHeight="1">
      <c r="A224" s="35"/>
      <c r="B224" s="36"/>
      <c r="C224" s="226" t="s">
        <v>541</v>
      </c>
      <c r="D224" s="226" t="s">
        <v>139</v>
      </c>
      <c r="E224" s="227" t="s">
        <v>1310</v>
      </c>
      <c r="F224" s="228" t="s">
        <v>1311</v>
      </c>
      <c r="G224" s="229" t="s">
        <v>337</v>
      </c>
      <c r="H224" s="230">
        <v>28</v>
      </c>
      <c r="I224" s="231"/>
      <c r="J224" s="232">
        <f>ROUND(I224*H224,2)</f>
        <v>0</v>
      </c>
      <c r="K224" s="233"/>
      <c r="L224" s="41"/>
      <c r="M224" s="234" t="s">
        <v>1</v>
      </c>
      <c r="N224" s="235" t="s">
        <v>38</v>
      </c>
      <c r="O224" s="94"/>
      <c r="P224" s="236">
        <f>O224*H224</f>
        <v>0</v>
      </c>
      <c r="Q224" s="236">
        <v>0</v>
      </c>
      <c r="R224" s="236">
        <f>Q224*H224</f>
        <v>0</v>
      </c>
      <c r="S224" s="236">
        <v>0</v>
      </c>
      <c r="T224" s="23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8" t="s">
        <v>168</v>
      </c>
      <c r="AT224" s="238" t="s">
        <v>139</v>
      </c>
      <c r="AU224" s="238" t="s">
        <v>144</v>
      </c>
      <c r="AY224" s="14" t="s">
        <v>136</v>
      </c>
      <c r="BE224" s="239">
        <f>IF(N224="základná",J224,0)</f>
        <v>0</v>
      </c>
      <c r="BF224" s="239">
        <f>IF(N224="znížená",J224,0)</f>
        <v>0</v>
      </c>
      <c r="BG224" s="239">
        <f>IF(N224="zákl. prenesená",J224,0)</f>
        <v>0</v>
      </c>
      <c r="BH224" s="239">
        <f>IF(N224="zníž. prenesená",J224,0)</f>
        <v>0</v>
      </c>
      <c r="BI224" s="239">
        <f>IF(N224="nulová",J224,0)</f>
        <v>0</v>
      </c>
      <c r="BJ224" s="14" t="s">
        <v>144</v>
      </c>
      <c r="BK224" s="239">
        <f>ROUND(I224*H224,2)</f>
        <v>0</v>
      </c>
      <c r="BL224" s="14" t="s">
        <v>168</v>
      </c>
      <c r="BM224" s="238" t="s">
        <v>557</v>
      </c>
    </row>
    <row r="225" s="2" customFormat="1" ht="21.75" customHeight="1">
      <c r="A225" s="35"/>
      <c r="B225" s="36"/>
      <c r="C225" s="245" t="s">
        <v>417</v>
      </c>
      <c r="D225" s="245" t="s">
        <v>394</v>
      </c>
      <c r="E225" s="246" t="s">
        <v>1312</v>
      </c>
      <c r="F225" s="247" t="s">
        <v>1313</v>
      </c>
      <c r="G225" s="248" t="s">
        <v>337</v>
      </c>
      <c r="H225" s="249">
        <v>28</v>
      </c>
      <c r="I225" s="250"/>
      <c r="J225" s="251">
        <f>ROUND(I225*H225,2)</f>
        <v>0</v>
      </c>
      <c r="K225" s="252"/>
      <c r="L225" s="253"/>
      <c r="M225" s="254" t="s">
        <v>1</v>
      </c>
      <c r="N225" s="255" t="s">
        <v>38</v>
      </c>
      <c r="O225" s="94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8" t="s">
        <v>195</v>
      </c>
      <c r="AT225" s="238" t="s">
        <v>394</v>
      </c>
      <c r="AU225" s="238" t="s">
        <v>144</v>
      </c>
      <c r="AY225" s="14" t="s">
        <v>136</v>
      </c>
      <c r="BE225" s="239">
        <f>IF(N225="základná",J225,0)</f>
        <v>0</v>
      </c>
      <c r="BF225" s="239">
        <f>IF(N225="znížená",J225,0)</f>
        <v>0</v>
      </c>
      <c r="BG225" s="239">
        <f>IF(N225="zákl. prenesená",J225,0)</f>
        <v>0</v>
      </c>
      <c r="BH225" s="239">
        <f>IF(N225="zníž. prenesená",J225,0)</f>
        <v>0</v>
      </c>
      <c r="BI225" s="239">
        <f>IF(N225="nulová",J225,0)</f>
        <v>0</v>
      </c>
      <c r="BJ225" s="14" t="s">
        <v>144</v>
      </c>
      <c r="BK225" s="239">
        <f>ROUND(I225*H225,2)</f>
        <v>0</v>
      </c>
      <c r="BL225" s="14" t="s">
        <v>168</v>
      </c>
      <c r="BM225" s="238" t="s">
        <v>561</v>
      </c>
    </row>
    <row r="226" s="2" customFormat="1" ht="24.15" customHeight="1">
      <c r="A226" s="35"/>
      <c r="B226" s="36"/>
      <c r="C226" s="226" t="s">
        <v>548</v>
      </c>
      <c r="D226" s="226" t="s">
        <v>139</v>
      </c>
      <c r="E226" s="227" t="s">
        <v>1314</v>
      </c>
      <c r="F226" s="228" t="s">
        <v>1315</v>
      </c>
      <c r="G226" s="229" t="s">
        <v>337</v>
      </c>
      <c r="H226" s="230">
        <v>18</v>
      </c>
      <c r="I226" s="231"/>
      <c r="J226" s="232">
        <f>ROUND(I226*H226,2)</f>
        <v>0</v>
      </c>
      <c r="K226" s="233"/>
      <c r="L226" s="41"/>
      <c r="M226" s="234" t="s">
        <v>1</v>
      </c>
      <c r="N226" s="235" t="s">
        <v>38</v>
      </c>
      <c r="O226" s="94"/>
      <c r="P226" s="236">
        <f>O226*H226</f>
        <v>0</v>
      </c>
      <c r="Q226" s="236">
        <v>0</v>
      </c>
      <c r="R226" s="236">
        <f>Q226*H226</f>
        <v>0</v>
      </c>
      <c r="S226" s="236">
        <v>0</v>
      </c>
      <c r="T226" s="23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8" t="s">
        <v>168</v>
      </c>
      <c r="AT226" s="238" t="s">
        <v>139</v>
      </c>
      <c r="AU226" s="238" t="s">
        <v>144</v>
      </c>
      <c r="AY226" s="14" t="s">
        <v>136</v>
      </c>
      <c r="BE226" s="239">
        <f>IF(N226="základná",J226,0)</f>
        <v>0</v>
      </c>
      <c r="BF226" s="239">
        <f>IF(N226="znížená",J226,0)</f>
        <v>0</v>
      </c>
      <c r="BG226" s="239">
        <f>IF(N226="zákl. prenesená",J226,0)</f>
        <v>0</v>
      </c>
      <c r="BH226" s="239">
        <f>IF(N226="zníž. prenesená",J226,0)</f>
        <v>0</v>
      </c>
      <c r="BI226" s="239">
        <f>IF(N226="nulová",J226,0)</f>
        <v>0</v>
      </c>
      <c r="BJ226" s="14" t="s">
        <v>144</v>
      </c>
      <c r="BK226" s="239">
        <f>ROUND(I226*H226,2)</f>
        <v>0</v>
      </c>
      <c r="BL226" s="14" t="s">
        <v>168</v>
      </c>
      <c r="BM226" s="238" t="s">
        <v>564</v>
      </c>
    </row>
    <row r="227" s="2" customFormat="1" ht="24.15" customHeight="1">
      <c r="A227" s="35"/>
      <c r="B227" s="36"/>
      <c r="C227" s="245" t="s">
        <v>420</v>
      </c>
      <c r="D227" s="245" t="s">
        <v>394</v>
      </c>
      <c r="E227" s="246" t="s">
        <v>1316</v>
      </c>
      <c r="F227" s="247" t="s">
        <v>1317</v>
      </c>
      <c r="G227" s="248" t="s">
        <v>337</v>
      </c>
      <c r="H227" s="249">
        <v>18</v>
      </c>
      <c r="I227" s="250"/>
      <c r="J227" s="251">
        <f>ROUND(I227*H227,2)</f>
        <v>0</v>
      </c>
      <c r="K227" s="252"/>
      <c r="L227" s="253"/>
      <c r="M227" s="254" t="s">
        <v>1</v>
      </c>
      <c r="N227" s="255" t="s">
        <v>38</v>
      </c>
      <c r="O227" s="94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8" t="s">
        <v>195</v>
      </c>
      <c r="AT227" s="238" t="s">
        <v>394</v>
      </c>
      <c r="AU227" s="238" t="s">
        <v>144</v>
      </c>
      <c r="AY227" s="14" t="s">
        <v>136</v>
      </c>
      <c r="BE227" s="239">
        <f>IF(N227="základná",J227,0)</f>
        <v>0</v>
      </c>
      <c r="BF227" s="239">
        <f>IF(N227="znížená",J227,0)</f>
        <v>0</v>
      </c>
      <c r="BG227" s="239">
        <f>IF(N227="zákl. prenesená",J227,0)</f>
        <v>0</v>
      </c>
      <c r="BH227" s="239">
        <f>IF(N227="zníž. prenesená",J227,0)</f>
        <v>0</v>
      </c>
      <c r="BI227" s="239">
        <f>IF(N227="nulová",J227,0)</f>
        <v>0</v>
      </c>
      <c r="BJ227" s="14" t="s">
        <v>144</v>
      </c>
      <c r="BK227" s="239">
        <f>ROUND(I227*H227,2)</f>
        <v>0</v>
      </c>
      <c r="BL227" s="14" t="s">
        <v>168</v>
      </c>
      <c r="BM227" s="238" t="s">
        <v>568</v>
      </c>
    </row>
    <row r="228" s="2" customFormat="1" ht="24.15" customHeight="1">
      <c r="A228" s="35"/>
      <c r="B228" s="36"/>
      <c r="C228" s="226" t="s">
        <v>430</v>
      </c>
      <c r="D228" s="226" t="s">
        <v>139</v>
      </c>
      <c r="E228" s="227" t="s">
        <v>1318</v>
      </c>
      <c r="F228" s="228" t="s">
        <v>1319</v>
      </c>
      <c r="G228" s="229" t="s">
        <v>337</v>
      </c>
      <c r="H228" s="230">
        <v>15</v>
      </c>
      <c r="I228" s="231"/>
      <c r="J228" s="232">
        <f>ROUND(I228*H228,2)</f>
        <v>0</v>
      </c>
      <c r="K228" s="233"/>
      <c r="L228" s="41"/>
      <c r="M228" s="234" t="s">
        <v>1</v>
      </c>
      <c r="N228" s="235" t="s">
        <v>38</v>
      </c>
      <c r="O228" s="94"/>
      <c r="P228" s="236">
        <f>O228*H228</f>
        <v>0</v>
      </c>
      <c r="Q228" s="236">
        <v>0</v>
      </c>
      <c r="R228" s="236">
        <f>Q228*H228</f>
        <v>0</v>
      </c>
      <c r="S228" s="236">
        <v>0</v>
      </c>
      <c r="T228" s="237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8" t="s">
        <v>168</v>
      </c>
      <c r="AT228" s="238" t="s">
        <v>139</v>
      </c>
      <c r="AU228" s="238" t="s">
        <v>144</v>
      </c>
      <c r="AY228" s="14" t="s">
        <v>136</v>
      </c>
      <c r="BE228" s="239">
        <f>IF(N228="základná",J228,0)</f>
        <v>0</v>
      </c>
      <c r="BF228" s="239">
        <f>IF(N228="znížená",J228,0)</f>
        <v>0</v>
      </c>
      <c r="BG228" s="239">
        <f>IF(N228="zákl. prenesená",J228,0)</f>
        <v>0</v>
      </c>
      <c r="BH228" s="239">
        <f>IF(N228="zníž. prenesená",J228,0)</f>
        <v>0</v>
      </c>
      <c r="BI228" s="239">
        <f>IF(N228="nulová",J228,0)</f>
        <v>0</v>
      </c>
      <c r="BJ228" s="14" t="s">
        <v>144</v>
      </c>
      <c r="BK228" s="239">
        <f>ROUND(I228*H228,2)</f>
        <v>0</v>
      </c>
      <c r="BL228" s="14" t="s">
        <v>168</v>
      </c>
      <c r="BM228" s="238" t="s">
        <v>571</v>
      </c>
    </row>
    <row r="229" s="2" customFormat="1" ht="24.15" customHeight="1">
      <c r="A229" s="35"/>
      <c r="B229" s="36"/>
      <c r="C229" s="226" t="s">
        <v>424</v>
      </c>
      <c r="D229" s="226" t="s">
        <v>139</v>
      </c>
      <c r="E229" s="227" t="s">
        <v>1320</v>
      </c>
      <c r="F229" s="228" t="s">
        <v>1321</v>
      </c>
      <c r="G229" s="229" t="s">
        <v>184</v>
      </c>
      <c r="H229" s="230">
        <v>0.56200000000000006</v>
      </c>
      <c r="I229" s="231"/>
      <c r="J229" s="232">
        <f>ROUND(I229*H229,2)</f>
        <v>0</v>
      </c>
      <c r="K229" s="233"/>
      <c r="L229" s="41"/>
      <c r="M229" s="240" t="s">
        <v>1</v>
      </c>
      <c r="N229" s="241" t="s">
        <v>38</v>
      </c>
      <c r="O229" s="242"/>
      <c r="P229" s="243">
        <f>O229*H229</f>
        <v>0</v>
      </c>
      <c r="Q229" s="243">
        <v>0</v>
      </c>
      <c r="R229" s="243">
        <f>Q229*H229</f>
        <v>0</v>
      </c>
      <c r="S229" s="243">
        <v>0</v>
      </c>
      <c r="T229" s="244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8" t="s">
        <v>168</v>
      </c>
      <c r="AT229" s="238" t="s">
        <v>139</v>
      </c>
      <c r="AU229" s="238" t="s">
        <v>144</v>
      </c>
      <c r="AY229" s="14" t="s">
        <v>136</v>
      </c>
      <c r="BE229" s="239">
        <f>IF(N229="základná",J229,0)</f>
        <v>0</v>
      </c>
      <c r="BF229" s="239">
        <f>IF(N229="znížená",J229,0)</f>
        <v>0</v>
      </c>
      <c r="BG229" s="239">
        <f>IF(N229="zákl. prenesená",J229,0)</f>
        <v>0</v>
      </c>
      <c r="BH229" s="239">
        <f>IF(N229="zníž. prenesená",J229,0)</f>
        <v>0</v>
      </c>
      <c r="BI229" s="239">
        <f>IF(N229="nulová",J229,0)</f>
        <v>0</v>
      </c>
      <c r="BJ229" s="14" t="s">
        <v>144</v>
      </c>
      <c r="BK229" s="239">
        <f>ROUND(I229*H229,2)</f>
        <v>0</v>
      </c>
      <c r="BL229" s="14" t="s">
        <v>168</v>
      </c>
      <c r="BM229" s="238" t="s">
        <v>574</v>
      </c>
    </row>
    <row r="230" s="2" customFormat="1" ht="6.96" customHeight="1">
      <c r="A230" s="35"/>
      <c r="B230" s="69"/>
      <c r="C230" s="70"/>
      <c r="D230" s="70"/>
      <c r="E230" s="70"/>
      <c r="F230" s="70"/>
      <c r="G230" s="70"/>
      <c r="H230" s="70"/>
      <c r="I230" s="70"/>
      <c r="J230" s="70"/>
      <c r="K230" s="70"/>
      <c r="L230" s="41"/>
      <c r="M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</row>
  </sheetData>
  <sheetProtection sheet="1" autoFilter="0" formatColumns="0" formatRows="0" objects="1" scenarios="1" spinCount="100000" saltValue="5y5CoJO4BzFAKschrGw+PQjPO3Wr+43xW0ZTJ/yFx+SZWqrgYVdOIRRKX/R1t/ON1gXnqQTzhPCROi7m6oGRoQ==" hashValue="beEsqOyuUNRw5r5uKVbHPhD+GWps1yBhMmxmFAqU+Lg4b/ZHqCh2SwR//nl4u4WxVuuNM41Rr1ecn7v3IiZSOQ==" algorithmName="SHA-512" password="CC35"/>
  <autoFilter ref="C125:K229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100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Denný stacionár v meste Zlaté Moravce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101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1322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19. 5. 2022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ROUND(J123,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ROUND((SUM(BE123:BE213)),  2)</f>
        <v>0</v>
      </c>
      <c r="G33" s="159"/>
      <c r="H33" s="159"/>
      <c r="I33" s="160">
        <v>0.20000000000000001</v>
      </c>
      <c r="J33" s="158">
        <f>ROUND(((SUM(BE123:BE213))*I33),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ROUND((SUM(BF123:BF213)),  2)</f>
        <v>0</v>
      </c>
      <c r="G34" s="159"/>
      <c r="H34" s="159"/>
      <c r="I34" s="160">
        <v>0.20000000000000001</v>
      </c>
      <c r="J34" s="158">
        <f>ROUND(((SUM(BF123:BF213))*I34),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ROUND((SUM(BG123:BG213)),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ROUND((SUM(BH123:BH213)),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ROUND((SUM(BI123:BI213)),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Zlaté Moravce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SO-05 - Vykurovanie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19. 5. 2022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104</v>
      </c>
      <c r="D94" s="183"/>
      <c r="E94" s="183"/>
      <c r="F94" s="183"/>
      <c r="G94" s="183"/>
      <c r="H94" s="183"/>
      <c r="I94" s="183"/>
      <c r="J94" s="184" t="s">
        <v>105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106</v>
      </c>
      <c r="D96" s="37"/>
      <c r="E96" s="37"/>
      <c r="F96" s="37"/>
      <c r="G96" s="37"/>
      <c r="H96" s="37"/>
      <c r="I96" s="37"/>
      <c r="J96" s="113">
        <f>J123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86"/>
      <c r="C97" s="187"/>
      <c r="D97" s="188" t="s">
        <v>110</v>
      </c>
      <c r="E97" s="189"/>
      <c r="F97" s="189"/>
      <c r="G97" s="189"/>
      <c r="H97" s="189"/>
      <c r="I97" s="189"/>
      <c r="J97" s="190">
        <f>J124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112</v>
      </c>
      <c r="E98" s="195"/>
      <c r="F98" s="195"/>
      <c r="G98" s="195"/>
      <c r="H98" s="195"/>
      <c r="I98" s="195"/>
      <c r="J98" s="196">
        <f>J125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1323</v>
      </c>
      <c r="E99" s="195"/>
      <c r="F99" s="195"/>
      <c r="G99" s="195"/>
      <c r="H99" s="195"/>
      <c r="I99" s="195"/>
      <c r="J99" s="196">
        <f>J129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1324</v>
      </c>
      <c r="E100" s="195"/>
      <c r="F100" s="195"/>
      <c r="G100" s="195"/>
      <c r="H100" s="195"/>
      <c r="I100" s="195"/>
      <c r="J100" s="196">
        <f>J169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1325</v>
      </c>
      <c r="E101" s="195"/>
      <c r="F101" s="195"/>
      <c r="G101" s="195"/>
      <c r="H101" s="195"/>
      <c r="I101" s="195"/>
      <c r="J101" s="196">
        <f>J179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1326</v>
      </c>
      <c r="E102" s="195"/>
      <c r="F102" s="195"/>
      <c r="G102" s="195"/>
      <c r="H102" s="195"/>
      <c r="I102" s="195"/>
      <c r="J102" s="196">
        <f>J187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1327</v>
      </c>
      <c r="E103" s="195"/>
      <c r="F103" s="195"/>
      <c r="G103" s="195"/>
      <c r="H103" s="195"/>
      <c r="I103" s="195"/>
      <c r="J103" s="196">
        <f>J201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="2" customFormat="1" ht="6.96" customHeight="1">
      <c r="A109" s="35"/>
      <c r="B109" s="71"/>
      <c r="C109" s="72"/>
      <c r="D109" s="72"/>
      <c r="E109" s="72"/>
      <c r="F109" s="72"/>
      <c r="G109" s="72"/>
      <c r="H109" s="72"/>
      <c r="I109" s="72"/>
      <c r="J109" s="72"/>
      <c r="K109" s="72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4.96" customHeight="1">
      <c r="A110" s="35"/>
      <c r="B110" s="36"/>
      <c r="C110" s="20" t="s">
        <v>122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15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181" t="str">
        <f>E7</f>
        <v>Denný stacionár v meste Zlaté Moravce</v>
      </c>
      <c r="F113" s="29"/>
      <c r="G113" s="29"/>
      <c r="H113" s="29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101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79" t="str">
        <f>E9</f>
        <v>SO-05 - Vykurovanie</v>
      </c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19</v>
      </c>
      <c r="D117" s="37"/>
      <c r="E117" s="37"/>
      <c r="F117" s="24" t="str">
        <f>F12</f>
        <v xml:space="preserve"> </v>
      </c>
      <c r="G117" s="37"/>
      <c r="H117" s="37"/>
      <c r="I117" s="29" t="s">
        <v>21</v>
      </c>
      <c r="J117" s="82" t="str">
        <f>IF(J12="","",J12)</f>
        <v>19. 5. 2022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23</v>
      </c>
      <c r="D119" s="37"/>
      <c r="E119" s="37"/>
      <c r="F119" s="24" t="str">
        <f>E15</f>
        <v xml:space="preserve"> </v>
      </c>
      <c r="G119" s="37"/>
      <c r="H119" s="37"/>
      <c r="I119" s="29" t="s">
        <v>28</v>
      </c>
      <c r="J119" s="33" t="str">
        <f>E21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26</v>
      </c>
      <c r="D120" s="37"/>
      <c r="E120" s="37"/>
      <c r="F120" s="24" t="str">
        <f>IF(E18="","",E18)</f>
        <v>Vyplň údaj</v>
      </c>
      <c r="G120" s="37"/>
      <c r="H120" s="37"/>
      <c r="I120" s="29" t="s">
        <v>30</v>
      </c>
      <c r="J120" s="33" t="str">
        <f>E24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0.32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11" customFormat="1" ht="29.28" customHeight="1">
      <c r="A122" s="198"/>
      <c r="B122" s="199"/>
      <c r="C122" s="200" t="s">
        <v>123</v>
      </c>
      <c r="D122" s="201" t="s">
        <v>57</v>
      </c>
      <c r="E122" s="201" t="s">
        <v>53</v>
      </c>
      <c r="F122" s="201" t="s">
        <v>54</v>
      </c>
      <c r="G122" s="201" t="s">
        <v>124</v>
      </c>
      <c r="H122" s="201" t="s">
        <v>125</v>
      </c>
      <c r="I122" s="201" t="s">
        <v>126</v>
      </c>
      <c r="J122" s="202" t="s">
        <v>105</v>
      </c>
      <c r="K122" s="203" t="s">
        <v>127</v>
      </c>
      <c r="L122" s="204"/>
      <c r="M122" s="103" t="s">
        <v>1</v>
      </c>
      <c r="N122" s="104" t="s">
        <v>36</v>
      </c>
      <c r="O122" s="104" t="s">
        <v>128</v>
      </c>
      <c r="P122" s="104" t="s">
        <v>129</v>
      </c>
      <c r="Q122" s="104" t="s">
        <v>130</v>
      </c>
      <c r="R122" s="104" t="s">
        <v>131</v>
      </c>
      <c r="S122" s="104" t="s">
        <v>132</v>
      </c>
      <c r="T122" s="105" t="s">
        <v>133</v>
      </c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</row>
    <row r="123" s="2" customFormat="1" ht="22.8" customHeight="1">
      <c r="A123" s="35"/>
      <c r="B123" s="36"/>
      <c r="C123" s="110" t="s">
        <v>106</v>
      </c>
      <c r="D123" s="37"/>
      <c r="E123" s="37"/>
      <c r="F123" s="37"/>
      <c r="G123" s="37"/>
      <c r="H123" s="37"/>
      <c r="I123" s="37"/>
      <c r="J123" s="205">
        <f>BK123</f>
        <v>0</v>
      </c>
      <c r="K123" s="37"/>
      <c r="L123" s="41"/>
      <c r="M123" s="106"/>
      <c r="N123" s="206"/>
      <c r="O123" s="107"/>
      <c r="P123" s="207">
        <f>P124</f>
        <v>0</v>
      </c>
      <c r="Q123" s="107"/>
      <c r="R123" s="207">
        <f>R124</f>
        <v>0</v>
      </c>
      <c r="S123" s="107"/>
      <c r="T123" s="208">
        <f>T124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71</v>
      </c>
      <c r="AU123" s="14" t="s">
        <v>107</v>
      </c>
      <c r="BK123" s="209">
        <f>BK124</f>
        <v>0</v>
      </c>
    </row>
    <row r="124" s="12" customFormat="1" ht="25.92" customHeight="1">
      <c r="A124" s="12"/>
      <c r="B124" s="210"/>
      <c r="C124" s="211"/>
      <c r="D124" s="212" t="s">
        <v>71</v>
      </c>
      <c r="E124" s="213" t="s">
        <v>207</v>
      </c>
      <c r="F124" s="213" t="s">
        <v>208</v>
      </c>
      <c r="G124" s="211"/>
      <c r="H124" s="211"/>
      <c r="I124" s="214"/>
      <c r="J124" s="215">
        <f>BK124</f>
        <v>0</v>
      </c>
      <c r="K124" s="211"/>
      <c r="L124" s="216"/>
      <c r="M124" s="217"/>
      <c r="N124" s="218"/>
      <c r="O124" s="218"/>
      <c r="P124" s="219">
        <f>P125+P129+P169+P179+P187+P201</f>
        <v>0</v>
      </c>
      <c r="Q124" s="218"/>
      <c r="R124" s="219">
        <f>R125+R129+R169+R179+R187+R201</f>
        <v>0</v>
      </c>
      <c r="S124" s="218"/>
      <c r="T124" s="220">
        <f>T125+T129+T169+T179+T187+T201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144</v>
      </c>
      <c r="AT124" s="222" t="s">
        <v>71</v>
      </c>
      <c r="AU124" s="222" t="s">
        <v>72</v>
      </c>
      <c r="AY124" s="221" t="s">
        <v>136</v>
      </c>
      <c r="BK124" s="223">
        <f>BK125+BK129+BK169+BK179+BK187+BK201</f>
        <v>0</v>
      </c>
    </row>
    <row r="125" s="12" customFormat="1" ht="22.8" customHeight="1">
      <c r="A125" s="12"/>
      <c r="B125" s="210"/>
      <c r="C125" s="211"/>
      <c r="D125" s="212" t="s">
        <v>71</v>
      </c>
      <c r="E125" s="224" t="s">
        <v>218</v>
      </c>
      <c r="F125" s="224" t="s">
        <v>219</v>
      </c>
      <c r="G125" s="211"/>
      <c r="H125" s="211"/>
      <c r="I125" s="214"/>
      <c r="J125" s="225">
        <f>BK125</f>
        <v>0</v>
      </c>
      <c r="K125" s="211"/>
      <c r="L125" s="216"/>
      <c r="M125" s="217"/>
      <c r="N125" s="218"/>
      <c r="O125" s="218"/>
      <c r="P125" s="219">
        <f>SUM(P126:P128)</f>
        <v>0</v>
      </c>
      <c r="Q125" s="218"/>
      <c r="R125" s="219">
        <f>SUM(R126:R128)</f>
        <v>0</v>
      </c>
      <c r="S125" s="218"/>
      <c r="T125" s="220">
        <f>SUM(T126:T128)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144</v>
      </c>
      <c r="AT125" s="222" t="s">
        <v>71</v>
      </c>
      <c r="AU125" s="222" t="s">
        <v>80</v>
      </c>
      <c r="AY125" s="221" t="s">
        <v>136</v>
      </c>
      <c r="BK125" s="223">
        <f>SUM(BK126:BK128)</f>
        <v>0</v>
      </c>
    </row>
    <row r="126" s="2" customFormat="1" ht="21.75" customHeight="1">
      <c r="A126" s="35"/>
      <c r="B126" s="36"/>
      <c r="C126" s="226" t="s">
        <v>80</v>
      </c>
      <c r="D126" s="226" t="s">
        <v>139</v>
      </c>
      <c r="E126" s="227" t="s">
        <v>1328</v>
      </c>
      <c r="F126" s="228" t="s">
        <v>1329</v>
      </c>
      <c r="G126" s="229" t="s">
        <v>248</v>
      </c>
      <c r="H126" s="230">
        <v>652.29999999999995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168</v>
      </c>
      <c r="AT126" s="238" t="s">
        <v>139</v>
      </c>
      <c r="AU126" s="238" t="s">
        <v>144</v>
      </c>
      <c r="AY126" s="14" t="s">
        <v>136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144</v>
      </c>
      <c r="BK126" s="239">
        <f>ROUND(I126*H126,2)</f>
        <v>0</v>
      </c>
      <c r="BL126" s="14" t="s">
        <v>168</v>
      </c>
      <c r="BM126" s="238" t="s">
        <v>144</v>
      </c>
    </row>
    <row r="127" s="2" customFormat="1" ht="33" customHeight="1">
      <c r="A127" s="35"/>
      <c r="B127" s="36"/>
      <c r="C127" s="245" t="s">
        <v>144</v>
      </c>
      <c r="D127" s="245" t="s">
        <v>394</v>
      </c>
      <c r="E127" s="246" t="s">
        <v>1330</v>
      </c>
      <c r="F127" s="247" t="s">
        <v>1331</v>
      </c>
      <c r="G127" s="248" t="s">
        <v>248</v>
      </c>
      <c r="H127" s="249">
        <v>665.346</v>
      </c>
      <c r="I127" s="250"/>
      <c r="J127" s="251">
        <f>ROUND(I127*H127,2)</f>
        <v>0</v>
      </c>
      <c r="K127" s="252"/>
      <c r="L127" s="253"/>
      <c r="M127" s="254" t="s">
        <v>1</v>
      </c>
      <c r="N127" s="25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195</v>
      </c>
      <c r="AT127" s="238" t="s">
        <v>394</v>
      </c>
      <c r="AU127" s="238" t="s">
        <v>144</v>
      </c>
      <c r="AY127" s="14" t="s">
        <v>136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144</v>
      </c>
      <c r="BK127" s="239">
        <f>ROUND(I127*H127,2)</f>
        <v>0</v>
      </c>
      <c r="BL127" s="14" t="s">
        <v>168</v>
      </c>
      <c r="BM127" s="238" t="s">
        <v>143</v>
      </c>
    </row>
    <row r="128" s="2" customFormat="1" ht="24.15" customHeight="1">
      <c r="A128" s="35"/>
      <c r="B128" s="36"/>
      <c r="C128" s="226" t="s">
        <v>147</v>
      </c>
      <c r="D128" s="226" t="s">
        <v>139</v>
      </c>
      <c r="E128" s="227" t="s">
        <v>494</v>
      </c>
      <c r="F128" s="228" t="s">
        <v>495</v>
      </c>
      <c r="G128" s="229" t="s">
        <v>184</v>
      </c>
      <c r="H128" s="230">
        <v>0.040000000000000001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168</v>
      </c>
      <c r="AT128" s="238" t="s">
        <v>139</v>
      </c>
      <c r="AU128" s="238" t="s">
        <v>144</v>
      </c>
      <c r="AY128" s="14" t="s">
        <v>136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144</v>
      </c>
      <c r="BK128" s="239">
        <f>ROUND(I128*H128,2)</f>
        <v>0</v>
      </c>
      <c r="BL128" s="14" t="s">
        <v>168</v>
      </c>
      <c r="BM128" s="238" t="s">
        <v>151</v>
      </c>
    </row>
    <row r="129" s="12" customFormat="1" ht="22.8" customHeight="1">
      <c r="A129" s="12"/>
      <c r="B129" s="210"/>
      <c r="C129" s="211"/>
      <c r="D129" s="212" t="s">
        <v>71</v>
      </c>
      <c r="E129" s="224" t="s">
        <v>1332</v>
      </c>
      <c r="F129" s="224" t="s">
        <v>1333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SUM(P130:P168)</f>
        <v>0</v>
      </c>
      <c r="Q129" s="218"/>
      <c r="R129" s="219">
        <f>SUM(R130:R168)</f>
        <v>0</v>
      </c>
      <c r="S129" s="218"/>
      <c r="T129" s="220">
        <f>SUM(T130:T168)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144</v>
      </c>
      <c r="AT129" s="222" t="s">
        <v>71</v>
      </c>
      <c r="AU129" s="222" t="s">
        <v>80</v>
      </c>
      <c r="AY129" s="221" t="s">
        <v>136</v>
      </c>
      <c r="BK129" s="223">
        <f>SUM(BK130:BK168)</f>
        <v>0</v>
      </c>
    </row>
    <row r="130" s="2" customFormat="1" ht="24.15" customHeight="1">
      <c r="A130" s="35"/>
      <c r="B130" s="36"/>
      <c r="C130" s="226" t="s">
        <v>299</v>
      </c>
      <c r="D130" s="226" t="s">
        <v>139</v>
      </c>
      <c r="E130" s="227" t="s">
        <v>1334</v>
      </c>
      <c r="F130" s="228" t="s">
        <v>1335</v>
      </c>
      <c r="G130" s="229" t="s">
        <v>337</v>
      </c>
      <c r="H130" s="230">
        <v>2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168</v>
      </c>
      <c r="AT130" s="238" t="s">
        <v>139</v>
      </c>
      <c r="AU130" s="238" t="s">
        <v>144</v>
      </c>
      <c r="AY130" s="14" t="s">
        <v>136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144</v>
      </c>
      <c r="BK130" s="239">
        <f>ROUND(I130*H130,2)</f>
        <v>0</v>
      </c>
      <c r="BL130" s="14" t="s">
        <v>168</v>
      </c>
      <c r="BM130" s="238" t="s">
        <v>154</v>
      </c>
    </row>
    <row r="131" s="2" customFormat="1" ht="24.15" customHeight="1">
      <c r="A131" s="35"/>
      <c r="B131" s="36"/>
      <c r="C131" s="245" t="s">
        <v>151</v>
      </c>
      <c r="D131" s="245" t="s">
        <v>394</v>
      </c>
      <c r="E131" s="246" t="s">
        <v>1336</v>
      </c>
      <c r="F131" s="247" t="s">
        <v>1337</v>
      </c>
      <c r="G131" s="248" t="s">
        <v>337</v>
      </c>
      <c r="H131" s="249">
        <v>1</v>
      </c>
      <c r="I131" s="250"/>
      <c r="J131" s="251">
        <f>ROUND(I131*H131,2)</f>
        <v>0</v>
      </c>
      <c r="K131" s="252"/>
      <c r="L131" s="253"/>
      <c r="M131" s="254" t="s">
        <v>1</v>
      </c>
      <c r="N131" s="25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195</v>
      </c>
      <c r="AT131" s="238" t="s">
        <v>394</v>
      </c>
      <c r="AU131" s="238" t="s">
        <v>144</v>
      </c>
      <c r="AY131" s="14" t="s">
        <v>136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144</v>
      </c>
      <c r="BK131" s="239">
        <f>ROUND(I131*H131,2)</f>
        <v>0</v>
      </c>
      <c r="BL131" s="14" t="s">
        <v>168</v>
      </c>
      <c r="BM131" s="238" t="s">
        <v>158</v>
      </c>
    </row>
    <row r="132" s="2" customFormat="1" ht="24.15" customHeight="1">
      <c r="A132" s="35"/>
      <c r="B132" s="36"/>
      <c r="C132" s="245" t="s">
        <v>162</v>
      </c>
      <c r="D132" s="245" t="s">
        <v>394</v>
      </c>
      <c r="E132" s="246" t="s">
        <v>1338</v>
      </c>
      <c r="F132" s="247" t="s">
        <v>1339</v>
      </c>
      <c r="G132" s="248" t="s">
        <v>337</v>
      </c>
      <c r="H132" s="249">
        <v>2</v>
      </c>
      <c r="I132" s="250"/>
      <c r="J132" s="251">
        <f>ROUND(I132*H132,2)</f>
        <v>0</v>
      </c>
      <c r="K132" s="252"/>
      <c r="L132" s="253"/>
      <c r="M132" s="254" t="s">
        <v>1</v>
      </c>
      <c r="N132" s="25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195</v>
      </c>
      <c r="AT132" s="238" t="s">
        <v>394</v>
      </c>
      <c r="AU132" s="238" t="s">
        <v>144</v>
      </c>
      <c r="AY132" s="14" t="s">
        <v>136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144</v>
      </c>
      <c r="BK132" s="239">
        <f>ROUND(I132*H132,2)</f>
        <v>0</v>
      </c>
      <c r="BL132" s="14" t="s">
        <v>168</v>
      </c>
      <c r="BM132" s="238" t="s">
        <v>161</v>
      </c>
    </row>
    <row r="133" s="2" customFormat="1" ht="24.15" customHeight="1">
      <c r="A133" s="35"/>
      <c r="B133" s="36"/>
      <c r="C133" s="226" t="s">
        <v>154</v>
      </c>
      <c r="D133" s="226" t="s">
        <v>139</v>
      </c>
      <c r="E133" s="227" t="s">
        <v>1340</v>
      </c>
      <c r="F133" s="228" t="s">
        <v>1341</v>
      </c>
      <c r="G133" s="229" t="s">
        <v>337</v>
      </c>
      <c r="H133" s="230">
        <v>2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168</v>
      </c>
      <c r="AT133" s="238" t="s">
        <v>139</v>
      </c>
      <c r="AU133" s="238" t="s">
        <v>144</v>
      </c>
      <c r="AY133" s="14" t="s">
        <v>136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144</v>
      </c>
      <c r="BK133" s="239">
        <f>ROUND(I133*H133,2)</f>
        <v>0</v>
      </c>
      <c r="BL133" s="14" t="s">
        <v>168</v>
      </c>
      <c r="BM133" s="238" t="s">
        <v>165</v>
      </c>
    </row>
    <row r="134" s="2" customFormat="1" ht="24.15" customHeight="1">
      <c r="A134" s="35"/>
      <c r="B134" s="36"/>
      <c r="C134" s="245" t="s">
        <v>137</v>
      </c>
      <c r="D134" s="245" t="s">
        <v>394</v>
      </c>
      <c r="E134" s="246" t="s">
        <v>1342</v>
      </c>
      <c r="F134" s="247" t="s">
        <v>1343</v>
      </c>
      <c r="G134" s="248" t="s">
        <v>337</v>
      </c>
      <c r="H134" s="249">
        <v>2</v>
      </c>
      <c r="I134" s="250"/>
      <c r="J134" s="251">
        <f>ROUND(I134*H134,2)</f>
        <v>0</v>
      </c>
      <c r="K134" s="252"/>
      <c r="L134" s="253"/>
      <c r="M134" s="254" t="s">
        <v>1</v>
      </c>
      <c r="N134" s="25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195</v>
      </c>
      <c r="AT134" s="238" t="s">
        <v>394</v>
      </c>
      <c r="AU134" s="238" t="s">
        <v>144</v>
      </c>
      <c r="AY134" s="14" t="s">
        <v>136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144</v>
      </c>
      <c r="BK134" s="239">
        <f>ROUND(I134*H134,2)</f>
        <v>0</v>
      </c>
      <c r="BL134" s="14" t="s">
        <v>168</v>
      </c>
      <c r="BM134" s="238" t="s">
        <v>168</v>
      </c>
    </row>
    <row r="135" s="2" customFormat="1" ht="16.5" customHeight="1">
      <c r="A135" s="35"/>
      <c r="B135" s="36"/>
      <c r="C135" s="226" t="s">
        <v>158</v>
      </c>
      <c r="D135" s="226" t="s">
        <v>139</v>
      </c>
      <c r="E135" s="227" t="s">
        <v>1344</v>
      </c>
      <c r="F135" s="228" t="s">
        <v>1345</v>
      </c>
      <c r="G135" s="229" t="s">
        <v>337</v>
      </c>
      <c r="H135" s="230">
        <v>2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168</v>
      </c>
      <c r="AT135" s="238" t="s">
        <v>139</v>
      </c>
      <c r="AU135" s="238" t="s">
        <v>144</v>
      </c>
      <c r="AY135" s="14" t="s">
        <v>136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144</v>
      </c>
      <c r="BK135" s="239">
        <f>ROUND(I135*H135,2)</f>
        <v>0</v>
      </c>
      <c r="BL135" s="14" t="s">
        <v>168</v>
      </c>
      <c r="BM135" s="238" t="s">
        <v>171</v>
      </c>
    </row>
    <row r="136" s="2" customFormat="1" ht="16.5" customHeight="1">
      <c r="A136" s="35"/>
      <c r="B136" s="36"/>
      <c r="C136" s="245" t="s">
        <v>174</v>
      </c>
      <c r="D136" s="245" t="s">
        <v>394</v>
      </c>
      <c r="E136" s="246" t="s">
        <v>1346</v>
      </c>
      <c r="F136" s="247" t="s">
        <v>1347</v>
      </c>
      <c r="G136" s="248" t="s">
        <v>337</v>
      </c>
      <c r="H136" s="249">
        <v>2</v>
      </c>
      <c r="I136" s="250"/>
      <c r="J136" s="251">
        <f>ROUND(I136*H136,2)</f>
        <v>0</v>
      </c>
      <c r="K136" s="252"/>
      <c r="L136" s="253"/>
      <c r="M136" s="254" t="s">
        <v>1</v>
      </c>
      <c r="N136" s="25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195</v>
      </c>
      <c r="AT136" s="238" t="s">
        <v>394</v>
      </c>
      <c r="AU136" s="238" t="s">
        <v>144</v>
      </c>
      <c r="AY136" s="14" t="s">
        <v>136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144</v>
      </c>
      <c r="BK136" s="239">
        <f>ROUND(I136*H136,2)</f>
        <v>0</v>
      </c>
      <c r="BL136" s="14" t="s">
        <v>168</v>
      </c>
      <c r="BM136" s="238" t="s">
        <v>7</v>
      </c>
    </row>
    <row r="137" s="2" customFormat="1" ht="16.5" customHeight="1">
      <c r="A137" s="35"/>
      <c r="B137" s="36"/>
      <c r="C137" s="226" t="s">
        <v>161</v>
      </c>
      <c r="D137" s="226" t="s">
        <v>139</v>
      </c>
      <c r="E137" s="227" t="s">
        <v>1348</v>
      </c>
      <c r="F137" s="228" t="s">
        <v>1349</v>
      </c>
      <c r="G137" s="229" t="s">
        <v>337</v>
      </c>
      <c r="H137" s="230">
        <v>2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168</v>
      </c>
      <c r="AT137" s="238" t="s">
        <v>139</v>
      </c>
      <c r="AU137" s="238" t="s">
        <v>144</v>
      </c>
      <c r="AY137" s="14" t="s">
        <v>136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144</v>
      </c>
      <c r="BK137" s="239">
        <f>ROUND(I137*H137,2)</f>
        <v>0</v>
      </c>
      <c r="BL137" s="14" t="s">
        <v>168</v>
      </c>
      <c r="BM137" s="238" t="s">
        <v>177</v>
      </c>
    </row>
    <row r="138" s="2" customFormat="1" ht="16.5" customHeight="1">
      <c r="A138" s="35"/>
      <c r="B138" s="36"/>
      <c r="C138" s="245" t="s">
        <v>181</v>
      </c>
      <c r="D138" s="245" t="s">
        <v>394</v>
      </c>
      <c r="E138" s="246" t="s">
        <v>1350</v>
      </c>
      <c r="F138" s="247" t="s">
        <v>1351</v>
      </c>
      <c r="G138" s="248" t="s">
        <v>337</v>
      </c>
      <c r="H138" s="249">
        <v>2</v>
      </c>
      <c r="I138" s="250"/>
      <c r="J138" s="251">
        <f>ROUND(I138*H138,2)</f>
        <v>0</v>
      </c>
      <c r="K138" s="252"/>
      <c r="L138" s="253"/>
      <c r="M138" s="254" t="s">
        <v>1</v>
      </c>
      <c r="N138" s="255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195</v>
      </c>
      <c r="AT138" s="238" t="s">
        <v>394</v>
      </c>
      <c r="AU138" s="238" t="s">
        <v>144</v>
      </c>
      <c r="AY138" s="14" t="s">
        <v>136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144</v>
      </c>
      <c r="BK138" s="239">
        <f>ROUND(I138*H138,2)</f>
        <v>0</v>
      </c>
      <c r="BL138" s="14" t="s">
        <v>168</v>
      </c>
      <c r="BM138" s="238" t="s">
        <v>180</v>
      </c>
    </row>
    <row r="139" s="2" customFormat="1" ht="21.75" customHeight="1">
      <c r="A139" s="35"/>
      <c r="B139" s="36"/>
      <c r="C139" s="226" t="s">
        <v>165</v>
      </c>
      <c r="D139" s="226" t="s">
        <v>139</v>
      </c>
      <c r="E139" s="227" t="s">
        <v>1352</v>
      </c>
      <c r="F139" s="228" t="s">
        <v>1353</v>
      </c>
      <c r="G139" s="229" t="s">
        <v>337</v>
      </c>
      <c r="H139" s="230">
        <v>2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168</v>
      </c>
      <c r="AT139" s="238" t="s">
        <v>139</v>
      </c>
      <c r="AU139" s="238" t="s">
        <v>144</v>
      </c>
      <c r="AY139" s="14" t="s">
        <v>136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144</v>
      </c>
      <c r="BK139" s="239">
        <f>ROUND(I139*H139,2)</f>
        <v>0</v>
      </c>
      <c r="BL139" s="14" t="s">
        <v>168</v>
      </c>
      <c r="BM139" s="238" t="s">
        <v>185</v>
      </c>
    </row>
    <row r="140" s="2" customFormat="1" ht="21.75" customHeight="1">
      <c r="A140" s="35"/>
      <c r="B140" s="36"/>
      <c r="C140" s="245" t="s">
        <v>189</v>
      </c>
      <c r="D140" s="245" t="s">
        <v>394</v>
      </c>
      <c r="E140" s="246" t="s">
        <v>1354</v>
      </c>
      <c r="F140" s="247" t="s">
        <v>1355</v>
      </c>
      <c r="G140" s="248" t="s">
        <v>337</v>
      </c>
      <c r="H140" s="249">
        <v>2</v>
      </c>
      <c r="I140" s="250"/>
      <c r="J140" s="251">
        <f>ROUND(I140*H140,2)</f>
        <v>0</v>
      </c>
      <c r="K140" s="252"/>
      <c r="L140" s="253"/>
      <c r="M140" s="254" t="s">
        <v>1</v>
      </c>
      <c r="N140" s="255" t="s">
        <v>38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195</v>
      </c>
      <c r="AT140" s="238" t="s">
        <v>394</v>
      </c>
      <c r="AU140" s="238" t="s">
        <v>144</v>
      </c>
      <c r="AY140" s="14" t="s">
        <v>136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144</v>
      </c>
      <c r="BK140" s="239">
        <f>ROUND(I140*H140,2)</f>
        <v>0</v>
      </c>
      <c r="BL140" s="14" t="s">
        <v>168</v>
      </c>
      <c r="BM140" s="238" t="s">
        <v>188</v>
      </c>
    </row>
    <row r="141" s="2" customFormat="1" ht="24.15" customHeight="1">
      <c r="A141" s="35"/>
      <c r="B141" s="36"/>
      <c r="C141" s="226" t="s">
        <v>168</v>
      </c>
      <c r="D141" s="226" t="s">
        <v>139</v>
      </c>
      <c r="E141" s="227" t="s">
        <v>1356</v>
      </c>
      <c r="F141" s="228" t="s">
        <v>1357</v>
      </c>
      <c r="G141" s="229" t="s">
        <v>337</v>
      </c>
      <c r="H141" s="230">
        <v>2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168</v>
      </c>
      <c r="AT141" s="238" t="s">
        <v>139</v>
      </c>
      <c r="AU141" s="238" t="s">
        <v>144</v>
      </c>
      <c r="AY141" s="14" t="s">
        <v>136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144</v>
      </c>
      <c r="BK141" s="239">
        <f>ROUND(I141*H141,2)</f>
        <v>0</v>
      </c>
      <c r="BL141" s="14" t="s">
        <v>168</v>
      </c>
      <c r="BM141" s="238" t="s">
        <v>192</v>
      </c>
    </row>
    <row r="142" s="2" customFormat="1" ht="24.15" customHeight="1">
      <c r="A142" s="35"/>
      <c r="B142" s="36"/>
      <c r="C142" s="245" t="s">
        <v>196</v>
      </c>
      <c r="D142" s="245" t="s">
        <v>394</v>
      </c>
      <c r="E142" s="246" t="s">
        <v>1358</v>
      </c>
      <c r="F142" s="247" t="s">
        <v>1359</v>
      </c>
      <c r="G142" s="248" t="s">
        <v>337</v>
      </c>
      <c r="H142" s="249">
        <v>1</v>
      </c>
      <c r="I142" s="250"/>
      <c r="J142" s="251">
        <f>ROUND(I142*H142,2)</f>
        <v>0</v>
      </c>
      <c r="K142" s="252"/>
      <c r="L142" s="253"/>
      <c r="M142" s="254" t="s">
        <v>1</v>
      </c>
      <c r="N142" s="255" t="s">
        <v>38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195</v>
      </c>
      <c r="AT142" s="238" t="s">
        <v>394</v>
      </c>
      <c r="AU142" s="238" t="s">
        <v>144</v>
      </c>
      <c r="AY142" s="14" t="s">
        <v>136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144</v>
      </c>
      <c r="BK142" s="239">
        <f>ROUND(I142*H142,2)</f>
        <v>0</v>
      </c>
      <c r="BL142" s="14" t="s">
        <v>168</v>
      </c>
      <c r="BM142" s="238" t="s">
        <v>195</v>
      </c>
    </row>
    <row r="143" s="2" customFormat="1" ht="24.15" customHeight="1">
      <c r="A143" s="35"/>
      <c r="B143" s="36"/>
      <c r="C143" s="245" t="s">
        <v>171</v>
      </c>
      <c r="D143" s="245" t="s">
        <v>394</v>
      </c>
      <c r="E143" s="246" t="s">
        <v>1360</v>
      </c>
      <c r="F143" s="247" t="s">
        <v>1361</v>
      </c>
      <c r="G143" s="248" t="s">
        <v>337</v>
      </c>
      <c r="H143" s="249">
        <v>4</v>
      </c>
      <c r="I143" s="250"/>
      <c r="J143" s="251">
        <f>ROUND(I143*H143,2)</f>
        <v>0</v>
      </c>
      <c r="K143" s="252"/>
      <c r="L143" s="253"/>
      <c r="M143" s="254" t="s">
        <v>1</v>
      </c>
      <c r="N143" s="25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195</v>
      </c>
      <c r="AT143" s="238" t="s">
        <v>394</v>
      </c>
      <c r="AU143" s="238" t="s">
        <v>144</v>
      </c>
      <c r="AY143" s="14" t="s">
        <v>136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144</v>
      </c>
      <c r="BK143" s="239">
        <f>ROUND(I143*H143,2)</f>
        <v>0</v>
      </c>
      <c r="BL143" s="14" t="s">
        <v>168</v>
      </c>
      <c r="BM143" s="238" t="s">
        <v>199</v>
      </c>
    </row>
    <row r="144" s="2" customFormat="1" ht="24.15" customHeight="1">
      <c r="A144" s="35"/>
      <c r="B144" s="36"/>
      <c r="C144" s="245" t="s">
        <v>203</v>
      </c>
      <c r="D144" s="245" t="s">
        <v>394</v>
      </c>
      <c r="E144" s="246" t="s">
        <v>1362</v>
      </c>
      <c r="F144" s="247" t="s">
        <v>1363</v>
      </c>
      <c r="G144" s="248" t="s">
        <v>337</v>
      </c>
      <c r="H144" s="249">
        <v>4</v>
      </c>
      <c r="I144" s="250"/>
      <c r="J144" s="251">
        <f>ROUND(I144*H144,2)</f>
        <v>0</v>
      </c>
      <c r="K144" s="252"/>
      <c r="L144" s="253"/>
      <c r="M144" s="254" t="s">
        <v>1</v>
      </c>
      <c r="N144" s="255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195</v>
      </c>
      <c r="AT144" s="238" t="s">
        <v>394</v>
      </c>
      <c r="AU144" s="238" t="s">
        <v>144</v>
      </c>
      <c r="AY144" s="14" t="s">
        <v>136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144</v>
      </c>
      <c r="BK144" s="239">
        <f>ROUND(I144*H144,2)</f>
        <v>0</v>
      </c>
      <c r="BL144" s="14" t="s">
        <v>168</v>
      </c>
      <c r="BM144" s="238" t="s">
        <v>202</v>
      </c>
    </row>
    <row r="145" s="2" customFormat="1" ht="24.15" customHeight="1">
      <c r="A145" s="35"/>
      <c r="B145" s="36"/>
      <c r="C145" s="245" t="s">
        <v>7</v>
      </c>
      <c r="D145" s="245" t="s">
        <v>394</v>
      </c>
      <c r="E145" s="246" t="s">
        <v>1364</v>
      </c>
      <c r="F145" s="247" t="s">
        <v>1365</v>
      </c>
      <c r="G145" s="248" t="s">
        <v>337</v>
      </c>
      <c r="H145" s="249">
        <v>2</v>
      </c>
      <c r="I145" s="250"/>
      <c r="J145" s="251">
        <f>ROUND(I145*H145,2)</f>
        <v>0</v>
      </c>
      <c r="K145" s="252"/>
      <c r="L145" s="253"/>
      <c r="M145" s="254" t="s">
        <v>1</v>
      </c>
      <c r="N145" s="25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195</v>
      </c>
      <c r="AT145" s="238" t="s">
        <v>394</v>
      </c>
      <c r="AU145" s="238" t="s">
        <v>144</v>
      </c>
      <c r="AY145" s="14" t="s">
        <v>136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144</v>
      </c>
      <c r="BK145" s="239">
        <f>ROUND(I145*H145,2)</f>
        <v>0</v>
      </c>
      <c r="BL145" s="14" t="s">
        <v>168</v>
      </c>
      <c r="BM145" s="238" t="s">
        <v>206</v>
      </c>
    </row>
    <row r="146" s="2" customFormat="1" ht="24.15" customHeight="1">
      <c r="A146" s="35"/>
      <c r="B146" s="36"/>
      <c r="C146" s="245" t="s">
        <v>331</v>
      </c>
      <c r="D146" s="245" t="s">
        <v>394</v>
      </c>
      <c r="E146" s="246" t="s">
        <v>1366</v>
      </c>
      <c r="F146" s="247" t="s">
        <v>1367</v>
      </c>
      <c r="G146" s="248" t="s">
        <v>337</v>
      </c>
      <c r="H146" s="249">
        <v>5</v>
      </c>
      <c r="I146" s="250"/>
      <c r="J146" s="251">
        <f>ROUND(I146*H146,2)</f>
        <v>0</v>
      </c>
      <c r="K146" s="252"/>
      <c r="L146" s="253"/>
      <c r="M146" s="254" t="s">
        <v>1</v>
      </c>
      <c r="N146" s="25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195</v>
      </c>
      <c r="AT146" s="238" t="s">
        <v>394</v>
      </c>
      <c r="AU146" s="238" t="s">
        <v>144</v>
      </c>
      <c r="AY146" s="14" t="s">
        <v>136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144</v>
      </c>
      <c r="BK146" s="239">
        <f>ROUND(I146*H146,2)</f>
        <v>0</v>
      </c>
      <c r="BL146" s="14" t="s">
        <v>168</v>
      </c>
      <c r="BM146" s="238" t="s">
        <v>213</v>
      </c>
    </row>
    <row r="147" s="2" customFormat="1" ht="24.15" customHeight="1">
      <c r="A147" s="35"/>
      <c r="B147" s="36"/>
      <c r="C147" s="245" t="s">
        <v>177</v>
      </c>
      <c r="D147" s="245" t="s">
        <v>394</v>
      </c>
      <c r="E147" s="246" t="s">
        <v>1368</v>
      </c>
      <c r="F147" s="247" t="s">
        <v>1369</v>
      </c>
      <c r="G147" s="248" t="s">
        <v>337</v>
      </c>
      <c r="H147" s="249">
        <v>2</v>
      </c>
      <c r="I147" s="250"/>
      <c r="J147" s="251">
        <f>ROUND(I147*H147,2)</f>
        <v>0</v>
      </c>
      <c r="K147" s="252"/>
      <c r="L147" s="253"/>
      <c r="M147" s="254" t="s">
        <v>1</v>
      </c>
      <c r="N147" s="25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195</v>
      </c>
      <c r="AT147" s="238" t="s">
        <v>394</v>
      </c>
      <c r="AU147" s="238" t="s">
        <v>144</v>
      </c>
      <c r="AY147" s="14" t="s">
        <v>136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144</v>
      </c>
      <c r="BK147" s="239">
        <f>ROUND(I147*H147,2)</f>
        <v>0</v>
      </c>
      <c r="BL147" s="14" t="s">
        <v>168</v>
      </c>
      <c r="BM147" s="238" t="s">
        <v>217</v>
      </c>
    </row>
    <row r="148" s="2" customFormat="1" ht="24.15" customHeight="1">
      <c r="A148" s="35"/>
      <c r="B148" s="36"/>
      <c r="C148" s="245" t="s">
        <v>214</v>
      </c>
      <c r="D148" s="245" t="s">
        <v>394</v>
      </c>
      <c r="E148" s="246" t="s">
        <v>1370</v>
      </c>
      <c r="F148" s="247" t="s">
        <v>1371</v>
      </c>
      <c r="G148" s="248" t="s">
        <v>337</v>
      </c>
      <c r="H148" s="249">
        <v>10</v>
      </c>
      <c r="I148" s="250"/>
      <c r="J148" s="251">
        <f>ROUND(I148*H148,2)</f>
        <v>0</v>
      </c>
      <c r="K148" s="252"/>
      <c r="L148" s="253"/>
      <c r="M148" s="254" t="s">
        <v>1</v>
      </c>
      <c r="N148" s="25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195</v>
      </c>
      <c r="AT148" s="238" t="s">
        <v>394</v>
      </c>
      <c r="AU148" s="238" t="s">
        <v>144</v>
      </c>
      <c r="AY148" s="14" t="s">
        <v>136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144</v>
      </c>
      <c r="BK148" s="239">
        <f>ROUND(I148*H148,2)</f>
        <v>0</v>
      </c>
      <c r="BL148" s="14" t="s">
        <v>168</v>
      </c>
      <c r="BM148" s="238" t="s">
        <v>223</v>
      </c>
    </row>
    <row r="149" s="2" customFormat="1" ht="21.75" customHeight="1">
      <c r="A149" s="35"/>
      <c r="B149" s="36"/>
      <c r="C149" s="226" t="s">
        <v>180</v>
      </c>
      <c r="D149" s="226" t="s">
        <v>139</v>
      </c>
      <c r="E149" s="227" t="s">
        <v>1372</v>
      </c>
      <c r="F149" s="228" t="s">
        <v>1373</v>
      </c>
      <c r="G149" s="229" t="s">
        <v>337</v>
      </c>
      <c r="H149" s="230">
        <v>2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168</v>
      </c>
      <c r="AT149" s="238" t="s">
        <v>139</v>
      </c>
      <c r="AU149" s="238" t="s">
        <v>144</v>
      </c>
      <c r="AY149" s="14" t="s">
        <v>136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144</v>
      </c>
      <c r="BK149" s="239">
        <f>ROUND(I149*H149,2)</f>
        <v>0</v>
      </c>
      <c r="BL149" s="14" t="s">
        <v>168</v>
      </c>
      <c r="BM149" s="238" t="s">
        <v>229</v>
      </c>
    </row>
    <row r="150" s="2" customFormat="1" ht="33" customHeight="1">
      <c r="A150" s="35"/>
      <c r="B150" s="36"/>
      <c r="C150" s="245" t="s">
        <v>220</v>
      </c>
      <c r="D150" s="245" t="s">
        <v>394</v>
      </c>
      <c r="E150" s="246" t="s">
        <v>1374</v>
      </c>
      <c r="F150" s="247" t="s">
        <v>1375</v>
      </c>
      <c r="G150" s="248" t="s">
        <v>337</v>
      </c>
      <c r="H150" s="249">
        <v>2</v>
      </c>
      <c r="I150" s="250"/>
      <c r="J150" s="251">
        <f>ROUND(I150*H150,2)</f>
        <v>0</v>
      </c>
      <c r="K150" s="252"/>
      <c r="L150" s="253"/>
      <c r="M150" s="254" t="s">
        <v>1</v>
      </c>
      <c r="N150" s="25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195</v>
      </c>
      <c r="AT150" s="238" t="s">
        <v>394</v>
      </c>
      <c r="AU150" s="238" t="s">
        <v>144</v>
      </c>
      <c r="AY150" s="14" t="s">
        <v>136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144</v>
      </c>
      <c r="BK150" s="239">
        <f>ROUND(I150*H150,2)</f>
        <v>0</v>
      </c>
      <c r="BL150" s="14" t="s">
        <v>168</v>
      </c>
      <c r="BM150" s="238" t="s">
        <v>236</v>
      </c>
    </row>
    <row r="151" s="2" customFormat="1" ht="21.75" customHeight="1">
      <c r="A151" s="35"/>
      <c r="B151" s="36"/>
      <c r="C151" s="226" t="s">
        <v>185</v>
      </c>
      <c r="D151" s="226" t="s">
        <v>139</v>
      </c>
      <c r="E151" s="227" t="s">
        <v>1376</v>
      </c>
      <c r="F151" s="228" t="s">
        <v>1377</v>
      </c>
      <c r="G151" s="229" t="s">
        <v>337</v>
      </c>
      <c r="H151" s="230">
        <v>2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38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168</v>
      </c>
      <c r="AT151" s="238" t="s">
        <v>139</v>
      </c>
      <c r="AU151" s="238" t="s">
        <v>144</v>
      </c>
      <c r="AY151" s="14" t="s">
        <v>136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144</v>
      </c>
      <c r="BK151" s="239">
        <f>ROUND(I151*H151,2)</f>
        <v>0</v>
      </c>
      <c r="BL151" s="14" t="s">
        <v>168</v>
      </c>
      <c r="BM151" s="238" t="s">
        <v>242</v>
      </c>
    </row>
    <row r="152" s="2" customFormat="1" ht="33" customHeight="1">
      <c r="A152" s="35"/>
      <c r="B152" s="36"/>
      <c r="C152" s="245" t="s">
        <v>226</v>
      </c>
      <c r="D152" s="245" t="s">
        <v>394</v>
      </c>
      <c r="E152" s="246" t="s">
        <v>1378</v>
      </c>
      <c r="F152" s="247" t="s">
        <v>1379</v>
      </c>
      <c r="G152" s="248" t="s">
        <v>337</v>
      </c>
      <c r="H152" s="249">
        <v>6</v>
      </c>
      <c r="I152" s="250"/>
      <c r="J152" s="251">
        <f>ROUND(I152*H152,2)</f>
        <v>0</v>
      </c>
      <c r="K152" s="252"/>
      <c r="L152" s="253"/>
      <c r="M152" s="254" t="s">
        <v>1</v>
      </c>
      <c r="N152" s="25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195</v>
      </c>
      <c r="AT152" s="238" t="s">
        <v>394</v>
      </c>
      <c r="AU152" s="238" t="s">
        <v>144</v>
      </c>
      <c r="AY152" s="14" t="s">
        <v>136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144</v>
      </c>
      <c r="BK152" s="239">
        <f>ROUND(I152*H152,2)</f>
        <v>0</v>
      </c>
      <c r="BL152" s="14" t="s">
        <v>168</v>
      </c>
      <c r="BM152" s="238" t="s">
        <v>249</v>
      </c>
    </row>
    <row r="153" s="2" customFormat="1" ht="33" customHeight="1">
      <c r="A153" s="35"/>
      <c r="B153" s="36"/>
      <c r="C153" s="245" t="s">
        <v>188</v>
      </c>
      <c r="D153" s="245" t="s">
        <v>394</v>
      </c>
      <c r="E153" s="246" t="s">
        <v>1380</v>
      </c>
      <c r="F153" s="247" t="s">
        <v>1381</v>
      </c>
      <c r="G153" s="248" t="s">
        <v>337</v>
      </c>
      <c r="H153" s="249">
        <v>6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38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195</v>
      </c>
      <c r="AT153" s="238" t="s">
        <v>394</v>
      </c>
      <c r="AU153" s="238" t="s">
        <v>144</v>
      </c>
      <c r="AY153" s="14" t="s">
        <v>136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144</v>
      </c>
      <c r="BK153" s="239">
        <f>ROUND(I153*H153,2)</f>
        <v>0</v>
      </c>
      <c r="BL153" s="14" t="s">
        <v>168</v>
      </c>
      <c r="BM153" s="238" t="s">
        <v>252</v>
      </c>
    </row>
    <row r="154" s="2" customFormat="1" ht="24.15" customHeight="1">
      <c r="A154" s="35"/>
      <c r="B154" s="36"/>
      <c r="C154" s="226" t="s">
        <v>232</v>
      </c>
      <c r="D154" s="226" t="s">
        <v>139</v>
      </c>
      <c r="E154" s="227" t="s">
        <v>1382</v>
      </c>
      <c r="F154" s="228" t="s">
        <v>1383</v>
      </c>
      <c r="G154" s="229" t="s">
        <v>337</v>
      </c>
      <c r="H154" s="230">
        <v>2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168</v>
      </c>
      <c r="AT154" s="238" t="s">
        <v>139</v>
      </c>
      <c r="AU154" s="238" t="s">
        <v>144</v>
      </c>
      <c r="AY154" s="14" t="s">
        <v>136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144</v>
      </c>
      <c r="BK154" s="239">
        <f>ROUND(I154*H154,2)</f>
        <v>0</v>
      </c>
      <c r="BL154" s="14" t="s">
        <v>168</v>
      </c>
      <c r="BM154" s="238" t="s">
        <v>257</v>
      </c>
    </row>
    <row r="155" s="2" customFormat="1" ht="24.15" customHeight="1">
      <c r="A155" s="35"/>
      <c r="B155" s="36"/>
      <c r="C155" s="245" t="s">
        <v>192</v>
      </c>
      <c r="D155" s="245" t="s">
        <v>394</v>
      </c>
      <c r="E155" s="246" t="s">
        <v>1384</v>
      </c>
      <c r="F155" s="247" t="s">
        <v>1385</v>
      </c>
      <c r="G155" s="248" t="s">
        <v>337</v>
      </c>
      <c r="H155" s="249">
        <v>1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38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195</v>
      </c>
      <c r="AT155" s="238" t="s">
        <v>394</v>
      </c>
      <c r="AU155" s="238" t="s">
        <v>144</v>
      </c>
      <c r="AY155" s="14" t="s">
        <v>136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144</v>
      </c>
      <c r="BK155" s="239">
        <f>ROUND(I155*H155,2)</f>
        <v>0</v>
      </c>
      <c r="BL155" s="14" t="s">
        <v>168</v>
      </c>
      <c r="BM155" s="238" t="s">
        <v>262</v>
      </c>
    </row>
    <row r="156" s="2" customFormat="1" ht="16.5" customHeight="1">
      <c r="A156" s="35"/>
      <c r="B156" s="36"/>
      <c r="C156" s="226" t="s">
        <v>239</v>
      </c>
      <c r="D156" s="226" t="s">
        <v>139</v>
      </c>
      <c r="E156" s="227" t="s">
        <v>1386</v>
      </c>
      <c r="F156" s="228" t="s">
        <v>1387</v>
      </c>
      <c r="G156" s="229" t="s">
        <v>337</v>
      </c>
      <c r="H156" s="230">
        <v>1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168</v>
      </c>
      <c r="AT156" s="238" t="s">
        <v>139</v>
      </c>
      <c r="AU156" s="238" t="s">
        <v>144</v>
      </c>
      <c r="AY156" s="14" t="s">
        <v>136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144</v>
      </c>
      <c r="BK156" s="239">
        <f>ROUND(I156*H156,2)</f>
        <v>0</v>
      </c>
      <c r="BL156" s="14" t="s">
        <v>168</v>
      </c>
      <c r="BM156" s="238" t="s">
        <v>268</v>
      </c>
    </row>
    <row r="157" s="2" customFormat="1" ht="21.75" customHeight="1">
      <c r="A157" s="35"/>
      <c r="B157" s="36"/>
      <c r="C157" s="245" t="s">
        <v>195</v>
      </c>
      <c r="D157" s="245" t="s">
        <v>394</v>
      </c>
      <c r="E157" s="246" t="s">
        <v>1388</v>
      </c>
      <c r="F157" s="247" t="s">
        <v>1389</v>
      </c>
      <c r="G157" s="248" t="s">
        <v>337</v>
      </c>
      <c r="H157" s="249">
        <v>1</v>
      </c>
      <c r="I157" s="250"/>
      <c r="J157" s="251">
        <f>ROUND(I157*H157,2)</f>
        <v>0</v>
      </c>
      <c r="K157" s="252"/>
      <c r="L157" s="253"/>
      <c r="M157" s="254" t="s">
        <v>1</v>
      </c>
      <c r="N157" s="255" t="s">
        <v>38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195</v>
      </c>
      <c r="AT157" s="238" t="s">
        <v>394</v>
      </c>
      <c r="AU157" s="238" t="s">
        <v>144</v>
      </c>
      <c r="AY157" s="14" t="s">
        <v>136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144</v>
      </c>
      <c r="BK157" s="239">
        <f>ROUND(I157*H157,2)</f>
        <v>0</v>
      </c>
      <c r="BL157" s="14" t="s">
        <v>168</v>
      </c>
      <c r="BM157" s="238" t="s">
        <v>273</v>
      </c>
    </row>
    <row r="158" s="2" customFormat="1" ht="16.5" customHeight="1">
      <c r="A158" s="35"/>
      <c r="B158" s="36"/>
      <c r="C158" s="226" t="s">
        <v>245</v>
      </c>
      <c r="D158" s="226" t="s">
        <v>139</v>
      </c>
      <c r="E158" s="227" t="s">
        <v>1390</v>
      </c>
      <c r="F158" s="228" t="s">
        <v>1391</v>
      </c>
      <c r="G158" s="229" t="s">
        <v>337</v>
      </c>
      <c r="H158" s="230">
        <v>1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168</v>
      </c>
      <c r="AT158" s="238" t="s">
        <v>139</v>
      </c>
      <c r="AU158" s="238" t="s">
        <v>144</v>
      </c>
      <c r="AY158" s="14" t="s">
        <v>136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144</v>
      </c>
      <c r="BK158" s="239">
        <f>ROUND(I158*H158,2)</f>
        <v>0</v>
      </c>
      <c r="BL158" s="14" t="s">
        <v>168</v>
      </c>
      <c r="BM158" s="238" t="s">
        <v>278</v>
      </c>
    </row>
    <row r="159" s="2" customFormat="1" ht="37.8" customHeight="1">
      <c r="A159" s="35"/>
      <c r="B159" s="36"/>
      <c r="C159" s="245" t="s">
        <v>199</v>
      </c>
      <c r="D159" s="245" t="s">
        <v>394</v>
      </c>
      <c r="E159" s="246" t="s">
        <v>1392</v>
      </c>
      <c r="F159" s="247" t="s">
        <v>1393</v>
      </c>
      <c r="G159" s="248" t="s">
        <v>337</v>
      </c>
      <c r="H159" s="249">
        <v>1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195</v>
      </c>
      <c r="AT159" s="238" t="s">
        <v>394</v>
      </c>
      <c r="AU159" s="238" t="s">
        <v>144</v>
      </c>
      <c r="AY159" s="14" t="s">
        <v>136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144</v>
      </c>
      <c r="BK159" s="239">
        <f>ROUND(I159*H159,2)</f>
        <v>0</v>
      </c>
      <c r="BL159" s="14" t="s">
        <v>168</v>
      </c>
      <c r="BM159" s="238" t="s">
        <v>365</v>
      </c>
    </row>
    <row r="160" s="2" customFormat="1" ht="16.5" customHeight="1">
      <c r="A160" s="35"/>
      <c r="B160" s="36"/>
      <c r="C160" s="226" t="s">
        <v>357</v>
      </c>
      <c r="D160" s="226" t="s">
        <v>139</v>
      </c>
      <c r="E160" s="227" t="s">
        <v>1394</v>
      </c>
      <c r="F160" s="228" t="s">
        <v>1395</v>
      </c>
      <c r="G160" s="229" t="s">
        <v>337</v>
      </c>
      <c r="H160" s="230">
        <v>2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168</v>
      </c>
      <c r="AT160" s="238" t="s">
        <v>139</v>
      </c>
      <c r="AU160" s="238" t="s">
        <v>144</v>
      </c>
      <c r="AY160" s="14" t="s">
        <v>136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144</v>
      </c>
      <c r="BK160" s="239">
        <f>ROUND(I160*H160,2)</f>
        <v>0</v>
      </c>
      <c r="BL160" s="14" t="s">
        <v>168</v>
      </c>
      <c r="BM160" s="238" t="s">
        <v>368</v>
      </c>
    </row>
    <row r="161" s="2" customFormat="1" ht="16.5" customHeight="1">
      <c r="A161" s="35"/>
      <c r="B161" s="36"/>
      <c r="C161" s="245" t="s">
        <v>202</v>
      </c>
      <c r="D161" s="245" t="s">
        <v>394</v>
      </c>
      <c r="E161" s="246" t="s">
        <v>1396</v>
      </c>
      <c r="F161" s="247" t="s">
        <v>1397</v>
      </c>
      <c r="G161" s="248" t="s">
        <v>337</v>
      </c>
      <c r="H161" s="249">
        <v>2</v>
      </c>
      <c r="I161" s="250"/>
      <c r="J161" s="251">
        <f>ROUND(I161*H161,2)</f>
        <v>0</v>
      </c>
      <c r="K161" s="252"/>
      <c r="L161" s="253"/>
      <c r="M161" s="254" t="s">
        <v>1</v>
      </c>
      <c r="N161" s="255" t="s">
        <v>38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195</v>
      </c>
      <c r="AT161" s="238" t="s">
        <v>394</v>
      </c>
      <c r="AU161" s="238" t="s">
        <v>144</v>
      </c>
      <c r="AY161" s="14" t="s">
        <v>136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144</v>
      </c>
      <c r="BK161" s="239">
        <f>ROUND(I161*H161,2)</f>
        <v>0</v>
      </c>
      <c r="BL161" s="14" t="s">
        <v>168</v>
      </c>
      <c r="BM161" s="238" t="s">
        <v>372</v>
      </c>
    </row>
    <row r="162" s="2" customFormat="1" ht="16.5" customHeight="1">
      <c r="A162" s="35"/>
      <c r="B162" s="36"/>
      <c r="C162" s="226" t="s">
        <v>362</v>
      </c>
      <c r="D162" s="226" t="s">
        <v>139</v>
      </c>
      <c r="E162" s="227" t="s">
        <v>1398</v>
      </c>
      <c r="F162" s="228" t="s">
        <v>1399</v>
      </c>
      <c r="G162" s="229" t="s">
        <v>337</v>
      </c>
      <c r="H162" s="230">
        <v>2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38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168</v>
      </c>
      <c r="AT162" s="238" t="s">
        <v>139</v>
      </c>
      <c r="AU162" s="238" t="s">
        <v>144</v>
      </c>
      <c r="AY162" s="14" t="s">
        <v>136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144</v>
      </c>
      <c r="BK162" s="239">
        <f>ROUND(I162*H162,2)</f>
        <v>0</v>
      </c>
      <c r="BL162" s="14" t="s">
        <v>168</v>
      </c>
      <c r="BM162" s="238" t="s">
        <v>375</v>
      </c>
    </row>
    <row r="163" s="2" customFormat="1" ht="24.15" customHeight="1">
      <c r="A163" s="35"/>
      <c r="B163" s="36"/>
      <c r="C163" s="245" t="s">
        <v>206</v>
      </c>
      <c r="D163" s="245" t="s">
        <v>394</v>
      </c>
      <c r="E163" s="246" t="s">
        <v>1400</v>
      </c>
      <c r="F163" s="247" t="s">
        <v>1401</v>
      </c>
      <c r="G163" s="248" t="s">
        <v>337</v>
      </c>
      <c r="H163" s="249">
        <v>1</v>
      </c>
      <c r="I163" s="250"/>
      <c r="J163" s="251">
        <f>ROUND(I163*H163,2)</f>
        <v>0</v>
      </c>
      <c r="K163" s="252"/>
      <c r="L163" s="253"/>
      <c r="M163" s="254" t="s">
        <v>1</v>
      </c>
      <c r="N163" s="255" t="s">
        <v>38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195</v>
      </c>
      <c r="AT163" s="238" t="s">
        <v>394</v>
      </c>
      <c r="AU163" s="238" t="s">
        <v>144</v>
      </c>
      <c r="AY163" s="14" t="s">
        <v>136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144</v>
      </c>
      <c r="BK163" s="239">
        <f>ROUND(I163*H163,2)</f>
        <v>0</v>
      </c>
      <c r="BL163" s="14" t="s">
        <v>168</v>
      </c>
      <c r="BM163" s="238" t="s">
        <v>379</v>
      </c>
    </row>
    <row r="164" s="2" customFormat="1" ht="33" customHeight="1">
      <c r="A164" s="35"/>
      <c r="B164" s="36"/>
      <c r="C164" s="245" t="s">
        <v>369</v>
      </c>
      <c r="D164" s="245" t="s">
        <v>394</v>
      </c>
      <c r="E164" s="246" t="s">
        <v>1402</v>
      </c>
      <c r="F164" s="247" t="s">
        <v>1403</v>
      </c>
      <c r="G164" s="248" t="s">
        <v>337</v>
      </c>
      <c r="H164" s="249">
        <v>1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38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195</v>
      </c>
      <c r="AT164" s="238" t="s">
        <v>394</v>
      </c>
      <c r="AU164" s="238" t="s">
        <v>144</v>
      </c>
      <c r="AY164" s="14" t="s">
        <v>136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144</v>
      </c>
      <c r="BK164" s="239">
        <f>ROUND(I164*H164,2)</f>
        <v>0</v>
      </c>
      <c r="BL164" s="14" t="s">
        <v>168</v>
      </c>
      <c r="BM164" s="238" t="s">
        <v>382</v>
      </c>
    </row>
    <row r="165" s="2" customFormat="1" ht="24.15" customHeight="1">
      <c r="A165" s="35"/>
      <c r="B165" s="36"/>
      <c r="C165" s="226" t="s">
        <v>213</v>
      </c>
      <c r="D165" s="226" t="s">
        <v>139</v>
      </c>
      <c r="E165" s="227" t="s">
        <v>1404</v>
      </c>
      <c r="F165" s="228" t="s">
        <v>1405</v>
      </c>
      <c r="G165" s="229" t="s">
        <v>337</v>
      </c>
      <c r="H165" s="230">
        <v>2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168</v>
      </c>
      <c r="AT165" s="238" t="s">
        <v>139</v>
      </c>
      <c r="AU165" s="238" t="s">
        <v>144</v>
      </c>
      <c r="AY165" s="14" t="s">
        <v>136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144</v>
      </c>
      <c r="BK165" s="239">
        <f>ROUND(I165*H165,2)</f>
        <v>0</v>
      </c>
      <c r="BL165" s="14" t="s">
        <v>168</v>
      </c>
      <c r="BM165" s="238" t="s">
        <v>386</v>
      </c>
    </row>
    <row r="166" s="2" customFormat="1" ht="24.15" customHeight="1">
      <c r="A166" s="35"/>
      <c r="B166" s="36"/>
      <c r="C166" s="245" t="s">
        <v>376</v>
      </c>
      <c r="D166" s="245" t="s">
        <v>394</v>
      </c>
      <c r="E166" s="246" t="s">
        <v>1406</v>
      </c>
      <c r="F166" s="247" t="s">
        <v>1407</v>
      </c>
      <c r="G166" s="248" t="s">
        <v>337</v>
      </c>
      <c r="H166" s="249">
        <v>1</v>
      </c>
      <c r="I166" s="250"/>
      <c r="J166" s="251">
        <f>ROUND(I166*H166,2)</f>
        <v>0</v>
      </c>
      <c r="K166" s="252"/>
      <c r="L166" s="253"/>
      <c r="M166" s="254" t="s">
        <v>1</v>
      </c>
      <c r="N166" s="25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195</v>
      </c>
      <c r="AT166" s="238" t="s">
        <v>394</v>
      </c>
      <c r="AU166" s="238" t="s">
        <v>144</v>
      </c>
      <c r="AY166" s="14" t="s">
        <v>136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144</v>
      </c>
      <c r="BK166" s="239">
        <f>ROUND(I166*H166,2)</f>
        <v>0</v>
      </c>
      <c r="BL166" s="14" t="s">
        <v>168</v>
      </c>
      <c r="BM166" s="238" t="s">
        <v>389</v>
      </c>
    </row>
    <row r="167" s="2" customFormat="1" ht="24.15" customHeight="1">
      <c r="A167" s="35"/>
      <c r="B167" s="36"/>
      <c r="C167" s="226" t="s">
        <v>217</v>
      </c>
      <c r="D167" s="226" t="s">
        <v>139</v>
      </c>
      <c r="E167" s="227" t="s">
        <v>1408</v>
      </c>
      <c r="F167" s="228" t="s">
        <v>1409</v>
      </c>
      <c r="G167" s="229" t="s">
        <v>337</v>
      </c>
      <c r="H167" s="230">
        <v>2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38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168</v>
      </c>
      <c r="AT167" s="238" t="s">
        <v>139</v>
      </c>
      <c r="AU167" s="238" t="s">
        <v>144</v>
      </c>
      <c r="AY167" s="14" t="s">
        <v>136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144</v>
      </c>
      <c r="BK167" s="239">
        <f>ROUND(I167*H167,2)</f>
        <v>0</v>
      </c>
      <c r="BL167" s="14" t="s">
        <v>168</v>
      </c>
      <c r="BM167" s="238" t="s">
        <v>393</v>
      </c>
    </row>
    <row r="168" s="2" customFormat="1" ht="24.15" customHeight="1">
      <c r="A168" s="35"/>
      <c r="B168" s="36"/>
      <c r="C168" s="245" t="s">
        <v>383</v>
      </c>
      <c r="D168" s="245" t="s">
        <v>394</v>
      </c>
      <c r="E168" s="246" t="s">
        <v>1410</v>
      </c>
      <c r="F168" s="247" t="s">
        <v>1411</v>
      </c>
      <c r="G168" s="248" t="s">
        <v>337</v>
      </c>
      <c r="H168" s="249">
        <v>2</v>
      </c>
      <c r="I168" s="250"/>
      <c r="J168" s="251">
        <f>ROUND(I168*H168,2)</f>
        <v>0</v>
      </c>
      <c r="K168" s="252"/>
      <c r="L168" s="253"/>
      <c r="M168" s="254" t="s">
        <v>1</v>
      </c>
      <c r="N168" s="255" t="s">
        <v>38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195</v>
      </c>
      <c r="AT168" s="238" t="s">
        <v>394</v>
      </c>
      <c r="AU168" s="238" t="s">
        <v>144</v>
      </c>
      <c r="AY168" s="14" t="s">
        <v>136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144</v>
      </c>
      <c r="BK168" s="239">
        <f>ROUND(I168*H168,2)</f>
        <v>0</v>
      </c>
      <c r="BL168" s="14" t="s">
        <v>168</v>
      </c>
      <c r="BM168" s="238" t="s">
        <v>397</v>
      </c>
    </row>
    <row r="169" s="12" customFormat="1" ht="22.8" customHeight="1">
      <c r="A169" s="12"/>
      <c r="B169" s="210"/>
      <c r="C169" s="211"/>
      <c r="D169" s="212" t="s">
        <v>71</v>
      </c>
      <c r="E169" s="224" t="s">
        <v>1412</v>
      </c>
      <c r="F169" s="224" t="s">
        <v>1413</v>
      </c>
      <c r="G169" s="211"/>
      <c r="H169" s="211"/>
      <c r="I169" s="214"/>
      <c r="J169" s="225">
        <f>BK169</f>
        <v>0</v>
      </c>
      <c r="K169" s="211"/>
      <c r="L169" s="216"/>
      <c r="M169" s="217"/>
      <c r="N169" s="218"/>
      <c r="O169" s="218"/>
      <c r="P169" s="219">
        <f>SUM(P170:P178)</f>
        <v>0</v>
      </c>
      <c r="Q169" s="218"/>
      <c r="R169" s="219">
        <f>SUM(R170:R178)</f>
        <v>0</v>
      </c>
      <c r="S169" s="218"/>
      <c r="T169" s="220">
        <f>SUM(T170:T178)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1" t="s">
        <v>144</v>
      </c>
      <c r="AT169" s="222" t="s">
        <v>71</v>
      </c>
      <c r="AU169" s="222" t="s">
        <v>80</v>
      </c>
      <c r="AY169" s="221" t="s">
        <v>136</v>
      </c>
      <c r="BK169" s="223">
        <f>SUM(BK170:BK178)</f>
        <v>0</v>
      </c>
    </row>
    <row r="170" s="2" customFormat="1" ht="16.5" customHeight="1">
      <c r="A170" s="35"/>
      <c r="B170" s="36"/>
      <c r="C170" s="226" t="s">
        <v>390</v>
      </c>
      <c r="D170" s="226" t="s">
        <v>139</v>
      </c>
      <c r="E170" s="227" t="s">
        <v>1414</v>
      </c>
      <c r="F170" s="228" t="s">
        <v>1415</v>
      </c>
      <c r="G170" s="229" t="s">
        <v>235</v>
      </c>
      <c r="H170" s="230">
        <v>1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168</v>
      </c>
      <c r="AT170" s="238" t="s">
        <v>139</v>
      </c>
      <c r="AU170" s="238" t="s">
        <v>144</v>
      </c>
      <c r="AY170" s="14" t="s">
        <v>136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144</v>
      </c>
      <c r="BK170" s="239">
        <f>ROUND(I170*H170,2)</f>
        <v>0</v>
      </c>
      <c r="BL170" s="14" t="s">
        <v>168</v>
      </c>
      <c r="BM170" s="238" t="s">
        <v>401</v>
      </c>
    </row>
    <row r="171" s="2" customFormat="1" ht="21.75" customHeight="1">
      <c r="A171" s="35"/>
      <c r="B171" s="36"/>
      <c r="C171" s="245" t="s">
        <v>229</v>
      </c>
      <c r="D171" s="245" t="s">
        <v>394</v>
      </c>
      <c r="E171" s="246" t="s">
        <v>1416</v>
      </c>
      <c r="F171" s="247" t="s">
        <v>1417</v>
      </c>
      <c r="G171" s="248" t="s">
        <v>337</v>
      </c>
      <c r="H171" s="249">
        <v>1</v>
      </c>
      <c r="I171" s="250"/>
      <c r="J171" s="251">
        <f>ROUND(I171*H171,2)</f>
        <v>0</v>
      </c>
      <c r="K171" s="252"/>
      <c r="L171" s="253"/>
      <c r="M171" s="254" t="s">
        <v>1</v>
      </c>
      <c r="N171" s="255" t="s">
        <v>38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195</v>
      </c>
      <c r="AT171" s="238" t="s">
        <v>394</v>
      </c>
      <c r="AU171" s="238" t="s">
        <v>144</v>
      </c>
      <c r="AY171" s="14" t="s">
        <v>136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144</v>
      </c>
      <c r="BK171" s="239">
        <f>ROUND(I171*H171,2)</f>
        <v>0</v>
      </c>
      <c r="BL171" s="14" t="s">
        <v>168</v>
      </c>
      <c r="BM171" s="238" t="s">
        <v>402</v>
      </c>
    </row>
    <row r="172" s="2" customFormat="1" ht="16.5" customHeight="1">
      <c r="A172" s="35"/>
      <c r="B172" s="36"/>
      <c r="C172" s="226" t="s">
        <v>398</v>
      </c>
      <c r="D172" s="226" t="s">
        <v>139</v>
      </c>
      <c r="E172" s="227" t="s">
        <v>1418</v>
      </c>
      <c r="F172" s="228" t="s">
        <v>1419</v>
      </c>
      <c r="G172" s="229" t="s">
        <v>235</v>
      </c>
      <c r="H172" s="230">
        <v>1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168</v>
      </c>
      <c r="AT172" s="238" t="s">
        <v>139</v>
      </c>
      <c r="AU172" s="238" t="s">
        <v>144</v>
      </c>
      <c r="AY172" s="14" t="s">
        <v>136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144</v>
      </c>
      <c r="BK172" s="239">
        <f>ROUND(I172*H172,2)</f>
        <v>0</v>
      </c>
      <c r="BL172" s="14" t="s">
        <v>168</v>
      </c>
      <c r="BM172" s="238" t="s">
        <v>406</v>
      </c>
    </row>
    <row r="173" s="2" customFormat="1" ht="16.5" customHeight="1">
      <c r="A173" s="35"/>
      <c r="B173" s="36"/>
      <c r="C173" s="245" t="s">
        <v>236</v>
      </c>
      <c r="D173" s="245" t="s">
        <v>394</v>
      </c>
      <c r="E173" s="246" t="s">
        <v>1420</v>
      </c>
      <c r="F173" s="247" t="s">
        <v>1421</v>
      </c>
      <c r="G173" s="248" t="s">
        <v>337</v>
      </c>
      <c r="H173" s="249">
        <v>1</v>
      </c>
      <c r="I173" s="250"/>
      <c r="J173" s="251">
        <f>ROUND(I173*H173,2)</f>
        <v>0</v>
      </c>
      <c r="K173" s="252"/>
      <c r="L173" s="253"/>
      <c r="M173" s="254" t="s">
        <v>1</v>
      </c>
      <c r="N173" s="255" t="s">
        <v>38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195</v>
      </c>
      <c r="AT173" s="238" t="s">
        <v>394</v>
      </c>
      <c r="AU173" s="238" t="s">
        <v>144</v>
      </c>
      <c r="AY173" s="14" t="s">
        <v>136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144</v>
      </c>
      <c r="BK173" s="239">
        <f>ROUND(I173*H173,2)</f>
        <v>0</v>
      </c>
      <c r="BL173" s="14" t="s">
        <v>168</v>
      </c>
      <c r="BM173" s="238" t="s">
        <v>409</v>
      </c>
    </row>
    <row r="174" s="2" customFormat="1" ht="24.15" customHeight="1">
      <c r="A174" s="35"/>
      <c r="B174" s="36"/>
      <c r="C174" s="226" t="s">
        <v>403</v>
      </c>
      <c r="D174" s="226" t="s">
        <v>139</v>
      </c>
      <c r="E174" s="227" t="s">
        <v>1422</v>
      </c>
      <c r="F174" s="228" t="s">
        <v>1423</v>
      </c>
      <c r="G174" s="229" t="s">
        <v>337</v>
      </c>
      <c r="H174" s="230">
        <v>2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38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168</v>
      </c>
      <c r="AT174" s="238" t="s">
        <v>139</v>
      </c>
      <c r="AU174" s="238" t="s">
        <v>144</v>
      </c>
      <c r="AY174" s="14" t="s">
        <v>136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144</v>
      </c>
      <c r="BK174" s="239">
        <f>ROUND(I174*H174,2)</f>
        <v>0</v>
      </c>
      <c r="BL174" s="14" t="s">
        <v>168</v>
      </c>
      <c r="BM174" s="238" t="s">
        <v>413</v>
      </c>
    </row>
    <row r="175" s="2" customFormat="1" ht="24.15" customHeight="1">
      <c r="A175" s="35"/>
      <c r="B175" s="36"/>
      <c r="C175" s="245" t="s">
        <v>242</v>
      </c>
      <c r="D175" s="245" t="s">
        <v>394</v>
      </c>
      <c r="E175" s="246" t="s">
        <v>1424</v>
      </c>
      <c r="F175" s="247" t="s">
        <v>1425</v>
      </c>
      <c r="G175" s="248" t="s">
        <v>248</v>
      </c>
      <c r="H175" s="249">
        <v>2</v>
      </c>
      <c r="I175" s="250"/>
      <c r="J175" s="251">
        <f>ROUND(I175*H175,2)</f>
        <v>0</v>
      </c>
      <c r="K175" s="252"/>
      <c r="L175" s="253"/>
      <c r="M175" s="254" t="s">
        <v>1</v>
      </c>
      <c r="N175" s="255" t="s">
        <v>38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195</v>
      </c>
      <c r="AT175" s="238" t="s">
        <v>394</v>
      </c>
      <c r="AU175" s="238" t="s">
        <v>144</v>
      </c>
      <c r="AY175" s="14" t="s">
        <v>136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144</v>
      </c>
      <c r="BK175" s="239">
        <f>ROUND(I175*H175,2)</f>
        <v>0</v>
      </c>
      <c r="BL175" s="14" t="s">
        <v>168</v>
      </c>
      <c r="BM175" s="238" t="s">
        <v>417</v>
      </c>
    </row>
    <row r="176" s="2" customFormat="1" ht="24.15" customHeight="1">
      <c r="A176" s="35"/>
      <c r="B176" s="36"/>
      <c r="C176" s="245" t="s">
        <v>410</v>
      </c>
      <c r="D176" s="245" t="s">
        <v>394</v>
      </c>
      <c r="E176" s="246" t="s">
        <v>1426</v>
      </c>
      <c r="F176" s="247" t="s">
        <v>1427</v>
      </c>
      <c r="G176" s="248" t="s">
        <v>337</v>
      </c>
      <c r="H176" s="249">
        <v>2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38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195</v>
      </c>
      <c r="AT176" s="238" t="s">
        <v>394</v>
      </c>
      <c r="AU176" s="238" t="s">
        <v>144</v>
      </c>
      <c r="AY176" s="14" t="s">
        <v>136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144</v>
      </c>
      <c r="BK176" s="239">
        <f>ROUND(I176*H176,2)</f>
        <v>0</v>
      </c>
      <c r="BL176" s="14" t="s">
        <v>168</v>
      </c>
      <c r="BM176" s="238" t="s">
        <v>420</v>
      </c>
    </row>
    <row r="177" s="2" customFormat="1" ht="21.75" customHeight="1">
      <c r="A177" s="35"/>
      <c r="B177" s="36"/>
      <c r="C177" s="226" t="s">
        <v>249</v>
      </c>
      <c r="D177" s="226" t="s">
        <v>139</v>
      </c>
      <c r="E177" s="227" t="s">
        <v>1428</v>
      </c>
      <c r="F177" s="228" t="s">
        <v>1429</v>
      </c>
      <c r="G177" s="229" t="s">
        <v>337</v>
      </c>
      <c r="H177" s="230">
        <v>1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38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168</v>
      </c>
      <c r="AT177" s="238" t="s">
        <v>139</v>
      </c>
      <c r="AU177" s="238" t="s">
        <v>144</v>
      </c>
      <c r="AY177" s="14" t="s">
        <v>136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144</v>
      </c>
      <c r="BK177" s="239">
        <f>ROUND(I177*H177,2)</f>
        <v>0</v>
      </c>
      <c r="BL177" s="14" t="s">
        <v>168</v>
      </c>
      <c r="BM177" s="238" t="s">
        <v>424</v>
      </c>
    </row>
    <row r="178" s="2" customFormat="1" ht="16.5" customHeight="1">
      <c r="A178" s="35"/>
      <c r="B178" s="36"/>
      <c r="C178" s="245" t="s">
        <v>414</v>
      </c>
      <c r="D178" s="245" t="s">
        <v>394</v>
      </c>
      <c r="E178" s="246" t="s">
        <v>1430</v>
      </c>
      <c r="F178" s="247" t="s">
        <v>1431</v>
      </c>
      <c r="G178" s="248" t="s">
        <v>337</v>
      </c>
      <c r="H178" s="249">
        <v>1</v>
      </c>
      <c r="I178" s="250"/>
      <c r="J178" s="251">
        <f>ROUND(I178*H178,2)</f>
        <v>0</v>
      </c>
      <c r="K178" s="252"/>
      <c r="L178" s="253"/>
      <c r="M178" s="254" t="s">
        <v>1</v>
      </c>
      <c r="N178" s="255" t="s">
        <v>38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195</v>
      </c>
      <c r="AT178" s="238" t="s">
        <v>394</v>
      </c>
      <c r="AU178" s="238" t="s">
        <v>144</v>
      </c>
      <c r="AY178" s="14" t="s">
        <v>136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144</v>
      </c>
      <c r="BK178" s="239">
        <f>ROUND(I178*H178,2)</f>
        <v>0</v>
      </c>
      <c r="BL178" s="14" t="s">
        <v>168</v>
      </c>
      <c r="BM178" s="238" t="s">
        <v>427</v>
      </c>
    </row>
    <row r="179" s="12" customFormat="1" ht="22.8" customHeight="1">
      <c r="A179" s="12"/>
      <c r="B179" s="210"/>
      <c r="C179" s="211"/>
      <c r="D179" s="212" t="s">
        <v>71</v>
      </c>
      <c r="E179" s="224" t="s">
        <v>1432</v>
      </c>
      <c r="F179" s="224" t="s">
        <v>1433</v>
      </c>
      <c r="G179" s="211"/>
      <c r="H179" s="211"/>
      <c r="I179" s="214"/>
      <c r="J179" s="225">
        <f>BK179</f>
        <v>0</v>
      </c>
      <c r="K179" s="211"/>
      <c r="L179" s="216"/>
      <c r="M179" s="217"/>
      <c r="N179" s="218"/>
      <c r="O179" s="218"/>
      <c r="P179" s="219">
        <f>SUM(P180:P186)</f>
        <v>0</v>
      </c>
      <c r="Q179" s="218"/>
      <c r="R179" s="219">
        <f>SUM(R180:R186)</f>
        <v>0</v>
      </c>
      <c r="S179" s="218"/>
      <c r="T179" s="220">
        <f>SUM(T180:T186)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21" t="s">
        <v>144</v>
      </c>
      <c r="AT179" s="222" t="s">
        <v>71</v>
      </c>
      <c r="AU179" s="222" t="s">
        <v>80</v>
      </c>
      <c r="AY179" s="221" t="s">
        <v>136</v>
      </c>
      <c r="BK179" s="223">
        <f>SUM(BK180:BK186)</f>
        <v>0</v>
      </c>
    </row>
    <row r="180" s="2" customFormat="1" ht="24.15" customHeight="1">
      <c r="A180" s="35"/>
      <c r="B180" s="36"/>
      <c r="C180" s="226" t="s">
        <v>421</v>
      </c>
      <c r="D180" s="226" t="s">
        <v>139</v>
      </c>
      <c r="E180" s="227" t="s">
        <v>1434</v>
      </c>
      <c r="F180" s="228" t="s">
        <v>1435</v>
      </c>
      <c r="G180" s="229" t="s">
        <v>248</v>
      </c>
      <c r="H180" s="230">
        <v>170</v>
      </c>
      <c r="I180" s="231"/>
      <c r="J180" s="232">
        <f>ROUND(I180*H180,2)</f>
        <v>0</v>
      </c>
      <c r="K180" s="233"/>
      <c r="L180" s="41"/>
      <c r="M180" s="234" t="s">
        <v>1</v>
      </c>
      <c r="N180" s="235" t="s">
        <v>38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168</v>
      </c>
      <c r="AT180" s="238" t="s">
        <v>139</v>
      </c>
      <c r="AU180" s="238" t="s">
        <v>144</v>
      </c>
      <c r="AY180" s="14" t="s">
        <v>136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144</v>
      </c>
      <c r="BK180" s="239">
        <f>ROUND(I180*H180,2)</f>
        <v>0</v>
      </c>
      <c r="BL180" s="14" t="s">
        <v>168</v>
      </c>
      <c r="BM180" s="238" t="s">
        <v>429</v>
      </c>
    </row>
    <row r="181" s="2" customFormat="1" ht="24.15" customHeight="1">
      <c r="A181" s="35"/>
      <c r="B181" s="36"/>
      <c r="C181" s="226" t="s">
        <v>257</v>
      </c>
      <c r="D181" s="226" t="s">
        <v>139</v>
      </c>
      <c r="E181" s="227" t="s">
        <v>1436</v>
      </c>
      <c r="F181" s="228" t="s">
        <v>1437</v>
      </c>
      <c r="G181" s="229" t="s">
        <v>248</v>
      </c>
      <c r="H181" s="230">
        <v>231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38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168</v>
      </c>
      <c r="AT181" s="238" t="s">
        <v>139</v>
      </c>
      <c r="AU181" s="238" t="s">
        <v>144</v>
      </c>
      <c r="AY181" s="14" t="s">
        <v>136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144</v>
      </c>
      <c r="BK181" s="239">
        <f>ROUND(I181*H181,2)</f>
        <v>0</v>
      </c>
      <c r="BL181" s="14" t="s">
        <v>168</v>
      </c>
      <c r="BM181" s="238" t="s">
        <v>435</v>
      </c>
    </row>
    <row r="182" s="2" customFormat="1" ht="24.15" customHeight="1">
      <c r="A182" s="35"/>
      <c r="B182" s="36"/>
      <c r="C182" s="226" t="s">
        <v>428</v>
      </c>
      <c r="D182" s="226" t="s">
        <v>139</v>
      </c>
      <c r="E182" s="227" t="s">
        <v>1438</v>
      </c>
      <c r="F182" s="228" t="s">
        <v>1439</v>
      </c>
      <c r="G182" s="229" t="s">
        <v>248</v>
      </c>
      <c r="H182" s="230">
        <v>695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38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168</v>
      </c>
      <c r="AT182" s="238" t="s">
        <v>139</v>
      </c>
      <c r="AU182" s="238" t="s">
        <v>144</v>
      </c>
      <c r="AY182" s="14" t="s">
        <v>136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144</v>
      </c>
      <c r="BK182" s="239">
        <f>ROUND(I182*H182,2)</f>
        <v>0</v>
      </c>
      <c r="BL182" s="14" t="s">
        <v>168</v>
      </c>
      <c r="BM182" s="238" t="s">
        <v>438</v>
      </c>
    </row>
    <row r="183" s="2" customFormat="1" ht="24.15" customHeight="1">
      <c r="A183" s="35"/>
      <c r="B183" s="36"/>
      <c r="C183" s="226" t="s">
        <v>262</v>
      </c>
      <c r="D183" s="226" t="s">
        <v>139</v>
      </c>
      <c r="E183" s="227" t="s">
        <v>1440</v>
      </c>
      <c r="F183" s="228" t="s">
        <v>1441</v>
      </c>
      <c r="G183" s="229" t="s">
        <v>248</v>
      </c>
      <c r="H183" s="230">
        <v>110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38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168</v>
      </c>
      <c r="AT183" s="238" t="s">
        <v>139</v>
      </c>
      <c r="AU183" s="238" t="s">
        <v>144</v>
      </c>
      <c r="AY183" s="14" t="s">
        <v>136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144</v>
      </c>
      <c r="BK183" s="239">
        <f>ROUND(I183*H183,2)</f>
        <v>0</v>
      </c>
      <c r="BL183" s="14" t="s">
        <v>168</v>
      </c>
      <c r="BM183" s="238" t="s">
        <v>442</v>
      </c>
    </row>
    <row r="184" s="2" customFormat="1" ht="24.15" customHeight="1">
      <c r="A184" s="35"/>
      <c r="B184" s="36"/>
      <c r="C184" s="226" t="s">
        <v>432</v>
      </c>
      <c r="D184" s="226" t="s">
        <v>139</v>
      </c>
      <c r="E184" s="227" t="s">
        <v>1442</v>
      </c>
      <c r="F184" s="228" t="s">
        <v>1443</v>
      </c>
      <c r="G184" s="229" t="s">
        <v>248</v>
      </c>
      <c r="H184" s="230">
        <v>50</v>
      </c>
      <c r="I184" s="231"/>
      <c r="J184" s="232">
        <f>ROUND(I184*H184,2)</f>
        <v>0</v>
      </c>
      <c r="K184" s="233"/>
      <c r="L184" s="41"/>
      <c r="M184" s="234" t="s">
        <v>1</v>
      </c>
      <c r="N184" s="235" t="s">
        <v>38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168</v>
      </c>
      <c r="AT184" s="238" t="s">
        <v>139</v>
      </c>
      <c r="AU184" s="238" t="s">
        <v>144</v>
      </c>
      <c r="AY184" s="14" t="s">
        <v>136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144</v>
      </c>
      <c r="BK184" s="239">
        <f>ROUND(I184*H184,2)</f>
        <v>0</v>
      </c>
      <c r="BL184" s="14" t="s">
        <v>168</v>
      </c>
      <c r="BM184" s="238" t="s">
        <v>445</v>
      </c>
    </row>
    <row r="185" s="2" customFormat="1" ht="21.75" customHeight="1">
      <c r="A185" s="35"/>
      <c r="B185" s="36"/>
      <c r="C185" s="226" t="s">
        <v>268</v>
      </c>
      <c r="D185" s="226" t="s">
        <v>139</v>
      </c>
      <c r="E185" s="227" t="s">
        <v>1444</v>
      </c>
      <c r="F185" s="228" t="s">
        <v>1445</v>
      </c>
      <c r="G185" s="229" t="s">
        <v>248</v>
      </c>
      <c r="H185" s="230">
        <v>1256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38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168</v>
      </c>
      <c r="AT185" s="238" t="s">
        <v>139</v>
      </c>
      <c r="AU185" s="238" t="s">
        <v>144</v>
      </c>
      <c r="AY185" s="14" t="s">
        <v>136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144</v>
      </c>
      <c r="BK185" s="239">
        <f>ROUND(I185*H185,2)</f>
        <v>0</v>
      </c>
      <c r="BL185" s="14" t="s">
        <v>168</v>
      </c>
      <c r="BM185" s="238" t="s">
        <v>449</v>
      </c>
    </row>
    <row r="186" s="2" customFormat="1" ht="24.15" customHeight="1">
      <c r="A186" s="35"/>
      <c r="B186" s="36"/>
      <c r="C186" s="226" t="s">
        <v>1014</v>
      </c>
      <c r="D186" s="226" t="s">
        <v>139</v>
      </c>
      <c r="E186" s="227" t="s">
        <v>1446</v>
      </c>
      <c r="F186" s="228" t="s">
        <v>1447</v>
      </c>
      <c r="G186" s="229" t="s">
        <v>184</v>
      </c>
      <c r="H186" s="230">
        <v>0.77600000000000002</v>
      </c>
      <c r="I186" s="231"/>
      <c r="J186" s="232">
        <f>ROUND(I186*H186,2)</f>
        <v>0</v>
      </c>
      <c r="K186" s="233"/>
      <c r="L186" s="41"/>
      <c r="M186" s="234" t="s">
        <v>1</v>
      </c>
      <c r="N186" s="235" t="s">
        <v>38</v>
      </c>
      <c r="O186" s="94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168</v>
      </c>
      <c r="AT186" s="238" t="s">
        <v>139</v>
      </c>
      <c r="AU186" s="238" t="s">
        <v>144</v>
      </c>
      <c r="AY186" s="14" t="s">
        <v>136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144</v>
      </c>
      <c r="BK186" s="239">
        <f>ROUND(I186*H186,2)</f>
        <v>0</v>
      </c>
      <c r="BL186" s="14" t="s">
        <v>168</v>
      </c>
      <c r="BM186" s="238" t="s">
        <v>452</v>
      </c>
    </row>
    <row r="187" s="12" customFormat="1" ht="22.8" customHeight="1">
      <c r="A187" s="12"/>
      <c r="B187" s="210"/>
      <c r="C187" s="211"/>
      <c r="D187" s="212" t="s">
        <v>71</v>
      </c>
      <c r="E187" s="224" t="s">
        <v>1448</v>
      </c>
      <c r="F187" s="224" t="s">
        <v>1449</v>
      </c>
      <c r="G187" s="211"/>
      <c r="H187" s="211"/>
      <c r="I187" s="214"/>
      <c r="J187" s="225">
        <f>BK187</f>
        <v>0</v>
      </c>
      <c r="K187" s="211"/>
      <c r="L187" s="216"/>
      <c r="M187" s="217"/>
      <c r="N187" s="218"/>
      <c r="O187" s="218"/>
      <c r="P187" s="219">
        <f>SUM(P188:P200)</f>
        <v>0</v>
      </c>
      <c r="Q187" s="218"/>
      <c r="R187" s="219">
        <f>SUM(R188:R200)</f>
        <v>0</v>
      </c>
      <c r="S187" s="218"/>
      <c r="T187" s="220">
        <f>SUM(T188:T200)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1" t="s">
        <v>144</v>
      </c>
      <c r="AT187" s="222" t="s">
        <v>71</v>
      </c>
      <c r="AU187" s="222" t="s">
        <v>80</v>
      </c>
      <c r="AY187" s="221" t="s">
        <v>136</v>
      </c>
      <c r="BK187" s="223">
        <f>SUM(BK188:BK200)</f>
        <v>0</v>
      </c>
    </row>
    <row r="188" s="2" customFormat="1" ht="16.5" customHeight="1">
      <c r="A188" s="35"/>
      <c r="B188" s="36"/>
      <c r="C188" s="226" t="s">
        <v>439</v>
      </c>
      <c r="D188" s="226" t="s">
        <v>139</v>
      </c>
      <c r="E188" s="227" t="s">
        <v>1450</v>
      </c>
      <c r="F188" s="228" t="s">
        <v>1451</v>
      </c>
      <c r="G188" s="229" t="s">
        <v>337</v>
      </c>
      <c r="H188" s="230">
        <v>89</v>
      </c>
      <c r="I188" s="231"/>
      <c r="J188" s="232">
        <f>ROUND(I188*H188,2)</f>
        <v>0</v>
      </c>
      <c r="K188" s="233"/>
      <c r="L188" s="41"/>
      <c r="M188" s="234" t="s">
        <v>1</v>
      </c>
      <c r="N188" s="235" t="s">
        <v>38</v>
      </c>
      <c r="O188" s="94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168</v>
      </c>
      <c r="AT188" s="238" t="s">
        <v>139</v>
      </c>
      <c r="AU188" s="238" t="s">
        <v>144</v>
      </c>
      <c r="AY188" s="14" t="s">
        <v>136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144</v>
      </c>
      <c r="BK188" s="239">
        <f>ROUND(I188*H188,2)</f>
        <v>0</v>
      </c>
      <c r="BL188" s="14" t="s">
        <v>168</v>
      </c>
      <c r="BM188" s="238" t="s">
        <v>456</v>
      </c>
    </row>
    <row r="189" s="2" customFormat="1" ht="24.15" customHeight="1">
      <c r="A189" s="35"/>
      <c r="B189" s="36"/>
      <c r="C189" s="226" t="s">
        <v>278</v>
      </c>
      <c r="D189" s="226" t="s">
        <v>139</v>
      </c>
      <c r="E189" s="227" t="s">
        <v>1452</v>
      </c>
      <c r="F189" s="228" t="s">
        <v>1453</v>
      </c>
      <c r="G189" s="229" t="s">
        <v>337</v>
      </c>
      <c r="H189" s="230">
        <v>89</v>
      </c>
      <c r="I189" s="231"/>
      <c r="J189" s="232">
        <f>ROUND(I189*H189,2)</f>
        <v>0</v>
      </c>
      <c r="K189" s="233"/>
      <c r="L189" s="41"/>
      <c r="M189" s="234" t="s">
        <v>1</v>
      </c>
      <c r="N189" s="235" t="s">
        <v>38</v>
      </c>
      <c r="O189" s="94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168</v>
      </c>
      <c r="AT189" s="238" t="s">
        <v>139</v>
      </c>
      <c r="AU189" s="238" t="s">
        <v>144</v>
      </c>
      <c r="AY189" s="14" t="s">
        <v>136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144</v>
      </c>
      <c r="BK189" s="239">
        <f>ROUND(I189*H189,2)</f>
        <v>0</v>
      </c>
      <c r="BL189" s="14" t="s">
        <v>168</v>
      </c>
      <c r="BM189" s="238" t="s">
        <v>459</v>
      </c>
    </row>
    <row r="190" s="2" customFormat="1" ht="24.15" customHeight="1">
      <c r="A190" s="35"/>
      <c r="B190" s="36"/>
      <c r="C190" s="226" t="s">
        <v>446</v>
      </c>
      <c r="D190" s="226" t="s">
        <v>139</v>
      </c>
      <c r="E190" s="227" t="s">
        <v>1454</v>
      </c>
      <c r="F190" s="228" t="s">
        <v>1455</v>
      </c>
      <c r="G190" s="229" t="s">
        <v>337</v>
      </c>
      <c r="H190" s="230">
        <v>10</v>
      </c>
      <c r="I190" s="231"/>
      <c r="J190" s="232">
        <f>ROUND(I190*H190,2)</f>
        <v>0</v>
      </c>
      <c r="K190" s="233"/>
      <c r="L190" s="41"/>
      <c r="M190" s="234" t="s">
        <v>1</v>
      </c>
      <c r="N190" s="235" t="s">
        <v>38</v>
      </c>
      <c r="O190" s="94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168</v>
      </c>
      <c r="AT190" s="238" t="s">
        <v>139</v>
      </c>
      <c r="AU190" s="238" t="s">
        <v>144</v>
      </c>
      <c r="AY190" s="14" t="s">
        <v>136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144</v>
      </c>
      <c r="BK190" s="239">
        <f>ROUND(I190*H190,2)</f>
        <v>0</v>
      </c>
      <c r="BL190" s="14" t="s">
        <v>168</v>
      </c>
      <c r="BM190" s="238" t="s">
        <v>463</v>
      </c>
    </row>
    <row r="191" s="2" customFormat="1" ht="24.15" customHeight="1">
      <c r="A191" s="35"/>
      <c r="B191" s="36"/>
      <c r="C191" s="245" t="s">
        <v>365</v>
      </c>
      <c r="D191" s="245" t="s">
        <v>394</v>
      </c>
      <c r="E191" s="246" t="s">
        <v>1456</v>
      </c>
      <c r="F191" s="247" t="s">
        <v>1457</v>
      </c>
      <c r="G191" s="248" t="s">
        <v>337</v>
      </c>
      <c r="H191" s="249">
        <v>10</v>
      </c>
      <c r="I191" s="250"/>
      <c r="J191" s="251">
        <f>ROUND(I191*H191,2)</f>
        <v>0</v>
      </c>
      <c r="K191" s="252"/>
      <c r="L191" s="253"/>
      <c r="M191" s="254" t="s">
        <v>1</v>
      </c>
      <c r="N191" s="255" t="s">
        <v>38</v>
      </c>
      <c r="O191" s="94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195</v>
      </c>
      <c r="AT191" s="238" t="s">
        <v>394</v>
      </c>
      <c r="AU191" s="238" t="s">
        <v>144</v>
      </c>
      <c r="AY191" s="14" t="s">
        <v>136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144</v>
      </c>
      <c r="BK191" s="239">
        <f>ROUND(I191*H191,2)</f>
        <v>0</v>
      </c>
      <c r="BL191" s="14" t="s">
        <v>168</v>
      </c>
      <c r="BM191" s="238" t="s">
        <v>467</v>
      </c>
    </row>
    <row r="192" s="2" customFormat="1" ht="24.15" customHeight="1">
      <c r="A192" s="35"/>
      <c r="B192" s="36"/>
      <c r="C192" s="245" t="s">
        <v>453</v>
      </c>
      <c r="D192" s="245" t="s">
        <v>394</v>
      </c>
      <c r="E192" s="246" t="s">
        <v>1458</v>
      </c>
      <c r="F192" s="247" t="s">
        <v>1459</v>
      </c>
      <c r="G192" s="248" t="s">
        <v>337</v>
      </c>
      <c r="H192" s="249">
        <v>10</v>
      </c>
      <c r="I192" s="250"/>
      <c r="J192" s="251">
        <f>ROUND(I192*H192,2)</f>
        <v>0</v>
      </c>
      <c r="K192" s="252"/>
      <c r="L192" s="253"/>
      <c r="M192" s="254" t="s">
        <v>1</v>
      </c>
      <c r="N192" s="255" t="s">
        <v>38</v>
      </c>
      <c r="O192" s="94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195</v>
      </c>
      <c r="AT192" s="238" t="s">
        <v>394</v>
      </c>
      <c r="AU192" s="238" t="s">
        <v>144</v>
      </c>
      <c r="AY192" s="14" t="s">
        <v>136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144</v>
      </c>
      <c r="BK192" s="239">
        <f>ROUND(I192*H192,2)</f>
        <v>0</v>
      </c>
      <c r="BL192" s="14" t="s">
        <v>168</v>
      </c>
      <c r="BM192" s="238" t="s">
        <v>470</v>
      </c>
    </row>
    <row r="193" s="2" customFormat="1" ht="33" customHeight="1">
      <c r="A193" s="35"/>
      <c r="B193" s="36"/>
      <c r="C193" s="226" t="s">
        <v>368</v>
      </c>
      <c r="D193" s="226" t="s">
        <v>139</v>
      </c>
      <c r="E193" s="227" t="s">
        <v>1460</v>
      </c>
      <c r="F193" s="228" t="s">
        <v>1461</v>
      </c>
      <c r="G193" s="229" t="s">
        <v>337</v>
      </c>
      <c r="H193" s="230">
        <v>89</v>
      </c>
      <c r="I193" s="231"/>
      <c r="J193" s="232">
        <f>ROUND(I193*H193,2)</f>
        <v>0</v>
      </c>
      <c r="K193" s="233"/>
      <c r="L193" s="41"/>
      <c r="M193" s="234" t="s">
        <v>1</v>
      </c>
      <c r="N193" s="235" t="s">
        <v>38</v>
      </c>
      <c r="O193" s="94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168</v>
      </c>
      <c r="AT193" s="238" t="s">
        <v>139</v>
      </c>
      <c r="AU193" s="238" t="s">
        <v>144</v>
      </c>
      <c r="AY193" s="14" t="s">
        <v>136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144</v>
      </c>
      <c r="BK193" s="239">
        <f>ROUND(I193*H193,2)</f>
        <v>0</v>
      </c>
      <c r="BL193" s="14" t="s">
        <v>168</v>
      </c>
      <c r="BM193" s="238" t="s">
        <v>474</v>
      </c>
    </row>
    <row r="194" s="2" customFormat="1" ht="24.15" customHeight="1">
      <c r="A194" s="35"/>
      <c r="B194" s="36"/>
      <c r="C194" s="226" t="s">
        <v>460</v>
      </c>
      <c r="D194" s="226" t="s">
        <v>139</v>
      </c>
      <c r="E194" s="227" t="s">
        <v>1462</v>
      </c>
      <c r="F194" s="228" t="s">
        <v>1463</v>
      </c>
      <c r="G194" s="229" t="s">
        <v>337</v>
      </c>
      <c r="H194" s="230">
        <v>89</v>
      </c>
      <c r="I194" s="231"/>
      <c r="J194" s="232">
        <f>ROUND(I194*H194,2)</f>
        <v>0</v>
      </c>
      <c r="K194" s="233"/>
      <c r="L194" s="41"/>
      <c r="M194" s="234" t="s">
        <v>1</v>
      </c>
      <c r="N194" s="235" t="s">
        <v>38</v>
      </c>
      <c r="O194" s="94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168</v>
      </c>
      <c r="AT194" s="238" t="s">
        <v>139</v>
      </c>
      <c r="AU194" s="238" t="s">
        <v>144</v>
      </c>
      <c r="AY194" s="14" t="s">
        <v>136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144</v>
      </c>
      <c r="BK194" s="239">
        <f>ROUND(I194*H194,2)</f>
        <v>0</v>
      </c>
      <c r="BL194" s="14" t="s">
        <v>168</v>
      </c>
      <c r="BM194" s="238" t="s">
        <v>477</v>
      </c>
    </row>
    <row r="195" s="2" customFormat="1" ht="24.15" customHeight="1">
      <c r="A195" s="35"/>
      <c r="B195" s="36"/>
      <c r="C195" s="245" t="s">
        <v>372</v>
      </c>
      <c r="D195" s="245" t="s">
        <v>394</v>
      </c>
      <c r="E195" s="246" t="s">
        <v>1464</v>
      </c>
      <c r="F195" s="247" t="s">
        <v>1465</v>
      </c>
      <c r="G195" s="248" t="s">
        <v>337</v>
      </c>
      <c r="H195" s="249">
        <v>89</v>
      </c>
      <c r="I195" s="250"/>
      <c r="J195" s="251">
        <f>ROUND(I195*H195,2)</f>
        <v>0</v>
      </c>
      <c r="K195" s="252"/>
      <c r="L195" s="253"/>
      <c r="M195" s="254" t="s">
        <v>1</v>
      </c>
      <c r="N195" s="255" t="s">
        <v>38</v>
      </c>
      <c r="O195" s="94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195</v>
      </c>
      <c r="AT195" s="238" t="s">
        <v>394</v>
      </c>
      <c r="AU195" s="238" t="s">
        <v>144</v>
      </c>
      <c r="AY195" s="14" t="s">
        <v>136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144</v>
      </c>
      <c r="BK195" s="239">
        <f>ROUND(I195*H195,2)</f>
        <v>0</v>
      </c>
      <c r="BL195" s="14" t="s">
        <v>168</v>
      </c>
      <c r="BM195" s="238" t="s">
        <v>481</v>
      </c>
    </row>
    <row r="196" s="2" customFormat="1" ht="21.75" customHeight="1">
      <c r="A196" s="35"/>
      <c r="B196" s="36"/>
      <c r="C196" s="226" t="s">
        <v>464</v>
      </c>
      <c r="D196" s="226" t="s">
        <v>139</v>
      </c>
      <c r="E196" s="227" t="s">
        <v>1466</v>
      </c>
      <c r="F196" s="228" t="s">
        <v>1467</v>
      </c>
      <c r="G196" s="229" t="s">
        <v>235</v>
      </c>
      <c r="H196" s="230">
        <v>89</v>
      </c>
      <c r="I196" s="231"/>
      <c r="J196" s="232">
        <f>ROUND(I196*H196,2)</f>
        <v>0</v>
      </c>
      <c r="K196" s="233"/>
      <c r="L196" s="41"/>
      <c r="M196" s="234" t="s">
        <v>1</v>
      </c>
      <c r="N196" s="235" t="s">
        <v>38</v>
      </c>
      <c r="O196" s="94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168</v>
      </c>
      <c r="AT196" s="238" t="s">
        <v>139</v>
      </c>
      <c r="AU196" s="238" t="s">
        <v>144</v>
      </c>
      <c r="AY196" s="14" t="s">
        <v>136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144</v>
      </c>
      <c r="BK196" s="239">
        <f>ROUND(I196*H196,2)</f>
        <v>0</v>
      </c>
      <c r="BL196" s="14" t="s">
        <v>168</v>
      </c>
      <c r="BM196" s="238" t="s">
        <v>484</v>
      </c>
    </row>
    <row r="197" s="2" customFormat="1" ht="62.7" customHeight="1">
      <c r="A197" s="35"/>
      <c r="B197" s="36"/>
      <c r="C197" s="245" t="s">
        <v>375</v>
      </c>
      <c r="D197" s="245" t="s">
        <v>394</v>
      </c>
      <c r="E197" s="246" t="s">
        <v>1468</v>
      </c>
      <c r="F197" s="247" t="s">
        <v>1469</v>
      </c>
      <c r="G197" s="248" t="s">
        <v>337</v>
      </c>
      <c r="H197" s="249">
        <v>89</v>
      </c>
      <c r="I197" s="250"/>
      <c r="J197" s="251">
        <f>ROUND(I197*H197,2)</f>
        <v>0</v>
      </c>
      <c r="K197" s="252"/>
      <c r="L197" s="253"/>
      <c r="M197" s="254" t="s">
        <v>1</v>
      </c>
      <c r="N197" s="255" t="s">
        <v>38</v>
      </c>
      <c r="O197" s="94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195</v>
      </c>
      <c r="AT197" s="238" t="s">
        <v>394</v>
      </c>
      <c r="AU197" s="238" t="s">
        <v>144</v>
      </c>
      <c r="AY197" s="14" t="s">
        <v>136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144</v>
      </c>
      <c r="BK197" s="239">
        <f>ROUND(I197*H197,2)</f>
        <v>0</v>
      </c>
      <c r="BL197" s="14" t="s">
        <v>168</v>
      </c>
      <c r="BM197" s="238" t="s">
        <v>486</v>
      </c>
    </row>
    <row r="198" s="2" customFormat="1" ht="24.15" customHeight="1">
      <c r="A198" s="35"/>
      <c r="B198" s="36"/>
      <c r="C198" s="226" t="s">
        <v>471</v>
      </c>
      <c r="D198" s="226" t="s">
        <v>139</v>
      </c>
      <c r="E198" s="227" t="s">
        <v>1470</v>
      </c>
      <c r="F198" s="228" t="s">
        <v>1471</v>
      </c>
      <c r="G198" s="229" t="s">
        <v>337</v>
      </c>
      <c r="H198" s="230">
        <v>2</v>
      </c>
      <c r="I198" s="231"/>
      <c r="J198" s="232">
        <f>ROUND(I198*H198,2)</f>
        <v>0</v>
      </c>
      <c r="K198" s="233"/>
      <c r="L198" s="41"/>
      <c r="M198" s="234" t="s">
        <v>1</v>
      </c>
      <c r="N198" s="235" t="s">
        <v>38</v>
      </c>
      <c r="O198" s="94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168</v>
      </c>
      <c r="AT198" s="238" t="s">
        <v>139</v>
      </c>
      <c r="AU198" s="238" t="s">
        <v>144</v>
      </c>
      <c r="AY198" s="14" t="s">
        <v>136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144</v>
      </c>
      <c r="BK198" s="239">
        <f>ROUND(I198*H198,2)</f>
        <v>0</v>
      </c>
      <c r="BL198" s="14" t="s">
        <v>168</v>
      </c>
      <c r="BM198" s="238" t="s">
        <v>489</v>
      </c>
    </row>
    <row r="199" s="2" customFormat="1" ht="16.5" customHeight="1">
      <c r="A199" s="35"/>
      <c r="B199" s="36"/>
      <c r="C199" s="245" t="s">
        <v>379</v>
      </c>
      <c r="D199" s="245" t="s">
        <v>394</v>
      </c>
      <c r="E199" s="246" t="s">
        <v>1472</v>
      </c>
      <c r="F199" s="247" t="s">
        <v>1473</v>
      </c>
      <c r="G199" s="248" t="s">
        <v>337</v>
      </c>
      <c r="H199" s="249">
        <v>2</v>
      </c>
      <c r="I199" s="250"/>
      <c r="J199" s="251">
        <f>ROUND(I199*H199,2)</f>
        <v>0</v>
      </c>
      <c r="K199" s="252"/>
      <c r="L199" s="253"/>
      <c r="M199" s="254" t="s">
        <v>1</v>
      </c>
      <c r="N199" s="255" t="s">
        <v>38</v>
      </c>
      <c r="O199" s="94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195</v>
      </c>
      <c r="AT199" s="238" t="s">
        <v>394</v>
      </c>
      <c r="AU199" s="238" t="s">
        <v>144</v>
      </c>
      <c r="AY199" s="14" t="s">
        <v>136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144</v>
      </c>
      <c r="BK199" s="239">
        <f>ROUND(I199*H199,2)</f>
        <v>0</v>
      </c>
      <c r="BL199" s="14" t="s">
        <v>168</v>
      </c>
      <c r="BM199" s="238" t="s">
        <v>493</v>
      </c>
    </row>
    <row r="200" s="2" customFormat="1" ht="21.75" customHeight="1">
      <c r="A200" s="35"/>
      <c r="B200" s="36"/>
      <c r="C200" s="226" t="s">
        <v>478</v>
      </c>
      <c r="D200" s="226" t="s">
        <v>139</v>
      </c>
      <c r="E200" s="227" t="s">
        <v>1474</v>
      </c>
      <c r="F200" s="228" t="s">
        <v>1475</v>
      </c>
      <c r="G200" s="229" t="s">
        <v>184</v>
      </c>
      <c r="H200" s="230">
        <v>0.13</v>
      </c>
      <c r="I200" s="231"/>
      <c r="J200" s="232">
        <f>ROUND(I200*H200,2)</f>
        <v>0</v>
      </c>
      <c r="K200" s="233"/>
      <c r="L200" s="41"/>
      <c r="M200" s="234" t="s">
        <v>1</v>
      </c>
      <c r="N200" s="235" t="s">
        <v>38</v>
      </c>
      <c r="O200" s="94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168</v>
      </c>
      <c r="AT200" s="238" t="s">
        <v>139</v>
      </c>
      <c r="AU200" s="238" t="s">
        <v>144</v>
      </c>
      <c r="AY200" s="14" t="s">
        <v>136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144</v>
      </c>
      <c r="BK200" s="239">
        <f>ROUND(I200*H200,2)</f>
        <v>0</v>
      </c>
      <c r="BL200" s="14" t="s">
        <v>168</v>
      </c>
      <c r="BM200" s="238" t="s">
        <v>496</v>
      </c>
    </row>
    <row r="201" s="12" customFormat="1" ht="22.8" customHeight="1">
      <c r="A201" s="12"/>
      <c r="B201" s="210"/>
      <c r="C201" s="211"/>
      <c r="D201" s="212" t="s">
        <v>71</v>
      </c>
      <c r="E201" s="224" t="s">
        <v>1476</v>
      </c>
      <c r="F201" s="224" t="s">
        <v>1477</v>
      </c>
      <c r="G201" s="211"/>
      <c r="H201" s="211"/>
      <c r="I201" s="214"/>
      <c r="J201" s="225">
        <f>BK201</f>
        <v>0</v>
      </c>
      <c r="K201" s="211"/>
      <c r="L201" s="216"/>
      <c r="M201" s="217"/>
      <c r="N201" s="218"/>
      <c r="O201" s="218"/>
      <c r="P201" s="219">
        <f>SUM(P202:P213)</f>
        <v>0</v>
      </c>
      <c r="Q201" s="218"/>
      <c r="R201" s="219">
        <f>SUM(R202:R213)</f>
        <v>0</v>
      </c>
      <c r="S201" s="218"/>
      <c r="T201" s="220">
        <f>SUM(T202:T213)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21" t="s">
        <v>144</v>
      </c>
      <c r="AT201" s="222" t="s">
        <v>71</v>
      </c>
      <c r="AU201" s="222" t="s">
        <v>80</v>
      </c>
      <c r="AY201" s="221" t="s">
        <v>136</v>
      </c>
      <c r="BK201" s="223">
        <f>SUM(BK202:BK213)</f>
        <v>0</v>
      </c>
    </row>
    <row r="202" s="2" customFormat="1" ht="24.15" customHeight="1">
      <c r="A202" s="35"/>
      <c r="B202" s="36"/>
      <c r="C202" s="226" t="s">
        <v>485</v>
      </c>
      <c r="D202" s="226" t="s">
        <v>139</v>
      </c>
      <c r="E202" s="227" t="s">
        <v>1478</v>
      </c>
      <c r="F202" s="228" t="s">
        <v>1479</v>
      </c>
      <c r="G202" s="229" t="s">
        <v>337</v>
      </c>
      <c r="H202" s="230">
        <v>160</v>
      </c>
      <c r="I202" s="231"/>
      <c r="J202" s="232">
        <f>ROUND(I202*H202,2)</f>
        <v>0</v>
      </c>
      <c r="K202" s="233"/>
      <c r="L202" s="41"/>
      <c r="M202" s="234" t="s">
        <v>1</v>
      </c>
      <c r="N202" s="235" t="s">
        <v>38</v>
      </c>
      <c r="O202" s="94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168</v>
      </c>
      <c r="AT202" s="238" t="s">
        <v>139</v>
      </c>
      <c r="AU202" s="238" t="s">
        <v>144</v>
      </c>
      <c r="AY202" s="14" t="s">
        <v>136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144</v>
      </c>
      <c r="BK202" s="239">
        <f>ROUND(I202*H202,2)</f>
        <v>0</v>
      </c>
      <c r="BL202" s="14" t="s">
        <v>168</v>
      </c>
      <c r="BM202" s="238" t="s">
        <v>499</v>
      </c>
    </row>
    <row r="203" s="2" customFormat="1" ht="24.15" customHeight="1">
      <c r="A203" s="35"/>
      <c r="B203" s="36"/>
      <c r="C203" s="226" t="s">
        <v>386</v>
      </c>
      <c r="D203" s="226" t="s">
        <v>139</v>
      </c>
      <c r="E203" s="227" t="s">
        <v>1480</v>
      </c>
      <c r="F203" s="228" t="s">
        <v>1481</v>
      </c>
      <c r="G203" s="229" t="s">
        <v>337</v>
      </c>
      <c r="H203" s="230">
        <v>160</v>
      </c>
      <c r="I203" s="231"/>
      <c r="J203" s="232">
        <f>ROUND(I203*H203,2)</f>
        <v>0</v>
      </c>
      <c r="K203" s="233"/>
      <c r="L203" s="41"/>
      <c r="M203" s="234" t="s">
        <v>1</v>
      </c>
      <c r="N203" s="235" t="s">
        <v>38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168</v>
      </c>
      <c r="AT203" s="238" t="s">
        <v>139</v>
      </c>
      <c r="AU203" s="238" t="s">
        <v>144</v>
      </c>
      <c r="AY203" s="14" t="s">
        <v>136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144</v>
      </c>
      <c r="BK203" s="239">
        <f>ROUND(I203*H203,2)</f>
        <v>0</v>
      </c>
      <c r="BL203" s="14" t="s">
        <v>168</v>
      </c>
      <c r="BM203" s="238" t="s">
        <v>503</v>
      </c>
    </row>
    <row r="204" s="2" customFormat="1" ht="24.15" customHeight="1">
      <c r="A204" s="35"/>
      <c r="B204" s="36"/>
      <c r="C204" s="226" t="s">
        <v>490</v>
      </c>
      <c r="D204" s="226" t="s">
        <v>139</v>
      </c>
      <c r="E204" s="227" t="s">
        <v>1482</v>
      </c>
      <c r="F204" s="228" t="s">
        <v>1483</v>
      </c>
      <c r="G204" s="229" t="s">
        <v>150</v>
      </c>
      <c r="H204" s="230">
        <v>1</v>
      </c>
      <c r="I204" s="231"/>
      <c r="J204" s="232">
        <f>ROUND(I204*H204,2)</f>
        <v>0</v>
      </c>
      <c r="K204" s="233"/>
      <c r="L204" s="41"/>
      <c r="M204" s="234" t="s">
        <v>1</v>
      </c>
      <c r="N204" s="235" t="s">
        <v>38</v>
      </c>
      <c r="O204" s="94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168</v>
      </c>
      <c r="AT204" s="238" t="s">
        <v>139</v>
      </c>
      <c r="AU204" s="238" t="s">
        <v>144</v>
      </c>
      <c r="AY204" s="14" t="s">
        <v>136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144</v>
      </c>
      <c r="BK204" s="239">
        <f>ROUND(I204*H204,2)</f>
        <v>0</v>
      </c>
      <c r="BL204" s="14" t="s">
        <v>168</v>
      </c>
      <c r="BM204" s="238" t="s">
        <v>506</v>
      </c>
    </row>
    <row r="205" s="2" customFormat="1" ht="21.75" customHeight="1">
      <c r="A205" s="35"/>
      <c r="B205" s="36"/>
      <c r="C205" s="226" t="s">
        <v>389</v>
      </c>
      <c r="D205" s="226" t="s">
        <v>139</v>
      </c>
      <c r="E205" s="227" t="s">
        <v>1484</v>
      </c>
      <c r="F205" s="228" t="s">
        <v>1485</v>
      </c>
      <c r="G205" s="229" t="s">
        <v>150</v>
      </c>
      <c r="H205" s="230">
        <v>1</v>
      </c>
      <c r="I205" s="231"/>
      <c r="J205" s="232">
        <f>ROUND(I205*H205,2)</f>
        <v>0</v>
      </c>
      <c r="K205" s="233"/>
      <c r="L205" s="41"/>
      <c r="M205" s="234" t="s">
        <v>1</v>
      </c>
      <c r="N205" s="235" t="s">
        <v>38</v>
      </c>
      <c r="O205" s="94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168</v>
      </c>
      <c r="AT205" s="238" t="s">
        <v>139</v>
      </c>
      <c r="AU205" s="238" t="s">
        <v>144</v>
      </c>
      <c r="AY205" s="14" t="s">
        <v>136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144</v>
      </c>
      <c r="BK205" s="239">
        <f>ROUND(I205*H205,2)</f>
        <v>0</v>
      </c>
      <c r="BL205" s="14" t="s">
        <v>168</v>
      </c>
      <c r="BM205" s="238" t="s">
        <v>510</v>
      </c>
    </row>
    <row r="206" s="2" customFormat="1" ht="16.5" customHeight="1">
      <c r="A206" s="35"/>
      <c r="B206" s="36"/>
      <c r="C206" s="226" t="s">
        <v>1055</v>
      </c>
      <c r="D206" s="226" t="s">
        <v>139</v>
      </c>
      <c r="E206" s="227" t="s">
        <v>1486</v>
      </c>
      <c r="F206" s="228" t="s">
        <v>1487</v>
      </c>
      <c r="G206" s="229" t="s">
        <v>150</v>
      </c>
      <c r="H206" s="230">
        <v>1</v>
      </c>
      <c r="I206" s="231"/>
      <c r="J206" s="232">
        <f>ROUND(I206*H206,2)</f>
        <v>0</v>
      </c>
      <c r="K206" s="233"/>
      <c r="L206" s="41"/>
      <c r="M206" s="234" t="s">
        <v>1</v>
      </c>
      <c r="N206" s="235" t="s">
        <v>38</v>
      </c>
      <c r="O206" s="94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168</v>
      </c>
      <c r="AT206" s="238" t="s">
        <v>139</v>
      </c>
      <c r="AU206" s="238" t="s">
        <v>144</v>
      </c>
      <c r="AY206" s="14" t="s">
        <v>136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144</v>
      </c>
      <c r="BK206" s="239">
        <f>ROUND(I206*H206,2)</f>
        <v>0</v>
      </c>
      <c r="BL206" s="14" t="s">
        <v>168</v>
      </c>
      <c r="BM206" s="238" t="s">
        <v>513</v>
      </c>
    </row>
    <row r="207" s="2" customFormat="1" ht="37.8" customHeight="1">
      <c r="A207" s="35"/>
      <c r="B207" s="36"/>
      <c r="C207" s="226" t="s">
        <v>393</v>
      </c>
      <c r="D207" s="226" t="s">
        <v>139</v>
      </c>
      <c r="E207" s="227" t="s">
        <v>1488</v>
      </c>
      <c r="F207" s="228" t="s">
        <v>1489</v>
      </c>
      <c r="G207" s="229" t="s">
        <v>150</v>
      </c>
      <c r="H207" s="230">
        <v>1</v>
      </c>
      <c r="I207" s="231"/>
      <c r="J207" s="232">
        <f>ROUND(I207*H207,2)</f>
        <v>0</v>
      </c>
      <c r="K207" s="233"/>
      <c r="L207" s="41"/>
      <c r="M207" s="234" t="s">
        <v>1</v>
      </c>
      <c r="N207" s="235" t="s">
        <v>38</v>
      </c>
      <c r="O207" s="94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168</v>
      </c>
      <c r="AT207" s="238" t="s">
        <v>139</v>
      </c>
      <c r="AU207" s="238" t="s">
        <v>144</v>
      </c>
      <c r="AY207" s="14" t="s">
        <v>136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144</v>
      </c>
      <c r="BK207" s="239">
        <f>ROUND(I207*H207,2)</f>
        <v>0</v>
      </c>
      <c r="BL207" s="14" t="s">
        <v>168</v>
      </c>
      <c r="BM207" s="238" t="s">
        <v>517</v>
      </c>
    </row>
    <row r="208" s="2" customFormat="1" ht="21.75" customHeight="1">
      <c r="A208" s="35"/>
      <c r="B208" s="36"/>
      <c r="C208" s="226" t="s">
        <v>500</v>
      </c>
      <c r="D208" s="226" t="s">
        <v>139</v>
      </c>
      <c r="E208" s="227" t="s">
        <v>1490</v>
      </c>
      <c r="F208" s="228" t="s">
        <v>1491</v>
      </c>
      <c r="G208" s="229" t="s">
        <v>337</v>
      </c>
      <c r="H208" s="230">
        <v>20</v>
      </c>
      <c r="I208" s="231"/>
      <c r="J208" s="232">
        <f>ROUND(I208*H208,2)</f>
        <v>0</v>
      </c>
      <c r="K208" s="233"/>
      <c r="L208" s="41"/>
      <c r="M208" s="234" t="s">
        <v>1</v>
      </c>
      <c r="N208" s="235" t="s">
        <v>38</v>
      </c>
      <c r="O208" s="94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168</v>
      </c>
      <c r="AT208" s="238" t="s">
        <v>139</v>
      </c>
      <c r="AU208" s="238" t="s">
        <v>144</v>
      </c>
      <c r="AY208" s="14" t="s">
        <v>136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144</v>
      </c>
      <c r="BK208" s="239">
        <f>ROUND(I208*H208,2)</f>
        <v>0</v>
      </c>
      <c r="BL208" s="14" t="s">
        <v>168</v>
      </c>
      <c r="BM208" s="238" t="s">
        <v>520</v>
      </c>
    </row>
    <row r="209" s="2" customFormat="1" ht="24.15" customHeight="1">
      <c r="A209" s="35"/>
      <c r="B209" s="36"/>
      <c r="C209" s="245" t="s">
        <v>397</v>
      </c>
      <c r="D209" s="245" t="s">
        <v>394</v>
      </c>
      <c r="E209" s="246" t="s">
        <v>1492</v>
      </c>
      <c r="F209" s="247" t="s">
        <v>1493</v>
      </c>
      <c r="G209" s="248" t="s">
        <v>337</v>
      </c>
      <c r="H209" s="249">
        <v>20</v>
      </c>
      <c r="I209" s="250"/>
      <c r="J209" s="251">
        <f>ROUND(I209*H209,2)</f>
        <v>0</v>
      </c>
      <c r="K209" s="252"/>
      <c r="L209" s="253"/>
      <c r="M209" s="254" t="s">
        <v>1</v>
      </c>
      <c r="N209" s="255" t="s">
        <v>38</v>
      </c>
      <c r="O209" s="94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195</v>
      </c>
      <c r="AT209" s="238" t="s">
        <v>394</v>
      </c>
      <c r="AU209" s="238" t="s">
        <v>144</v>
      </c>
      <c r="AY209" s="14" t="s">
        <v>136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144</v>
      </c>
      <c r="BK209" s="239">
        <f>ROUND(I209*H209,2)</f>
        <v>0</v>
      </c>
      <c r="BL209" s="14" t="s">
        <v>168</v>
      </c>
      <c r="BM209" s="238" t="s">
        <v>524</v>
      </c>
    </row>
    <row r="210" s="2" customFormat="1" ht="24.15" customHeight="1">
      <c r="A210" s="35"/>
      <c r="B210" s="36"/>
      <c r="C210" s="226" t="s">
        <v>507</v>
      </c>
      <c r="D210" s="226" t="s">
        <v>139</v>
      </c>
      <c r="E210" s="227" t="s">
        <v>1494</v>
      </c>
      <c r="F210" s="228" t="s">
        <v>1495</v>
      </c>
      <c r="G210" s="229" t="s">
        <v>337</v>
      </c>
      <c r="H210" s="230">
        <v>7</v>
      </c>
      <c r="I210" s="231"/>
      <c r="J210" s="232">
        <f>ROUND(I210*H210,2)</f>
        <v>0</v>
      </c>
      <c r="K210" s="233"/>
      <c r="L210" s="41"/>
      <c r="M210" s="234" t="s">
        <v>1</v>
      </c>
      <c r="N210" s="235" t="s">
        <v>38</v>
      </c>
      <c r="O210" s="94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168</v>
      </c>
      <c r="AT210" s="238" t="s">
        <v>139</v>
      </c>
      <c r="AU210" s="238" t="s">
        <v>144</v>
      </c>
      <c r="AY210" s="14" t="s">
        <v>136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144</v>
      </c>
      <c r="BK210" s="239">
        <f>ROUND(I210*H210,2)</f>
        <v>0</v>
      </c>
      <c r="BL210" s="14" t="s">
        <v>168</v>
      </c>
      <c r="BM210" s="238" t="s">
        <v>527</v>
      </c>
    </row>
    <row r="211" s="2" customFormat="1" ht="37.8" customHeight="1">
      <c r="A211" s="35"/>
      <c r="B211" s="36"/>
      <c r="C211" s="245" t="s">
        <v>401</v>
      </c>
      <c r="D211" s="245" t="s">
        <v>394</v>
      </c>
      <c r="E211" s="246" t="s">
        <v>1496</v>
      </c>
      <c r="F211" s="247" t="s">
        <v>1497</v>
      </c>
      <c r="G211" s="248" t="s">
        <v>337</v>
      </c>
      <c r="H211" s="249">
        <v>7</v>
      </c>
      <c r="I211" s="250"/>
      <c r="J211" s="251">
        <f>ROUND(I211*H211,2)</f>
        <v>0</v>
      </c>
      <c r="K211" s="252"/>
      <c r="L211" s="253"/>
      <c r="M211" s="254" t="s">
        <v>1</v>
      </c>
      <c r="N211" s="255" t="s">
        <v>38</v>
      </c>
      <c r="O211" s="94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195</v>
      </c>
      <c r="AT211" s="238" t="s">
        <v>394</v>
      </c>
      <c r="AU211" s="238" t="s">
        <v>144</v>
      </c>
      <c r="AY211" s="14" t="s">
        <v>136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144</v>
      </c>
      <c r="BK211" s="239">
        <f>ROUND(I211*H211,2)</f>
        <v>0</v>
      </c>
      <c r="BL211" s="14" t="s">
        <v>168</v>
      </c>
      <c r="BM211" s="238" t="s">
        <v>531</v>
      </c>
    </row>
    <row r="212" s="2" customFormat="1" ht="24.15" customHeight="1">
      <c r="A212" s="35"/>
      <c r="B212" s="36"/>
      <c r="C212" s="245" t="s">
        <v>514</v>
      </c>
      <c r="D212" s="245" t="s">
        <v>394</v>
      </c>
      <c r="E212" s="246" t="s">
        <v>1498</v>
      </c>
      <c r="F212" s="247" t="s">
        <v>1499</v>
      </c>
      <c r="G212" s="248" t="s">
        <v>337</v>
      </c>
      <c r="H212" s="249">
        <v>7</v>
      </c>
      <c r="I212" s="250"/>
      <c r="J212" s="251">
        <f>ROUND(I212*H212,2)</f>
        <v>0</v>
      </c>
      <c r="K212" s="252"/>
      <c r="L212" s="253"/>
      <c r="M212" s="254" t="s">
        <v>1</v>
      </c>
      <c r="N212" s="255" t="s">
        <v>38</v>
      </c>
      <c r="O212" s="94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195</v>
      </c>
      <c r="AT212" s="238" t="s">
        <v>394</v>
      </c>
      <c r="AU212" s="238" t="s">
        <v>144</v>
      </c>
      <c r="AY212" s="14" t="s">
        <v>136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144</v>
      </c>
      <c r="BK212" s="239">
        <f>ROUND(I212*H212,2)</f>
        <v>0</v>
      </c>
      <c r="BL212" s="14" t="s">
        <v>168</v>
      </c>
      <c r="BM212" s="238" t="s">
        <v>534</v>
      </c>
    </row>
    <row r="213" s="2" customFormat="1" ht="16.5" customHeight="1">
      <c r="A213" s="35"/>
      <c r="B213" s="36"/>
      <c r="C213" s="226" t="s">
        <v>402</v>
      </c>
      <c r="D213" s="226" t="s">
        <v>139</v>
      </c>
      <c r="E213" s="227" t="s">
        <v>1500</v>
      </c>
      <c r="F213" s="228" t="s">
        <v>1501</v>
      </c>
      <c r="G213" s="229" t="s">
        <v>150</v>
      </c>
      <c r="H213" s="230">
        <v>1</v>
      </c>
      <c r="I213" s="231"/>
      <c r="J213" s="232">
        <f>ROUND(I213*H213,2)</f>
        <v>0</v>
      </c>
      <c r="K213" s="233"/>
      <c r="L213" s="41"/>
      <c r="M213" s="240" t="s">
        <v>1</v>
      </c>
      <c r="N213" s="241" t="s">
        <v>38</v>
      </c>
      <c r="O213" s="242"/>
      <c r="P213" s="243">
        <f>O213*H213</f>
        <v>0</v>
      </c>
      <c r="Q213" s="243">
        <v>0</v>
      </c>
      <c r="R213" s="243">
        <f>Q213*H213</f>
        <v>0</v>
      </c>
      <c r="S213" s="243">
        <v>0</v>
      </c>
      <c r="T213" s="244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168</v>
      </c>
      <c r="AT213" s="238" t="s">
        <v>139</v>
      </c>
      <c r="AU213" s="238" t="s">
        <v>144</v>
      </c>
      <c r="AY213" s="14" t="s">
        <v>136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144</v>
      </c>
      <c r="BK213" s="239">
        <f>ROUND(I213*H213,2)</f>
        <v>0</v>
      </c>
      <c r="BL213" s="14" t="s">
        <v>168</v>
      </c>
      <c r="BM213" s="238" t="s">
        <v>538</v>
      </c>
    </row>
    <row r="214" s="2" customFormat="1" ht="6.96" customHeight="1">
      <c r="A214" s="35"/>
      <c r="B214" s="69"/>
      <c r="C214" s="70"/>
      <c r="D214" s="70"/>
      <c r="E214" s="70"/>
      <c r="F214" s="70"/>
      <c r="G214" s="70"/>
      <c r="H214" s="70"/>
      <c r="I214" s="70"/>
      <c r="J214" s="70"/>
      <c r="K214" s="70"/>
      <c r="L214" s="41"/>
      <c r="M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</row>
  </sheetData>
  <sheetProtection sheet="1" autoFilter="0" formatColumns="0" formatRows="0" objects="1" scenarios="1" spinCount="100000" saltValue="aX1RNg4eb5t+zoRTWpfcWtR5FPfIzZl4dX3sPmHiA/B/0U2OsaRWRS/gWRHxR/jfDamtCbvjdG8ay+YCjcFebg==" hashValue="mSXhcvMiXp0oAPqg0NV7866+iNXQJ0ofWdlnnPYpHcgSAJrXCMrjtA3D+nsujuH02qw+dhX1qx1Pv6MGvjyaMg==" algorithmName="SHA-512" password="CC35"/>
  <autoFilter ref="C122:K213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100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Denný stacionár v meste Zlaté Moravce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101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1502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19. 5. 2022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ROUND(J122,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ROUND((SUM(BE122:BE162)),  2)</f>
        <v>0</v>
      </c>
      <c r="G33" s="159"/>
      <c r="H33" s="159"/>
      <c r="I33" s="160">
        <v>0.20000000000000001</v>
      </c>
      <c r="J33" s="158">
        <f>ROUND(((SUM(BE122:BE162))*I33),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ROUND((SUM(BF122:BF162)),  2)</f>
        <v>0</v>
      </c>
      <c r="G34" s="159"/>
      <c r="H34" s="159"/>
      <c r="I34" s="160">
        <v>0.20000000000000001</v>
      </c>
      <c r="J34" s="158">
        <f>ROUND(((SUM(BF122:BF162))*I34),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ROUND((SUM(BG122:BG162)),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ROUND((SUM(BH122:BH162)),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ROUND((SUM(BI122:BI162)),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Zlaté Moravce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SO-06 - Prípojka kanalizácie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19. 5. 2022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104</v>
      </c>
      <c r="D94" s="183"/>
      <c r="E94" s="183"/>
      <c r="F94" s="183"/>
      <c r="G94" s="183"/>
      <c r="H94" s="183"/>
      <c r="I94" s="183"/>
      <c r="J94" s="184" t="s">
        <v>105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106</v>
      </c>
      <c r="D96" s="37"/>
      <c r="E96" s="37"/>
      <c r="F96" s="37"/>
      <c r="G96" s="37"/>
      <c r="H96" s="37"/>
      <c r="I96" s="37"/>
      <c r="J96" s="113">
        <f>J122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86"/>
      <c r="C97" s="187"/>
      <c r="D97" s="188" t="s">
        <v>108</v>
      </c>
      <c r="E97" s="189"/>
      <c r="F97" s="189"/>
      <c r="G97" s="189"/>
      <c r="H97" s="189"/>
      <c r="I97" s="189"/>
      <c r="J97" s="190">
        <f>J123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280</v>
      </c>
      <c r="E98" s="195"/>
      <c r="F98" s="195"/>
      <c r="G98" s="195"/>
      <c r="H98" s="195"/>
      <c r="I98" s="195"/>
      <c r="J98" s="196">
        <f>J124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281</v>
      </c>
      <c r="E99" s="195"/>
      <c r="F99" s="195"/>
      <c r="G99" s="195"/>
      <c r="H99" s="195"/>
      <c r="I99" s="195"/>
      <c r="J99" s="196">
        <f>J135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1503</v>
      </c>
      <c r="E100" s="195"/>
      <c r="F100" s="195"/>
      <c r="G100" s="195"/>
      <c r="H100" s="195"/>
      <c r="I100" s="195"/>
      <c r="J100" s="196">
        <f>J138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1133</v>
      </c>
      <c r="E101" s="195"/>
      <c r="F101" s="195"/>
      <c r="G101" s="195"/>
      <c r="H101" s="195"/>
      <c r="I101" s="195"/>
      <c r="J101" s="196">
        <f>J143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285</v>
      </c>
      <c r="E102" s="195"/>
      <c r="F102" s="195"/>
      <c r="G102" s="195"/>
      <c r="H102" s="195"/>
      <c r="I102" s="195"/>
      <c r="J102" s="196">
        <f>J161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122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81" t="str">
        <f>E7</f>
        <v>Denný stacionár v meste Zlaté Moravce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101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E9</f>
        <v>SO-06 - Prípojka kanalizácie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F12</f>
        <v xml:space="preserve"> </v>
      </c>
      <c r="G116" s="37"/>
      <c r="H116" s="37"/>
      <c r="I116" s="29" t="s">
        <v>21</v>
      </c>
      <c r="J116" s="82" t="str">
        <f>IF(J12="","",J12)</f>
        <v>19. 5. 2022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23</v>
      </c>
      <c r="D118" s="37"/>
      <c r="E118" s="37"/>
      <c r="F118" s="24" t="str">
        <f>E15</f>
        <v xml:space="preserve"> </v>
      </c>
      <c r="G118" s="37"/>
      <c r="H118" s="37"/>
      <c r="I118" s="29" t="s">
        <v>28</v>
      </c>
      <c r="J118" s="33" t="str">
        <f>E21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26</v>
      </c>
      <c r="D119" s="37"/>
      <c r="E119" s="37"/>
      <c r="F119" s="24" t="str">
        <f>IF(E18="","",E18)</f>
        <v>Vyplň údaj</v>
      </c>
      <c r="G119" s="37"/>
      <c r="H119" s="37"/>
      <c r="I119" s="29" t="s">
        <v>30</v>
      </c>
      <c r="J119" s="33" t="str">
        <f>E24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8"/>
      <c r="B121" s="199"/>
      <c r="C121" s="200" t="s">
        <v>123</v>
      </c>
      <c r="D121" s="201" t="s">
        <v>57</v>
      </c>
      <c r="E121" s="201" t="s">
        <v>53</v>
      </c>
      <c r="F121" s="201" t="s">
        <v>54</v>
      </c>
      <c r="G121" s="201" t="s">
        <v>124</v>
      </c>
      <c r="H121" s="201" t="s">
        <v>125</v>
      </c>
      <c r="I121" s="201" t="s">
        <v>126</v>
      </c>
      <c r="J121" s="202" t="s">
        <v>105</v>
      </c>
      <c r="K121" s="203" t="s">
        <v>127</v>
      </c>
      <c r="L121" s="204"/>
      <c r="M121" s="103" t="s">
        <v>1</v>
      </c>
      <c r="N121" s="104" t="s">
        <v>36</v>
      </c>
      <c r="O121" s="104" t="s">
        <v>128</v>
      </c>
      <c r="P121" s="104" t="s">
        <v>129</v>
      </c>
      <c r="Q121" s="104" t="s">
        <v>130</v>
      </c>
      <c r="R121" s="104" t="s">
        <v>131</v>
      </c>
      <c r="S121" s="104" t="s">
        <v>132</v>
      </c>
      <c r="T121" s="105" t="s">
        <v>133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5"/>
      <c r="B122" s="36"/>
      <c r="C122" s="110" t="s">
        <v>106</v>
      </c>
      <c r="D122" s="37"/>
      <c r="E122" s="37"/>
      <c r="F122" s="37"/>
      <c r="G122" s="37"/>
      <c r="H122" s="37"/>
      <c r="I122" s="37"/>
      <c r="J122" s="205">
        <f>BK122</f>
        <v>0</v>
      </c>
      <c r="K122" s="37"/>
      <c r="L122" s="41"/>
      <c r="M122" s="106"/>
      <c r="N122" s="206"/>
      <c r="O122" s="107"/>
      <c r="P122" s="207">
        <f>P123</f>
        <v>0</v>
      </c>
      <c r="Q122" s="107"/>
      <c r="R122" s="207">
        <f>R123</f>
        <v>0</v>
      </c>
      <c r="S122" s="107"/>
      <c r="T122" s="208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71</v>
      </c>
      <c r="AU122" s="14" t="s">
        <v>107</v>
      </c>
      <c r="BK122" s="209">
        <f>BK123</f>
        <v>0</v>
      </c>
    </row>
    <row r="123" s="12" customFormat="1" ht="25.92" customHeight="1">
      <c r="A123" s="12"/>
      <c r="B123" s="210"/>
      <c r="C123" s="211"/>
      <c r="D123" s="212" t="s">
        <v>71</v>
      </c>
      <c r="E123" s="213" t="s">
        <v>134</v>
      </c>
      <c r="F123" s="213" t="s">
        <v>135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P124+P135+P138+P143+P161</f>
        <v>0</v>
      </c>
      <c r="Q123" s="218"/>
      <c r="R123" s="219">
        <f>R124+R135+R138+R143+R161</f>
        <v>0</v>
      </c>
      <c r="S123" s="218"/>
      <c r="T123" s="220">
        <f>T124+T135+T138+T143+T161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80</v>
      </c>
      <c r="AT123" s="222" t="s">
        <v>71</v>
      </c>
      <c r="AU123" s="222" t="s">
        <v>72</v>
      </c>
      <c r="AY123" s="221" t="s">
        <v>136</v>
      </c>
      <c r="BK123" s="223">
        <f>BK124+BK135+BK138+BK143+BK161</f>
        <v>0</v>
      </c>
    </row>
    <row r="124" s="12" customFormat="1" ht="22.8" customHeight="1">
      <c r="A124" s="12"/>
      <c r="B124" s="210"/>
      <c r="C124" s="211"/>
      <c r="D124" s="212" t="s">
        <v>71</v>
      </c>
      <c r="E124" s="224" t="s">
        <v>80</v>
      </c>
      <c r="F124" s="224" t="s">
        <v>290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SUM(P125:P134)</f>
        <v>0</v>
      </c>
      <c r="Q124" s="218"/>
      <c r="R124" s="219">
        <f>SUM(R125:R134)</f>
        <v>0</v>
      </c>
      <c r="S124" s="218"/>
      <c r="T124" s="220">
        <f>SUM(T125:T134)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80</v>
      </c>
      <c r="AT124" s="222" t="s">
        <v>71</v>
      </c>
      <c r="AU124" s="222" t="s">
        <v>80</v>
      </c>
      <c r="AY124" s="221" t="s">
        <v>136</v>
      </c>
      <c r="BK124" s="223">
        <f>SUM(BK125:BK134)</f>
        <v>0</v>
      </c>
    </row>
    <row r="125" s="2" customFormat="1" ht="16.5" customHeight="1">
      <c r="A125" s="35"/>
      <c r="B125" s="36"/>
      <c r="C125" s="226" t="s">
        <v>80</v>
      </c>
      <c r="D125" s="226" t="s">
        <v>139</v>
      </c>
      <c r="E125" s="227" t="s">
        <v>1504</v>
      </c>
      <c r="F125" s="228" t="s">
        <v>1505</v>
      </c>
      <c r="G125" s="229" t="s">
        <v>157</v>
      </c>
      <c r="H125" s="230">
        <v>89.343000000000004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143</v>
      </c>
      <c r="AT125" s="238" t="s">
        <v>139</v>
      </c>
      <c r="AU125" s="238" t="s">
        <v>144</v>
      </c>
      <c r="AY125" s="14" t="s">
        <v>136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144</v>
      </c>
      <c r="BK125" s="239">
        <f>ROUND(I125*H125,2)</f>
        <v>0</v>
      </c>
      <c r="BL125" s="14" t="s">
        <v>143</v>
      </c>
      <c r="BM125" s="238" t="s">
        <v>144</v>
      </c>
    </row>
    <row r="126" s="2" customFormat="1" ht="37.8" customHeight="1">
      <c r="A126" s="35"/>
      <c r="B126" s="36"/>
      <c r="C126" s="226" t="s">
        <v>144</v>
      </c>
      <c r="D126" s="226" t="s">
        <v>139</v>
      </c>
      <c r="E126" s="227" t="s">
        <v>1506</v>
      </c>
      <c r="F126" s="228" t="s">
        <v>1507</v>
      </c>
      <c r="G126" s="229" t="s">
        <v>157</v>
      </c>
      <c r="H126" s="230">
        <v>89.343000000000004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143</v>
      </c>
      <c r="AT126" s="238" t="s">
        <v>139</v>
      </c>
      <c r="AU126" s="238" t="s">
        <v>144</v>
      </c>
      <c r="AY126" s="14" t="s">
        <v>136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144</v>
      </c>
      <c r="BK126" s="239">
        <f>ROUND(I126*H126,2)</f>
        <v>0</v>
      </c>
      <c r="BL126" s="14" t="s">
        <v>143</v>
      </c>
      <c r="BM126" s="238" t="s">
        <v>143</v>
      </c>
    </row>
    <row r="127" s="2" customFormat="1" ht="24.15" customHeight="1">
      <c r="A127" s="35"/>
      <c r="B127" s="36"/>
      <c r="C127" s="226" t="s">
        <v>147</v>
      </c>
      <c r="D127" s="226" t="s">
        <v>139</v>
      </c>
      <c r="E127" s="227" t="s">
        <v>1508</v>
      </c>
      <c r="F127" s="228" t="s">
        <v>1509</v>
      </c>
      <c r="G127" s="229" t="s">
        <v>157</v>
      </c>
      <c r="H127" s="230">
        <v>28.32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143</v>
      </c>
      <c r="AT127" s="238" t="s">
        <v>139</v>
      </c>
      <c r="AU127" s="238" t="s">
        <v>144</v>
      </c>
      <c r="AY127" s="14" t="s">
        <v>136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144</v>
      </c>
      <c r="BK127" s="239">
        <f>ROUND(I127*H127,2)</f>
        <v>0</v>
      </c>
      <c r="BL127" s="14" t="s">
        <v>143</v>
      </c>
      <c r="BM127" s="238" t="s">
        <v>151</v>
      </c>
    </row>
    <row r="128" s="2" customFormat="1" ht="16.5" customHeight="1">
      <c r="A128" s="35"/>
      <c r="B128" s="36"/>
      <c r="C128" s="245" t="s">
        <v>143</v>
      </c>
      <c r="D128" s="245" t="s">
        <v>394</v>
      </c>
      <c r="E128" s="246" t="s">
        <v>1510</v>
      </c>
      <c r="F128" s="247" t="s">
        <v>1511</v>
      </c>
      <c r="G128" s="248" t="s">
        <v>184</v>
      </c>
      <c r="H128" s="249">
        <v>45.311999999999998</v>
      </c>
      <c r="I128" s="250"/>
      <c r="J128" s="251">
        <f>ROUND(I128*H128,2)</f>
        <v>0</v>
      </c>
      <c r="K128" s="252"/>
      <c r="L128" s="253"/>
      <c r="M128" s="254" t="s">
        <v>1</v>
      </c>
      <c r="N128" s="25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154</v>
      </c>
      <c r="AT128" s="238" t="s">
        <v>394</v>
      </c>
      <c r="AU128" s="238" t="s">
        <v>144</v>
      </c>
      <c r="AY128" s="14" t="s">
        <v>136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144</v>
      </c>
      <c r="BK128" s="239">
        <f>ROUND(I128*H128,2)</f>
        <v>0</v>
      </c>
      <c r="BL128" s="14" t="s">
        <v>143</v>
      </c>
      <c r="BM128" s="238" t="s">
        <v>154</v>
      </c>
    </row>
    <row r="129" s="2" customFormat="1" ht="24.15" customHeight="1">
      <c r="A129" s="35"/>
      <c r="B129" s="36"/>
      <c r="C129" s="226" t="s">
        <v>147</v>
      </c>
      <c r="D129" s="226" t="s">
        <v>139</v>
      </c>
      <c r="E129" s="227" t="s">
        <v>295</v>
      </c>
      <c r="F129" s="228" t="s">
        <v>296</v>
      </c>
      <c r="G129" s="229" t="s">
        <v>157</v>
      </c>
      <c r="H129" s="230">
        <v>61.023000000000003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143</v>
      </c>
      <c r="AT129" s="238" t="s">
        <v>139</v>
      </c>
      <c r="AU129" s="238" t="s">
        <v>144</v>
      </c>
      <c r="AY129" s="14" t="s">
        <v>136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144</v>
      </c>
      <c r="BK129" s="239">
        <f>ROUND(I129*H129,2)</f>
        <v>0</v>
      </c>
      <c r="BL129" s="14" t="s">
        <v>143</v>
      </c>
      <c r="BM129" s="238" t="s">
        <v>158</v>
      </c>
    </row>
    <row r="130" s="2" customFormat="1" ht="37.8" customHeight="1">
      <c r="A130" s="35"/>
      <c r="B130" s="36"/>
      <c r="C130" s="226" t="s">
        <v>143</v>
      </c>
      <c r="D130" s="226" t="s">
        <v>139</v>
      </c>
      <c r="E130" s="227" t="s">
        <v>297</v>
      </c>
      <c r="F130" s="228" t="s">
        <v>298</v>
      </c>
      <c r="G130" s="229" t="s">
        <v>157</v>
      </c>
      <c r="H130" s="230">
        <v>61.023000000000003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143</v>
      </c>
      <c r="AT130" s="238" t="s">
        <v>139</v>
      </c>
      <c r="AU130" s="238" t="s">
        <v>144</v>
      </c>
      <c r="AY130" s="14" t="s">
        <v>136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144</v>
      </c>
      <c r="BK130" s="239">
        <f>ROUND(I130*H130,2)</f>
        <v>0</v>
      </c>
      <c r="BL130" s="14" t="s">
        <v>143</v>
      </c>
      <c r="BM130" s="238" t="s">
        <v>161</v>
      </c>
    </row>
    <row r="131" s="2" customFormat="1" ht="16.5" customHeight="1">
      <c r="A131" s="35"/>
      <c r="B131" s="36"/>
      <c r="C131" s="226" t="s">
        <v>162</v>
      </c>
      <c r="D131" s="226" t="s">
        <v>139</v>
      </c>
      <c r="E131" s="227" t="s">
        <v>304</v>
      </c>
      <c r="F131" s="228" t="s">
        <v>305</v>
      </c>
      <c r="G131" s="229" t="s">
        <v>157</v>
      </c>
      <c r="H131" s="230">
        <v>61.023000000000003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143</v>
      </c>
      <c r="AT131" s="238" t="s">
        <v>139</v>
      </c>
      <c r="AU131" s="238" t="s">
        <v>144</v>
      </c>
      <c r="AY131" s="14" t="s">
        <v>136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144</v>
      </c>
      <c r="BK131" s="239">
        <f>ROUND(I131*H131,2)</f>
        <v>0</v>
      </c>
      <c r="BL131" s="14" t="s">
        <v>143</v>
      </c>
      <c r="BM131" s="238" t="s">
        <v>165</v>
      </c>
    </row>
    <row r="132" s="2" customFormat="1" ht="24.15" customHeight="1">
      <c r="A132" s="35"/>
      <c r="B132" s="36"/>
      <c r="C132" s="226" t="s">
        <v>158</v>
      </c>
      <c r="D132" s="226" t="s">
        <v>139</v>
      </c>
      <c r="E132" s="227" t="s">
        <v>310</v>
      </c>
      <c r="F132" s="228" t="s">
        <v>311</v>
      </c>
      <c r="G132" s="229" t="s">
        <v>184</v>
      </c>
      <c r="H132" s="230">
        <v>97.637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143</v>
      </c>
      <c r="AT132" s="238" t="s">
        <v>139</v>
      </c>
      <c r="AU132" s="238" t="s">
        <v>144</v>
      </c>
      <c r="AY132" s="14" t="s">
        <v>136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144</v>
      </c>
      <c r="BK132" s="239">
        <f>ROUND(I132*H132,2)</f>
        <v>0</v>
      </c>
      <c r="BL132" s="14" t="s">
        <v>143</v>
      </c>
      <c r="BM132" s="238" t="s">
        <v>168</v>
      </c>
    </row>
    <row r="133" s="2" customFormat="1" ht="21.75" customHeight="1">
      <c r="A133" s="35"/>
      <c r="B133" s="36"/>
      <c r="C133" s="226" t="s">
        <v>137</v>
      </c>
      <c r="D133" s="226" t="s">
        <v>139</v>
      </c>
      <c r="E133" s="227" t="s">
        <v>1512</v>
      </c>
      <c r="F133" s="228" t="s">
        <v>1513</v>
      </c>
      <c r="G133" s="229" t="s">
        <v>157</v>
      </c>
      <c r="H133" s="230">
        <v>7.4240000000000004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143</v>
      </c>
      <c r="AT133" s="238" t="s">
        <v>139</v>
      </c>
      <c r="AU133" s="238" t="s">
        <v>144</v>
      </c>
      <c r="AY133" s="14" t="s">
        <v>136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144</v>
      </c>
      <c r="BK133" s="239">
        <f>ROUND(I133*H133,2)</f>
        <v>0</v>
      </c>
      <c r="BL133" s="14" t="s">
        <v>143</v>
      </c>
      <c r="BM133" s="238" t="s">
        <v>171</v>
      </c>
    </row>
    <row r="134" s="2" customFormat="1" ht="24.15" customHeight="1">
      <c r="A134" s="35"/>
      <c r="B134" s="36"/>
      <c r="C134" s="226" t="s">
        <v>299</v>
      </c>
      <c r="D134" s="226" t="s">
        <v>139</v>
      </c>
      <c r="E134" s="227" t="s">
        <v>1514</v>
      </c>
      <c r="F134" s="228" t="s">
        <v>1515</v>
      </c>
      <c r="G134" s="229" t="s">
        <v>157</v>
      </c>
      <c r="H134" s="230">
        <v>22.655999999999999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143</v>
      </c>
      <c r="AT134" s="238" t="s">
        <v>139</v>
      </c>
      <c r="AU134" s="238" t="s">
        <v>144</v>
      </c>
      <c r="AY134" s="14" t="s">
        <v>136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144</v>
      </c>
      <c r="BK134" s="239">
        <f>ROUND(I134*H134,2)</f>
        <v>0</v>
      </c>
      <c r="BL134" s="14" t="s">
        <v>143</v>
      </c>
      <c r="BM134" s="238" t="s">
        <v>7</v>
      </c>
    </row>
    <row r="135" s="12" customFormat="1" ht="22.8" customHeight="1">
      <c r="A135" s="12"/>
      <c r="B135" s="210"/>
      <c r="C135" s="211"/>
      <c r="D135" s="212" t="s">
        <v>71</v>
      </c>
      <c r="E135" s="224" t="s">
        <v>144</v>
      </c>
      <c r="F135" s="224" t="s">
        <v>312</v>
      </c>
      <c r="G135" s="211"/>
      <c r="H135" s="211"/>
      <c r="I135" s="214"/>
      <c r="J135" s="225">
        <f>BK135</f>
        <v>0</v>
      </c>
      <c r="K135" s="211"/>
      <c r="L135" s="216"/>
      <c r="M135" s="217"/>
      <c r="N135" s="218"/>
      <c r="O135" s="218"/>
      <c r="P135" s="219">
        <f>SUM(P136:P137)</f>
        <v>0</v>
      </c>
      <c r="Q135" s="218"/>
      <c r="R135" s="219">
        <f>SUM(R136:R137)</f>
        <v>0</v>
      </c>
      <c r="S135" s="218"/>
      <c r="T135" s="220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1" t="s">
        <v>80</v>
      </c>
      <c r="AT135" s="222" t="s">
        <v>71</v>
      </c>
      <c r="AU135" s="222" t="s">
        <v>80</v>
      </c>
      <c r="AY135" s="221" t="s">
        <v>136</v>
      </c>
      <c r="BK135" s="223">
        <f>SUM(BK136:BK137)</f>
        <v>0</v>
      </c>
    </row>
    <row r="136" s="2" customFormat="1" ht="24.15" customHeight="1">
      <c r="A136" s="35"/>
      <c r="B136" s="36"/>
      <c r="C136" s="226" t="s">
        <v>162</v>
      </c>
      <c r="D136" s="226" t="s">
        <v>139</v>
      </c>
      <c r="E136" s="227" t="s">
        <v>313</v>
      </c>
      <c r="F136" s="228" t="s">
        <v>314</v>
      </c>
      <c r="G136" s="229" t="s">
        <v>157</v>
      </c>
      <c r="H136" s="230">
        <v>2.1150000000000002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143</v>
      </c>
      <c r="AT136" s="238" t="s">
        <v>139</v>
      </c>
      <c r="AU136" s="238" t="s">
        <v>144</v>
      </c>
      <c r="AY136" s="14" t="s">
        <v>136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144</v>
      </c>
      <c r="BK136" s="239">
        <f>ROUND(I136*H136,2)</f>
        <v>0</v>
      </c>
      <c r="BL136" s="14" t="s">
        <v>143</v>
      </c>
      <c r="BM136" s="238" t="s">
        <v>177</v>
      </c>
    </row>
    <row r="137" s="2" customFormat="1" ht="16.5" customHeight="1">
      <c r="A137" s="35"/>
      <c r="B137" s="36"/>
      <c r="C137" s="226" t="s">
        <v>154</v>
      </c>
      <c r="D137" s="226" t="s">
        <v>139</v>
      </c>
      <c r="E137" s="227" t="s">
        <v>1516</v>
      </c>
      <c r="F137" s="228" t="s">
        <v>1517</v>
      </c>
      <c r="G137" s="229" t="s">
        <v>157</v>
      </c>
      <c r="H137" s="230">
        <v>6.7999999999999998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143</v>
      </c>
      <c r="AT137" s="238" t="s">
        <v>139</v>
      </c>
      <c r="AU137" s="238" t="s">
        <v>144</v>
      </c>
      <c r="AY137" s="14" t="s">
        <v>136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144</v>
      </c>
      <c r="BK137" s="239">
        <f>ROUND(I137*H137,2)</f>
        <v>0</v>
      </c>
      <c r="BL137" s="14" t="s">
        <v>143</v>
      </c>
      <c r="BM137" s="238" t="s">
        <v>180</v>
      </c>
    </row>
    <row r="138" s="12" customFormat="1" ht="22.8" customHeight="1">
      <c r="A138" s="12"/>
      <c r="B138" s="210"/>
      <c r="C138" s="211"/>
      <c r="D138" s="212" t="s">
        <v>71</v>
      </c>
      <c r="E138" s="224" t="s">
        <v>299</v>
      </c>
      <c r="F138" s="224" t="s">
        <v>1518</v>
      </c>
      <c r="G138" s="211"/>
      <c r="H138" s="211"/>
      <c r="I138" s="214"/>
      <c r="J138" s="225">
        <f>BK138</f>
        <v>0</v>
      </c>
      <c r="K138" s="211"/>
      <c r="L138" s="216"/>
      <c r="M138" s="217"/>
      <c r="N138" s="218"/>
      <c r="O138" s="218"/>
      <c r="P138" s="219">
        <f>SUM(P139:P142)</f>
        <v>0</v>
      </c>
      <c r="Q138" s="218"/>
      <c r="R138" s="219">
        <f>SUM(R139:R142)</f>
        <v>0</v>
      </c>
      <c r="S138" s="218"/>
      <c r="T138" s="220">
        <f>SUM(T139:T142)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1" t="s">
        <v>80</v>
      </c>
      <c r="AT138" s="222" t="s">
        <v>71</v>
      </c>
      <c r="AU138" s="222" t="s">
        <v>80</v>
      </c>
      <c r="AY138" s="221" t="s">
        <v>136</v>
      </c>
      <c r="BK138" s="223">
        <f>SUM(BK139:BK142)</f>
        <v>0</v>
      </c>
    </row>
    <row r="139" s="2" customFormat="1" ht="24.15" customHeight="1">
      <c r="A139" s="35"/>
      <c r="B139" s="36"/>
      <c r="C139" s="226" t="s">
        <v>158</v>
      </c>
      <c r="D139" s="226" t="s">
        <v>139</v>
      </c>
      <c r="E139" s="227" t="s">
        <v>1519</v>
      </c>
      <c r="F139" s="228" t="s">
        <v>1520</v>
      </c>
      <c r="G139" s="229" t="s">
        <v>142</v>
      </c>
      <c r="H139" s="230">
        <v>145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143</v>
      </c>
      <c r="AT139" s="238" t="s">
        <v>139</v>
      </c>
      <c r="AU139" s="238" t="s">
        <v>144</v>
      </c>
      <c r="AY139" s="14" t="s">
        <v>136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144</v>
      </c>
      <c r="BK139" s="239">
        <f>ROUND(I139*H139,2)</f>
        <v>0</v>
      </c>
      <c r="BL139" s="14" t="s">
        <v>143</v>
      </c>
      <c r="BM139" s="238" t="s">
        <v>185</v>
      </c>
    </row>
    <row r="140" s="2" customFormat="1" ht="33" customHeight="1">
      <c r="A140" s="35"/>
      <c r="B140" s="36"/>
      <c r="C140" s="226" t="s">
        <v>174</v>
      </c>
      <c r="D140" s="226" t="s">
        <v>139</v>
      </c>
      <c r="E140" s="227" t="s">
        <v>1521</v>
      </c>
      <c r="F140" s="228" t="s">
        <v>1522</v>
      </c>
      <c r="G140" s="229" t="s">
        <v>142</v>
      </c>
      <c r="H140" s="230">
        <v>145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38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143</v>
      </c>
      <c r="AT140" s="238" t="s">
        <v>139</v>
      </c>
      <c r="AU140" s="238" t="s">
        <v>144</v>
      </c>
      <c r="AY140" s="14" t="s">
        <v>136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144</v>
      </c>
      <c r="BK140" s="239">
        <f>ROUND(I140*H140,2)</f>
        <v>0</v>
      </c>
      <c r="BL140" s="14" t="s">
        <v>143</v>
      </c>
      <c r="BM140" s="238" t="s">
        <v>188</v>
      </c>
    </row>
    <row r="141" s="2" customFormat="1" ht="24.15" customHeight="1">
      <c r="A141" s="35"/>
      <c r="B141" s="36"/>
      <c r="C141" s="226" t="s">
        <v>161</v>
      </c>
      <c r="D141" s="226" t="s">
        <v>139</v>
      </c>
      <c r="E141" s="227" t="s">
        <v>1523</v>
      </c>
      <c r="F141" s="228" t="s">
        <v>1524</v>
      </c>
      <c r="G141" s="229" t="s">
        <v>142</v>
      </c>
      <c r="H141" s="230">
        <v>145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143</v>
      </c>
      <c r="AT141" s="238" t="s">
        <v>139</v>
      </c>
      <c r="AU141" s="238" t="s">
        <v>144</v>
      </c>
      <c r="AY141" s="14" t="s">
        <v>136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144</v>
      </c>
      <c r="BK141" s="239">
        <f>ROUND(I141*H141,2)</f>
        <v>0</v>
      </c>
      <c r="BL141" s="14" t="s">
        <v>143</v>
      </c>
      <c r="BM141" s="238" t="s">
        <v>192</v>
      </c>
    </row>
    <row r="142" s="2" customFormat="1" ht="37.8" customHeight="1">
      <c r="A142" s="35"/>
      <c r="B142" s="36"/>
      <c r="C142" s="226" t="s">
        <v>181</v>
      </c>
      <c r="D142" s="226" t="s">
        <v>139</v>
      </c>
      <c r="E142" s="227" t="s">
        <v>1525</v>
      </c>
      <c r="F142" s="228" t="s">
        <v>1526</v>
      </c>
      <c r="G142" s="229" t="s">
        <v>142</v>
      </c>
      <c r="H142" s="230">
        <v>145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143</v>
      </c>
      <c r="AT142" s="238" t="s">
        <v>139</v>
      </c>
      <c r="AU142" s="238" t="s">
        <v>144</v>
      </c>
      <c r="AY142" s="14" t="s">
        <v>136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144</v>
      </c>
      <c r="BK142" s="239">
        <f>ROUND(I142*H142,2)</f>
        <v>0</v>
      </c>
      <c r="BL142" s="14" t="s">
        <v>143</v>
      </c>
      <c r="BM142" s="238" t="s">
        <v>195</v>
      </c>
    </row>
    <row r="143" s="12" customFormat="1" ht="22.8" customHeight="1">
      <c r="A143" s="12"/>
      <c r="B143" s="210"/>
      <c r="C143" s="211"/>
      <c r="D143" s="212" t="s">
        <v>71</v>
      </c>
      <c r="E143" s="224" t="s">
        <v>154</v>
      </c>
      <c r="F143" s="224" t="s">
        <v>1138</v>
      </c>
      <c r="G143" s="211"/>
      <c r="H143" s="211"/>
      <c r="I143" s="214"/>
      <c r="J143" s="225">
        <f>BK143</f>
        <v>0</v>
      </c>
      <c r="K143" s="211"/>
      <c r="L143" s="216"/>
      <c r="M143" s="217"/>
      <c r="N143" s="218"/>
      <c r="O143" s="218"/>
      <c r="P143" s="219">
        <f>SUM(P144:P160)</f>
        <v>0</v>
      </c>
      <c r="Q143" s="218"/>
      <c r="R143" s="219">
        <f>SUM(R144:R160)</f>
        <v>0</v>
      </c>
      <c r="S143" s="218"/>
      <c r="T143" s="220">
        <f>SUM(T144:T160)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1" t="s">
        <v>80</v>
      </c>
      <c r="AT143" s="222" t="s">
        <v>71</v>
      </c>
      <c r="AU143" s="222" t="s">
        <v>80</v>
      </c>
      <c r="AY143" s="221" t="s">
        <v>136</v>
      </c>
      <c r="BK143" s="223">
        <f>SUM(BK144:BK160)</f>
        <v>0</v>
      </c>
    </row>
    <row r="144" s="2" customFormat="1" ht="24.15" customHeight="1">
      <c r="A144" s="35"/>
      <c r="B144" s="36"/>
      <c r="C144" s="226" t="s">
        <v>189</v>
      </c>
      <c r="D144" s="226" t="s">
        <v>139</v>
      </c>
      <c r="E144" s="227" t="s">
        <v>1143</v>
      </c>
      <c r="F144" s="228" t="s">
        <v>1144</v>
      </c>
      <c r="G144" s="229" t="s">
        <v>248</v>
      </c>
      <c r="H144" s="230">
        <v>7.2000000000000002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143</v>
      </c>
      <c r="AT144" s="238" t="s">
        <v>139</v>
      </c>
      <c r="AU144" s="238" t="s">
        <v>144</v>
      </c>
      <c r="AY144" s="14" t="s">
        <v>136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144</v>
      </c>
      <c r="BK144" s="239">
        <f>ROUND(I144*H144,2)</f>
        <v>0</v>
      </c>
      <c r="BL144" s="14" t="s">
        <v>143</v>
      </c>
      <c r="BM144" s="238" t="s">
        <v>199</v>
      </c>
    </row>
    <row r="145" s="2" customFormat="1" ht="33" customHeight="1">
      <c r="A145" s="35"/>
      <c r="B145" s="36"/>
      <c r="C145" s="245" t="s">
        <v>168</v>
      </c>
      <c r="D145" s="245" t="s">
        <v>394</v>
      </c>
      <c r="E145" s="246" t="s">
        <v>1145</v>
      </c>
      <c r="F145" s="247" t="s">
        <v>1146</v>
      </c>
      <c r="G145" s="248" t="s">
        <v>337</v>
      </c>
      <c r="H145" s="249">
        <v>1.5</v>
      </c>
      <c r="I145" s="250"/>
      <c r="J145" s="251">
        <f>ROUND(I145*H145,2)</f>
        <v>0</v>
      </c>
      <c r="K145" s="252"/>
      <c r="L145" s="253"/>
      <c r="M145" s="254" t="s">
        <v>1</v>
      </c>
      <c r="N145" s="25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154</v>
      </c>
      <c r="AT145" s="238" t="s">
        <v>394</v>
      </c>
      <c r="AU145" s="238" t="s">
        <v>144</v>
      </c>
      <c r="AY145" s="14" t="s">
        <v>136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144</v>
      </c>
      <c r="BK145" s="239">
        <f>ROUND(I145*H145,2)</f>
        <v>0</v>
      </c>
      <c r="BL145" s="14" t="s">
        <v>143</v>
      </c>
      <c r="BM145" s="238" t="s">
        <v>202</v>
      </c>
    </row>
    <row r="146" s="2" customFormat="1" ht="24.15" customHeight="1">
      <c r="A146" s="35"/>
      <c r="B146" s="36"/>
      <c r="C146" s="226" t="s">
        <v>196</v>
      </c>
      <c r="D146" s="226" t="s">
        <v>139</v>
      </c>
      <c r="E146" s="227" t="s">
        <v>1147</v>
      </c>
      <c r="F146" s="228" t="s">
        <v>1148</v>
      </c>
      <c r="G146" s="229" t="s">
        <v>248</v>
      </c>
      <c r="H146" s="230">
        <v>37.5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143</v>
      </c>
      <c r="AT146" s="238" t="s">
        <v>139</v>
      </c>
      <c r="AU146" s="238" t="s">
        <v>144</v>
      </c>
      <c r="AY146" s="14" t="s">
        <v>136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144</v>
      </c>
      <c r="BK146" s="239">
        <f>ROUND(I146*H146,2)</f>
        <v>0</v>
      </c>
      <c r="BL146" s="14" t="s">
        <v>143</v>
      </c>
      <c r="BM146" s="238" t="s">
        <v>206</v>
      </c>
    </row>
    <row r="147" s="2" customFormat="1" ht="33" customHeight="1">
      <c r="A147" s="35"/>
      <c r="B147" s="36"/>
      <c r="C147" s="245" t="s">
        <v>171</v>
      </c>
      <c r="D147" s="245" t="s">
        <v>394</v>
      </c>
      <c r="E147" s="246" t="s">
        <v>1527</v>
      </c>
      <c r="F147" s="247" t="s">
        <v>1528</v>
      </c>
      <c r="G147" s="248" t="s">
        <v>337</v>
      </c>
      <c r="H147" s="249">
        <v>7.5</v>
      </c>
      <c r="I147" s="250"/>
      <c r="J147" s="251">
        <f>ROUND(I147*H147,2)</f>
        <v>0</v>
      </c>
      <c r="K147" s="252"/>
      <c r="L147" s="253"/>
      <c r="M147" s="254" t="s">
        <v>1</v>
      </c>
      <c r="N147" s="25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154</v>
      </c>
      <c r="AT147" s="238" t="s">
        <v>394</v>
      </c>
      <c r="AU147" s="238" t="s">
        <v>144</v>
      </c>
      <c r="AY147" s="14" t="s">
        <v>136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144</v>
      </c>
      <c r="BK147" s="239">
        <f>ROUND(I147*H147,2)</f>
        <v>0</v>
      </c>
      <c r="BL147" s="14" t="s">
        <v>143</v>
      </c>
      <c r="BM147" s="238" t="s">
        <v>213</v>
      </c>
    </row>
    <row r="148" s="2" customFormat="1" ht="24.15" customHeight="1">
      <c r="A148" s="35"/>
      <c r="B148" s="36"/>
      <c r="C148" s="226" t="s">
        <v>203</v>
      </c>
      <c r="D148" s="226" t="s">
        <v>139</v>
      </c>
      <c r="E148" s="227" t="s">
        <v>1529</v>
      </c>
      <c r="F148" s="228" t="s">
        <v>1530</v>
      </c>
      <c r="G148" s="229" t="s">
        <v>248</v>
      </c>
      <c r="H148" s="230">
        <v>26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143</v>
      </c>
      <c r="AT148" s="238" t="s">
        <v>139</v>
      </c>
      <c r="AU148" s="238" t="s">
        <v>144</v>
      </c>
      <c r="AY148" s="14" t="s">
        <v>136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144</v>
      </c>
      <c r="BK148" s="239">
        <f>ROUND(I148*H148,2)</f>
        <v>0</v>
      </c>
      <c r="BL148" s="14" t="s">
        <v>143</v>
      </c>
      <c r="BM148" s="238" t="s">
        <v>217</v>
      </c>
    </row>
    <row r="149" s="2" customFormat="1" ht="33" customHeight="1">
      <c r="A149" s="35"/>
      <c r="B149" s="36"/>
      <c r="C149" s="245" t="s">
        <v>7</v>
      </c>
      <c r="D149" s="245" t="s">
        <v>394</v>
      </c>
      <c r="E149" s="246" t="s">
        <v>1531</v>
      </c>
      <c r="F149" s="247" t="s">
        <v>1532</v>
      </c>
      <c r="G149" s="248" t="s">
        <v>337</v>
      </c>
      <c r="H149" s="249">
        <v>5.2000000000000002</v>
      </c>
      <c r="I149" s="250"/>
      <c r="J149" s="251">
        <f>ROUND(I149*H149,2)</f>
        <v>0</v>
      </c>
      <c r="K149" s="252"/>
      <c r="L149" s="253"/>
      <c r="M149" s="254" t="s">
        <v>1</v>
      </c>
      <c r="N149" s="25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154</v>
      </c>
      <c r="AT149" s="238" t="s">
        <v>394</v>
      </c>
      <c r="AU149" s="238" t="s">
        <v>144</v>
      </c>
      <c r="AY149" s="14" t="s">
        <v>136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144</v>
      </c>
      <c r="BK149" s="239">
        <f>ROUND(I149*H149,2)</f>
        <v>0</v>
      </c>
      <c r="BL149" s="14" t="s">
        <v>143</v>
      </c>
      <c r="BM149" s="238" t="s">
        <v>223</v>
      </c>
    </row>
    <row r="150" s="2" customFormat="1" ht="16.5" customHeight="1">
      <c r="A150" s="35"/>
      <c r="B150" s="36"/>
      <c r="C150" s="226" t="s">
        <v>331</v>
      </c>
      <c r="D150" s="226" t="s">
        <v>139</v>
      </c>
      <c r="E150" s="227" t="s">
        <v>1533</v>
      </c>
      <c r="F150" s="228" t="s">
        <v>1534</v>
      </c>
      <c r="G150" s="229" t="s">
        <v>337</v>
      </c>
      <c r="H150" s="230">
        <v>2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143</v>
      </c>
      <c r="AT150" s="238" t="s">
        <v>139</v>
      </c>
      <c r="AU150" s="238" t="s">
        <v>144</v>
      </c>
      <c r="AY150" s="14" t="s">
        <v>136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144</v>
      </c>
      <c r="BK150" s="239">
        <f>ROUND(I150*H150,2)</f>
        <v>0</v>
      </c>
      <c r="BL150" s="14" t="s">
        <v>143</v>
      </c>
      <c r="BM150" s="238" t="s">
        <v>229</v>
      </c>
    </row>
    <row r="151" s="2" customFormat="1" ht="24.15" customHeight="1">
      <c r="A151" s="35"/>
      <c r="B151" s="36"/>
      <c r="C151" s="245" t="s">
        <v>177</v>
      </c>
      <c r="D151" s="245" t="s">
        <v>394</v>
      </c>
      <c r="E151" s="246" t="s">
        <v>1535</v>
      </c>
      <c r="F151" s="247" t="s">
        <v>1536</v>
      </c>
      <c r="G151" s="248" t="s">
        <v>337</v>
      </c>
      <c r="H151" s="249">
        <v>2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38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154</v>
      </c>
      <c r="AT151" s="238" t="s">
        <v>394</v>
      </c>
      <c r="AU151" s="238" t="s">
        <v>144</v>
      </c>
      <c r="AY151" s="14" t="s">
        <v>136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144</v>
      </c>
      <c r="BK151" s="239">
        <f>ROUND(I151*H151,2)</f>
        <v>0</v>
      </c>
      <c r="BL151" s="14" t="s">
        <v>143</v>
      </c>
      <c r="BM151" s="238" t="s">
        <v>236</v>
      </c>
    </row>
    <row r="152" s="2" customFormat="1" ht="16.5" customHeight="1">
      <c r="A152" s="35"/>
      <c r="B152" s="36"/>
      <c r="C152" s="226" t="s">
        <v>214</v>
      </c>
      <c r="D152" s="226" t="s">
        <v>139</v>
      </c>
      <c r="E152" s="227" t="s">
        <v>1181</v>
      </c>
      <c r="F152" s="228" t="s">
        <v>1182</v>
      </c>
      <c r="G152" s="229" t="s">
        <v>248</v>
      </c>
      <c r="H152" s="230">
        <v>70.700000000000003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143</v>
      </c>
      <c r="AT152" s="238" t="s">
        <v>139</v>
      </c>
      <c r="AU152" s="238" t="s">
        <v>144</v>
      </c>
      <c r="AY152" s="14" t="s">
        <v>136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144</v>
      </c>
      <c r="BK152" s="239">
        <f>ROUND(I152*H152,2)</f>
        <v>0</v>
      </c>
      <c r="BL152" s="14" t="s">
        <v>143</v>
      </c>
      <c r="BM152" s="238" t="s">
        <v>242</v>
      </c>
    </row>
    <row r="153" s="2" customFormat="1" ht="33" customHeight="1">
      <c r="A153" s="35"/>
      <c r="B153" s="36"/>
      <c r="C153" s="226" t="s">
        <v>180</v>
      </c>
      <c r="D153" s="226" t="s">
        <v>139</v>
      </c>
      <c r="E153" s="227" t="s">
        <v>1537</v>
      </c>
      <c r="F153" s="228" t="s">
        <v>1538</v>
      </c>
      <c r="G153" s="229" t="s">
        <v>337</v>
      </c>
      <c r="H153" s="230">
        <v>4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38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143</v>
      </c>
      <c r="AT153" s="238" t="s">
        <v>139</v>
      </c>
      <c r="AU153" s="238" t="s">
        <v>144</v>
      </c>
      <c r="AY153" s="14" t="s">
        <v>136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144</v>
      </c>
      <c r="BK153" s="239">
        <f>ROUND(I153*H153,2)</f>
        <v>0</v>
      </c>
      <c r="BL153" s="14" t="s">
        <v>143</v>
      </c>
      <c r="BM153" s="238" t="s">
        <v>249</v>
      </c>
    </row>
    <row r="154" s="2" customFormat="1" ht="24.15" customHeight="1">
      <c r="A154" s="35"/>
      <c r="B154" s="36"/>
      <c r="C154" s="245" t="s">
        <v>220</v>
      </c>
      <c r="D154" s="245" t="s">
        <v>394</v>
      </c>
      <c r="E154" s="246" t="s">
        <v>1539</v>
      </c>
      <c r="F154" s="247" t="s">
        <v>1540</v>
      </c>
      <c r="G154" s="248" t="s">
        <v>337</v>
      </c>
      <c r="H154" s="249">
        <v>4</v>
      </c>
      <c r="I154" s="250"/>
      <c r="J154" s="251">
        <f>ROUND(I154*H154,2)</f>
        <v>0</v>
      </c>
      <c r="K154" s="252"/>
      <c r="L154" s="253"/>
      <c r="M154" s="254" t="s">
        <v>1</v>
      </c>
      <c r="N154" s="255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154</v>
      </c>
      <c r="AT154" s="238" t="s">
        <v>394</v>
      </c>
      <c r="AU154" s="238" t="s">
        <v>144</v>
      </c>
      <c r="AY154" s="14" t="s">
        <v>136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144</v>
      </c>
      <c r="BK154" s="239">
        <f>ROUND(I154*H154,2)</f>
        <v>0</v>
      </c>
      <c r="BL154" s="14" t="s">
        <v>143</v>
      </c>
      <c r="BM154" s="238" t="s">
        <v>252</v>
      </c>
    </row>
    <row r="155" s="2" customFormat="1" ht="24.15" customHeight="1">
      <c r="A155" s="35"/>
      <c r="B155" s="36"/>
      <c r="C155" s="245" t="s">
        <v>185</v>
      </c>
      <c r="D155" s="245" t="s">
        <v>394</v>
      </c>
      <c r="E155" s="246" t="s">
        <v>1541</v>
      </c>
      <c r="F155" s="247" t="s">
        <v>1542</v>
      </c>
      <c r="G155" s="248" t="s">
        <v>337</v>
      </c>
      <c r="H155" s="249">
        <v>4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38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154</v>
      </c>
      <c r="AT155" s="238" t="s">
        <v>394</v>
      </c>
      <c r="AU155" s="238" t="s">
        <v>144</v>
      </c>
      <c r="AY155" s="14" t="s">
        <v>136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144</v>
      </c>
      <c r="BK155" s="239">
        <f>ROUND(I155*H155,2)</f>
        <v>0</v>
      </c>
      <c r="BL155" s="14" t="s">
        <v>143</v>
      </c>
      <c r="BM155" s="238" t="s">
        <v>257</v>
      </c>
    </row>
    <row r="156" s="2" customFormat="1" ht="37.8" customHeight="1">
      <c r="A156" s="35"/>
      <c r="B156" s="36"/>
      <c r="C156" s="245" t="s">
        <v>226</v>
      </c>
      <c r="D156" s="245" t="s">
        <v>394</v>
      </c>
      <c r="E156" s="246" t="s">
        <v>1543</v>
      </c>
      <c r="F156" s="247" t="s">
        <v>1544</v>
      </c>
      <c r="G156" s="248" t="s">
        <v>337</v>
      </c>
      <c r="H156" s="249">
        <v>4</v>
      </c>
      <c r="I156" s="250"/>
      <c r="J156" s="251">
        <f>ROUND(I156*H156,2)</f>
        <v>0</v>
      </c>
      <c r="K156" s="252"/>
      <c r="L156" s="253"/>
      <c r="M156" s="254" t="s">
        <v>1</v>
      </c>
      <c r="N156" s="25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154</v>
      </c>
      <c r="AT156" s="238" t="s">
        <v>394</v>
      </c>
      <c r="AU156" s="238" t="s">
        <v>144</v>
      </c>
      <c r="AY156" s="14" t="s">
        <v>136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144</v>
      </c>
      <c r="BK156" s="239">
        <f>ROUND(I156*H156,2)</f>
        <v>0</v>
      </c>
      <c r="BL156" s="14" t="s">
        <v>143</v>
      </c>
      <c r="BM156" s="238" t="s">
        <v>262</v>
      </c>
    </row>
    <row r="157" s="2" customFormat="1" ht="24.15" customHeight="1">
      <c r="A157" s="35"/>
      <c r="B157" s="36"/>
      <c r="C157" s="226" t="s">
        <v>188</v>
      </c>
      <c r="D157" s="226" t="s">
        <v>139</v>
      </c>
      <c r="E157" s="227" t="s">
        <v>1545</v>
      </c>
      <c r="F157" s="228" t="s">
        <v>1546</v>
      </c>
      <c r="G157" s="229" t="s">
        <v>337</v>
      </c>
      <c r="H157" s="230">
        <v>4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38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143</v>
      </c>
      <c r="AT157" s="238" t="s">
        <v>139</v>
      </c>
      <c r="AU157" s="238" t="s">
        <v>144</v>
      </c>
      <c r="AY157" s="14" t="s">
        <v>136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144</v>
      </c>
      <c r="BK157" s="239">
        <f>ROUND(I157*H157,2)</f>
        <v>0</v>
      </c>
      <c r="BL157" s="14" t="s">
        <v>143</v>
      </c>
      <c r="BM157" s="238" t="s">
        <v>268</v>
      </c>
    </row>
    <row r="158" s="2" customFormat="1" ht="16.5" customHeight="1">
      <c r="A158" s="35"/>
      <c r="B158" s="36"/>
      <c r="C158" s="245" t="s">
        <v>232</v>
      </c>
      <c r="D158" s="245" t="s">
        <v>394</v>
      </c>
      <c r="E158" s="246" t="s">
        <v>1547</v>
      </c>
      <c r="F158" s="247" t="s">
        <v>1548</v>
      </c>
      <c r="G158" s="248" t="s">
        <v>337</v>
      </c>
      <c r="H158" s="249">
        <v>4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154</v>
      </c>
      <c r="AT158" s="238" t="s">
        <v>394</v>
      </c>
      <c r="AU158" s="238" t="s">
        <v>144</v>
      </c>
      <c r="AY158" s="14" t="s">
        <v>136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144</v>
      </c>
      <c r="BK158" s="239">
        <f>ROUND(I158*H158,2)</f>
        <v>0</v>
      </c>
      <c r="BL158" s="14" t="s">
        <v>143</v>
      </c>
      <c r="BM158" s="238" t="s">
        <v>273</v>
      </c>
    </row>
    <row r="159" s="2" customFormat="1" ht="16.5" customHeight="1">
      <c r="A159" s="35"/>
      <c r="B159" s="36"/>
      <c r="C159" s="226" t="s">
        <v>192</v>
      </c>
      <c r="D159" s="226" t="s">
        <v>139</v>
      </c>
      <c r="E159" s="227" t="s">
        <v>1549</v>
      </c>
      <c r="F159" s="228" t="s">
        <v>1550</v>
      </c>
      <c r="G159" s="229" t="s">
        <v>337</v>
      </c>
      <c r="H159" s="230">
        <v>1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143</v>
      </c>
      <c r="AT159" s="238" t="s">
        <v>139</v>
      </c>
      <c r="AU159" s="238" t="s">
        <v>144</v>
      </c>
      <c r="AY159" s="14" t="s">
        <v>136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144</v>
      </c>
      <c r="BK159" s="239">
        <f>ROUND(I159*H159,2)</f>
        <v>0</v>
      </c>
      <c r="BL159" s="14" t="s">
        <v>143</v>
      </c>
      <c r="BM159" s="238" t="s">
        <v>278</v>
      </c>
    </row>
    <row r="160" s="2" customFormat="1" ht="33" customHeight="1">
      <c r="A160" s="35"/>
      <c r="B160" s="36"/>
      <c r="C160" s="245" t="s">
        <v>239</v>
      </c>
      <c r="D160" s="245" t="s">
        <v>394</v>
      </c>
      <c r="E160" s="246" t="s">
        <v>1551</v>
      </c>
      <c r="F160" s="247" t="s">
        <v>1552</v>
      </c>
      <c r="G160" s="248" t="s">
        <v>337</v>
      </c>
      <c r="H160" s="249">
        <v>1</v>
      </c>
      <c r="I160" s="250"/>
      <c r="J160" s="251">
        <f>ROUND(I160*H160,2)</f>
        <v>0</v>
      </c>
      <c r="K160" s="252"/>
      <c r="L160" s="253"/>
      <c r="M160" s="254" t="s">
        <v>1</v>
      </c>
      <c r="N160" s="255" t="s">
        <v>38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154</v>
      </c>
      <c r="AT160" s="238" t="s">
        <v>394</v>
      </c>
      <c r="AU160" s="238" t="s">
        <v>144</v>
      </c>
      <c r="AY160" s="14" t="s">
        <v>136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144</v>
      </c>
      <c r="BK160" s="239">
        <f>ROUND(I160*H160,2)</f>
        <v>0</v>
      </c>
      <c r="BL160" s="14" t="s">
        <v>143</v>
      </c>
      <c r="BM160" s="238" t="s">
        <v>365</v>
      </c>
    </row>
    <row r="161" s="12" customFormat="1" ht="22.8" customHeight="1">
      <c r="A161" s="12"/>
      <c r="B161" s="210"/>
      <c r="C161" s="211"/>
      <c r="D161" s="212" t="s">
        <v>71</v>
      </c>
      <c r="E161" s="224" t="s">
        <v>430</v>
      </c>
      <c r="F161" s="224" t="s">
        <v>431</v>
      </c>
      <c r="G161" s="211"/>
      <c r="H161" s="211"/>
      <c r="I161" s="214"/>
      <c r="J161" s="225">
        <f>BK161</f>
        <v>0</v>
      </c>
      <c r="K161" s="211"/>
      <c r="L161" s="216"/>
      <c r="M161" s="217"/>
      <c r="N161" s="218"/>
      <c r="O161" s="218"/>
      <c r="P161" s="219">
        <f>P162</f>
        <v>0</v>
      </c>
      <c r="Q161" s="218"/>
      <c r="R161" s="219">
        <f>R162</f>
        <v>0</v>
      </c>
      <c r="S161" s="218"/>
      <c r="T161" s="220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80</v>
      </c>
      <c r="AT161" s="222" t="s">
        <v>71</v>
      </c>
      <c r="AU161" s="222" t="s">
        <v>80</v>
      </c>
      <c r="AY161" s="221" t="s">
        <v>136</v>
      </c>
      <c r="BK161" s="223">
        <f>BK162</f>
        <v>0</v>
      </c>
    </row>
    <row r="162" s="2" customFormat="1" ht="33" customHeight="1">
      <c r="A162" s="35"/>
      <c r="B162" s="36"/>
      <c r="C162" s="226" t="s">
        <v>245</v>
      </c>
      <c r="D162" s="226" t="s">
        <v>139</v>
      </c>
      <c r="E162" s="227" t="s">
        <v>1553</v>
      </c>
      <c r="F162" s="228" t="s">
        <v>1554</v>
      </c>
      <c r="G162" s="229" t="s">
        <v>184</v>
      </c>
      <c r="H162" s="230">
        <v>3.706</v>
      </c>
      <c r="I162" s="231"/>
      <c r="J162" s="232">
        <f>ROUND(I162*H162,2)</f>
        <v>0</v>
      </c>
      <c r="K162" s="233"/>
      <c r="L162" s="41"/>
      <c r="M162" s="240" t="s">
        <v>1</v>
      </c>
      <c r="N162" s="241" t="s">
        <v>38</v>
      </c>
      <c r="O162" s="242"/>
      <c r="P162" s="243">
        <f>O162*H162</f>
        <v>0</v>
      </c>
      <c r="Q162" s="243">
        <v>0</v>
      </c>
      <c r="R162" s="243">
        <f>Q162*H162</f>
        <v>0</v>
      </c>
      <c r="S162" s="243">
        <v>0</v>
      </c>
      <c r="T162" s="24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143</v>
      </c>
      <c r="AT162" s="238" t="s">
        <v>139</v>
      </c>
      <c r="AU162" s="238" t="s">
        <v>144</v>
      </c>
      <c r="AY162" s="14" t="s">
        <v>136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144</v>
      </c>
      <c r="BK162" s="239">
        <f>ROUND(I162*H162,2)</f>
        <v>0</v>
      </c>
      <c r="BL162" s="14" t="s">
        <v>143</v>
      </c>
      <c r="BM162" s="238" t="s">
        <v>368</v>
      </c>
    </row>
    <row r="163" s="2" customFormat="1" ht="6.96" customHeight="1">
      <c r="A163" s="35"/>
      <c r="B163" s="69"/>
      <c r="C163" s="70"/>
      <c r="D163" s="70"/>
      <c r="E163" s="70"/>
      <c r="F163" s="70"/>
      <c r="G163" s="70"/>
      <c r="H163" s="70"/>
      <c r="I163" s="70"/>
      <c r="J163" s="70"/>
      <c r="K163" s="70"/>
      <c r="L163" s="41"/>
      <c r="M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</sheetData>
  <sheetProtection sheet="1" autoFilter="0" formatColumns="0" formatRows="0" objects="1" scenarios="1" spinCount="100000" saltValue="jkr0woJDiHNuX1sWVLI7/QydF1KnRe14LbC+Izc3fOz2WgzUZu3ZFIcXP0mxhSsgLr7VJtg5ftAv30c1o25Oyg==" hashValue="IwlL7Y4LEWYKm9dU9MoqZBc9GYYVDqB7ywnE+pr1Eqz9Vata1tSQogHVM4/n8eR/efepfrcqoCWqdrhLCkZFBA==" algorithmName="SHA-512" password="CC35"/>
  <autoFilter ref="C121:K16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100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Denný stacionár v meste Zlaté Moravce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101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1555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19. 5. 2022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ROUND(J127,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ROUND((SUM(BE127:BE172)),  2)</f>
        <v>0</v>
      </c>
      <c r="G33" s="159"/>
      <c r="H33" s="159"/>
      <c r="I33" s="160">
        <v>0.20000000000000001</v>
      </c>
      <c r="J33" s="158">
        <f>ROUND(((SUM(BE127:BE172))*I33),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ROUND((SUM(BF127:BF172)),  2)</f>
        <v>0</v>
      </c>
      <c r="G34" s="159"/>
      <c r="H34" s="159"/>
      <c r="I34" s="160">
        <v>0.20000000000000001</v>
      </c>
      <c r="J34" s="158">
        <f>ROUND(((SUM(BF127:BF172))*I34),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ROUND((SUM(BG127:BG172)),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ROUND((SUM(BH127:BH172)),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ROUND((SUM(BI127:BI172)),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Zlaté Moravce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SO-07 - Prípojka plyn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19. 5. 2022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104</v>
      </c>
      <c r="D94" s="183"/>
      <c r="E94" s="183"/>
      <c r="F94" s="183"/>
      <c r="G94" s="183"/>
      <c r="H94" s="183"/>
      <c r="I94" s="183"/>
      <c r="J94" s="184" t="s">
        <v>105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106</v>
      </c>
      <c r="D96" s="37"/>
      <c r="E96" s="37"/>
      <c r="F96" s="37"/>
      <c r="G96" s="37"/>
      <c r="H96" s="37"/>
      <c r="I96" s="37"/>
      <c r="J96" s="113">
        <f>J127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86"/>
      <c r="C97" s="187"/>
      <c r="D97" s="188" t="s">
        <v>108</v>
      </c>
      <c r="E97" s="189"/>
      <c r="F97" s="189"/>
      <c r="G97" s="189"/>
      <c r="H97" s="189"/>
      <c r="I97" s="189"/>
      <c r="J97" s="190">
        <f>J128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280</v>
      </c>
      <c r="E98" s="195"/>
      <c r="F98" s="195"/>
      <c r="G98" s="195"/>
      <c r="H98" s="195"/>
      <c r="I98" s="195"/>
      <c r="J98" s="196">
        <f>J129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1133</v>
      </c>
      <c r="E99" s="195"/>
      <c r="F99" s="195"/>
      <c r="G99" s="195"/>
      <c r="H99" s="195"/>
      <c r="I99" s="195"/>
      <c r="J99" s="196">
        <f>J137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285</v>
      </c>
      <c r="E100" s="195"/>
      <c r="F100" s="195"/>
      <c r="G100" s="195"/>
      <c r="H100" s="195"/>
      <c r="I100" s="195"/>
      <c r="J100" s="196">
        <f>J142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6"/>
      <c r="C101" s="187"/>
      <c r="D101" s="188" t="s">
        <v>110</v>
      </c>
      <c r="E101" s="189"/>
      <c r="F101" s="189"/>
      <c r="G101" s="189"/>
      <c r="H101" s="189"/>
      <c r="I101" s="189"/>
      <c r="J101" s="190">
        <f>J144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2"/>
      <c r="C102" s="193"/>
      <c r="D102" s="194" t="s">
        <v>1556</v>
      </c>
      <c r="E102" s="195"/>
      <c r="F102" s="195"/>
      <c r="G102" s="195"/>
      <c r="H102" s="195"/>
      <c r="I102" s="195"/>
      <c r="J102" s="196">
        <f>J145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6"/>
      <c r="C103" s="187"/>
      <c r="D103" s="188" t="s">
        <v>901</v>
      </c>
      <c r="E103" s="189"/>
      <c r="F103" s="189"/>
      <c r="G103" s="189"/>
      <c r="H103" s="189"/>
      <c r="I103" s="189"/>
      <c r="J103" s="190">
        <f>J154</f>
        <v>0</v>
      </c>
      <c r="K103" s="187"/>
      <c r="L103" s="19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2"/>
      <c r="C104" s="193"/>
      <c r="D104" s="194" t="s">
        <v>902</v>
      </c>
      <c r="E104" s="195"/>
      <c r="F104" s="195"/>
      <c r="G104" s="195"/>
      <c r="H104" s="195"/>
      <c r="I104" s="195"/>
      <c r="J104" s="196">
        <f>J155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1557</v>
      </c>
      <c r="E105" s="195"/>
      <c r="F105" s="195"/>
      <c r="G105" s="195"/>
      <c r="H105" s="195"/>
      <c r="I105" s="195"/>
      <c r="J105" s="196">
        <f>J158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2"/>
      <c r="C106" s="193"/>
      <c r="D106" s="194" t="s">
        <v>1558</v>
      </c>
      <c r="E106" s="195"/>
      <c r="F106" s="195"/>
      <c r="G106" s="195"/>
      <c r="H106" s="195"/>
      <c r="I106" s="195"/>
      <c r="J106" s="196">
        <f>J168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2"/>
      <c r="C107" s="193"/>
      <c r="D107" s="194" t="s">
        <v>1559</v>
      </c>
      <c r="E107" s="195"/>
      <c r="F107" s="195"/>
      <c r="G107" s="195"/>
      <c r="H107" s="195"/>
      <c r="I107" s="195"/>
      <c r="J107" s="196">
        <f>J171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122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15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81" t="str">
        <f>E7</f>
        <v>Denný stacionár v meste Zlaté Moravce</v>
      </c>
      <c r="F117" s="29"/>
      <c r="G117" s="29"/>
      <c r="H117" s="29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101</v>
      </c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9" t="str">
        <f>E9</f>
        <v>SO-07 - Prípojka plyn</v>
      </c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19</v>
      </c>
      <c r="D121" s="37"/>
      <c r="E121" s="37"/>
      <c r="F121" s="24" t="str">
        <f>F12</f>
        <v xml:space="preserve"> </v>
      </c>
      <c r="G121" s="37"/>
      <c r="H121" s="37"/>
      <c r="I121" s="29" t="s">
        <v>21</v>
      </c>
      <c r="J121" s="82" t="str">
        <f>IF(J12="","",J12)</f>
        <v>19. 5. 2022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23</v>
      </c>
      <c r="D123" s="37"/>
      <c r="E123" s="37"/>
      <c r="F123" s="24" t="str">
        <f>E15</f>
        <v xml:space="preserve"> </v>
      </c>
      <c r="G123" s="37"/>
      <c r="H123" s="37"/>
      <c r="I123" s="29" t="s">
        <v>28</v>
      </c>
      <c r="J123" s="33" t="str">
        <f>E21</f>
        <v xml:space="preserve"> 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26</v>
      </c>
      <c r="D124" s="37"/>
      <c r="E124" s="37"/>
      <c r="F124" s="24" t="str">
        <f>IF(E18="","",E18)</f>
        <v>Vyplň údaj</v>
      </c>
      <c r="G124" s="37"/>
      <c r="H124" s="37"/>
      <c r="I124" s="29" t="s">
        <v>30</v>
      </c>
      <c r="J124" s="33" t="str">
        <f>E24</f>
        <v xml:space="preserve"> 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98"/>
      <c r="B126" s="199"/>
      <c r="C126" s="200" t="s">
        <v>123</v>
      </c>
      <c r="D126" s="201" t="s">
        <v>57</v>
      </c>
      <c r="E126" s="201" t="s">
        <v>53</v>
      </c>
      <c r="F126" s="201" t="s">
        <v>54</v>
      </c>
      <c r="G126" s="201" t="s">
        <v>124</v>
      </c>
      <c r="H126" s="201" t="s">
        <v>125</v>
      </c>
      <c r="I126" s="201" t="s">
        <v>126</v>
      </c>
      <c r="J126" s="202" t="s">
        <v>105</v>
      </c>
      <c r="K126" s="203" t="s">
        <v>127</v>
      </c>
      <c r="L126" s="204"/>
      <c r="M126" s="103" t="s">
        <v>1</v>
      </c>
      <c r="N126" s="104" t="s">
        <v>36</v>
      </c>
      <c r="O126" s="104" t="s">
        <v>128</v>
      </c>
      <c r="P126" s="104" t="s">
        <v>129</v>
      </c>
      <c r="Q126" s="104" t="s">
        <v>130</v>
      </c>
      <c r="R126" s="104" t="s">
        <v>131</v>
      </c>
      <c r="S126" s="104" t="s">
        <v>132</v>
      </c>
      <c r="T126" s="105" t="s">
        <v>133</v>
      </c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</row>
    <row r="127" s="2" customFormat="1" ht="22.8" customHeight="1">
      <c r="A127" s="35"/>
      <c r="B127" s="36"/>
      <c r="C127" s="110" t="s">
        <v>106</v>
      </c>
      <c r="D127" s="37"/>
      <c r="E127" s="37"/>
      <c r="F127" s="37"/>
      <c r="G127" s="37"/>
      <c r="H127" s="37"/>
      <c r="I127" s="37"/>
      <c r="J127" s="205">
        <f>BK127</f>
        <v>0</v>
      </c>
      <c r="K127" s="37"/>
      <c r="L127" s="41"/>
      <c r="M127" s="106"/>
      <c r="N127" s="206"/>
      <c r="O127" s="107"/>
      <c r="P127" s="207">
        <f>P128+P144+P154</f>
        <v>0</v>
      </c>
      <c r="Q127" s="107"/>
      <c r="R127" s="207">
        <f>R128+R144+R154</f>
        <v>0</v>
      </c>
      <c r="S127" s="107"/>
      <c r="T127" s="208">
        <f>T128+T144+T154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71</v>
      </c>
      <c r="AU127" s="14" t="s">
        <v>107</v>
      </c>
      <c r="BK127" s="209">
        <f>BK128+BK144+BK154</f>
        <v>0</v>
      </c>
    </row>
    <row r="128" s="12" customFormat="1" ht="25.92" customHeight="1">
      <c r="A128" s="12"/>
      <c r="B128" s="210"/>
      <c r="C128" s="211"/>
      <c r="D128" s="212" t="s">
        <v>71</v>
      </c>
      <c r="E128" s="213" t="s">
        <v>134</v>
      </c>
      <c r="F128" s="213" t="s">
        <v>135</v>
      </c>
      <c r="G128" s="211"/>
      <c r="H128" s="211"/>
      <c r="I128" s="214"/>
      <c r="J128" s="215">
        <f>BK128</f>
        <v>0</v>
      </c>
      <c r="K128" s="211"/>
      <c r="L128" s="216"/>
      <c r="M128" s="217"/>
      <c r="N128" s="218"/>
      <c r="O128" s="218"/>
      <c r="P128" s="219">
        <f>P129+P137+P142</f>
        <v>0</v>
      </c>
      <c r="Q128" s="218"/>
      <c r="R128" s="219">
        <f>R129+R137+R142</f>
        <v>0</v>
      </c>
      <c r="S128" s="218"/>
      <c r="T128" s="220">
        <f>T129+T137+T142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80</v>
      </c>
      <c r="AT128" s="222" t="s">
        <v>71</v>
      </c>
      <c r="AU128" s="222" t="s">
        <v>72</v>
      </c>
      <c r="AY128" s="221" t="s">
        <v>136</v>
      </c>
      <c r="BK128" s="223">
        <f>BK129+BK137+BK142</f>
        <v>0</v>
      </c>
    </row>
    <row r="129" s="12" customFormat="1" ht="22.8" customHeight="1">
      <c r="A129" s="12"/>
      <c r="B129" s="210"/>
      <c r="C129" s="211"/>
      <c r="D129" s="212" t="s">
        <v>71</v>
      </c>
      <c r="E129" s="224" t="s">
        <v>80</v>
      </c>
      <c r="F129" s="224" t="s">
        <v>290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SUM(P130:P136)</f>
        <v>0</v>
      </c>
      <c r="Q129" s="218"/>
      <c r="R129" s="219">
        <f>SUM(R130:R136)</f>
        <v>0</v>
      </c>
      <c r="S129" s="218"/>
      <c r="T129" s="220">
        <f>SUM(T130:T136)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80</v>
      </c>
      <c r="AT129" s="222" t="s">
        <v>71</v>
      </c>
      <c r="AU129" s="222" t="s">
        <v>80</v>
      </c>
      <c r="AY129" s="221" t="s">
        <v>136</v>
      </c>
      <c r="BK129" s="223">
        <f>SUM(BK130:BK136)</f>
        <v>0</v>
      </c>
    </row>
    <row r="130" s="2" customFormat="1" ht="24.15" customHeight="1">
      <c r="A130" s="35"/>
      <c r="B130" s="36"/>
      <c r="C130" s="226" t="s">
        <v>80</v>
      </c>
      <c r="D130" s="226" t="s">
        <v>139</v>
      </c>
      <c r="E130" s="227" t="s">
        <v>1560</v>
      </c>
      <c r="F130" s="228" t="s">
        <v>1561</v>
      </c>
      <c r="G130" s="229" t="s">
        <v>157</v>
      </c>
      <c r="H130" s="230">
        <v>18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143</v>
      </c>
      <c r="AT130" s="238" t="s">
        <v>139</v>
      </c>
      <c r="AU130" s="238" t="s">
        <v>144</v>
      </c>
      <c r="AY130" s="14" t="s">
        <v>136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144</v>
      </c>
      <c r="BK130" s="239">
        <f>ROUND(I130*H130,2)</f>
        <v>0</v>
      </c>
      <c r="BL130" s="14" t="s">
        <v>143</v>
      </c>
      <c r="BM130" s="238" t="s">
        <v>144</v>
      </c>
    </row>
    <row r="131" s="2" customFormat="1" ht="37.8" customHeight="1">
      <c r="A131" s="35"/>
      <c r="B131" s="36"/>
      <c r="C131" s="226" t="s">
        <v>144</v>
      </c>
      <c r="D131" s="226" t="s">
        <v>139</v>
      </c>
      <c r="E131" s="227" t="s">
        <v>1506</v>
      </c>
      <c r="F131" s="228" t="s">
        <v>1507</v>
      </c>
      <c r="G131" s="229" t="s">
        <v>157</v>
      </c>
      <c r="H131" s="230">
        <v>18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143</v>
      </c>
      <c r="AT131" s="238" t="s">
        <v>139</v>
      </c>
      <c r="AU131" s="238" t="s">
        <v>144</v>
      </c>
      <c r="AY131" s="14" t="s">
        <v>136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144</v>
      </c>
      <c r="BK131" s="239">
        <f>ROUND(I131*H131,2)</f>
        <v>0</v>
      </c>
      <c r="BL131" s="14" t="s">
        <v>143</v>
      </c>
      <c r="BM131" s="238" t="s">
        <v>143</v>
      </c>
    </row>
    <row r="132" s="2" customFormat="1" ht="33" customHeight="1">
      <c r="A132" s="35"/>
      <c r="B132" s="36"/>
      <c r="C132" s="226" t="s">
        <v>147</v>
      </c>
      <c r="D132" s="226" t="s">
        <v>139</v>
      </c>
      <c r="E132" s="227" t="s">
        <v>1562</v>
      </c>
      <c r="F132" s="228" t="s">
        <v>1563</v>
      </c>
      <c r="G132" s="229" t="s">
        <v>157</v>
      </c>
      <c r="H132" s="230">
        <v>8.0999999999999996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143</v>
      </c>
      <c r="AT132" s="238" t="s">
        <v>139</v>
      </c>
      <c r="AU132" s="238" t="s">
        <v>144</v>
      </c>
      <c r="AY132" s="14" t="s">
        <v>136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144</v>
      </c>
      <c r="BK132" s="239">
        <f>ROUND(I132*H132,2)</f>
        <v>0</v>
      </c>
      <c r="BL132" s="14" t="s">
        <v>143</v>
      </c>
      <c r="BM132" s="238" t="s">
        <v>151</v>
      </c>
    </row>
    <row r="133" s="2" customFormat="1" ht="21.75" customHeight="1">
      <c r="A133" s="35"/>
      <c r="B133" s="36"/>
      <c r="C133" s="245" t="s">
        <v>143</v>
      </c>
      <c r="D133" s="245" t="s">
        <v>394</v>
      </c>
      <c r="E133" s="246" t="s">
        <v>1564</v>
      </c>
      <c r="F133" s="247" t="s">
        <v>1565</v>
      </c>
      <c r="G133" s="248" t="s">
        <v>184</v>
      </c>
      <c r="H133" s="249">
        <v>13</v>
      </c>
      <c r="I133" s="250"/>
      <c r="J133" s="251">
        <f>ROUND(I133*H133,2)</f>
        <v>0</v>
      </c>
      <c r="K133" s="252"/>
      <c r="L133" s="253"/>
      <c r="M133" s="254" t="s">
        <v>1</v>
      </c>
      <c r="N133" s="25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154</v>
      </c>
      <c r="AT133" s="238" t="s">
        <v>394</v>
      </c>
      <c r="AU133" s="238" t="s">
        <v>144</v>
      </c>
      <c r="AY133" s="14" t="s">
        <v>136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144</v>
      </c>
      <c r="BK133" s="239">
        <f>ROUND(I133*H133,2)</f>
        <v>0</v>
      </c>
      <c r="BL133" s="14" t="s">
        <v>143</v>
      </c>
      <c r="BM133" s="238" t="s">
        <v>154</v>
      </c>
    </row>
    <row r="134" s="2" customFormat="1" ht="24.15" customHeight="1">
      <c r="A134" s="35"/>
      <c r="B134" s="36"/>
      <c r="C134" s="226" t="s">
        <v>299</v>
      </c>
      <c r="D134" s="226" t="s">
        <v>139</v>
      </c>
      <c r="E134" s="227" t="s">
        <v>1514</v>
      </c>
      <c r="F134" s="228" t="s">
        <v>1515</v>
      </c>
      <c r="G134" s="229" t="s">
        <v>157</v>
      </c>
      <c r="H134" s="230">
        <v>12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143</v>
      </c>
      <c r="AT134" s="238" t="s">
        <v>139</v>
      </c>
      <c r="AU134" s="238" t="s">
        <v>144</v>
      </c>
      <c r="AY134" s="14" t="s">
        <v>136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144</v>
      </c>
      <c r="BK134" s="239">
        <f>ROUND(I134*H134,2)</f>
        <v>0</v>
      </c>
      <c r="BL134" s="14" t="s">
        <v>143</v>
      </c>
      <c r="BM134" s="238" t="s">
        <v>158</v>
      </c>
    </row>
    <row r="135" s="2" customFormat="1" ht="24.15" customHeight="1">
      <c r="A135" s="35"/>
      <c r="B135" s="36"/>
      <c r="C135" s="226" t="s">
        <v>151</v>
      </c>
      <c r="D135" s="226" t="s">
        <v>139</v>
      </c>
      <c r="E135" s="227" t="s">
        <v>1566</v>
      </c>
      <c r="F135" s="228" t="s">
        <v>1567</v>
      </c>
      <c r="G135" s="229" t="s">
        <v>248</v>
      </c>
      <c r="H135" s="230">
        <v>8.3000000000000007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143</v>
      </c>
      <c r="AT135" s="238" t="s">
        <v>139</v>
      </c>
      <c r="AU135" s="238" t="s">
        <v>144</v>
      </c>
      <c r="AY135" s="14" t="s">
        <v>136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144</v>
      </c>
      <c r="BK135" s="239">
        <f>ROUND(I135*H135,2)</f>
        <v>0</v>
      </c>
      <c r="BL135" s="14" t="s">
        <v>143</v>
      </c>
      <c r="BM135" s="238" t="s">
        <v>161</v>
      </c>
    </row>
    <row r="136" s="2" customFormat="1" ht="21.75" customHeight="1">
      <c r="A136" s="35"/>
      <c r="B136" s="36"/>
      <c r="C136" s="226" t="s">
        <v>162</v>
      </c>
      <c r="D136" s="226" t="s">
        <v>139</v>
      </c>
      <c r="E136" s="227" t="s">
        <v>1568</v>
      </c>
      <c r="F136" s="228" t="s">
        <v>1569</v>
      </c>
      <c r="G136" s="229" t="s">
        <v>142</v>
      </c>
      <c r="H136" s="230">
        <v>30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143</v>
      </c>
      <c r="AT136" s="238" t="s">
        <v>139</v>
      </c>
      <c r="AU136" s="238" t="s">
        <v>144</v>
      </c>
      <c r="AY136" s="14" t="s">
        <v>136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144</v>
      </c>
      <c r="BK136" s="239">
        <f>ROUND(I136*H136,2)</f>
        <v>0</v>
      </c>
      <c r="BL136" s="14" t="s">
        <v>143</v>
      </c>
      <c r="BM136" s="238" t="s">
        <v>165</v>
      </c>
    </row>
    <row r="137" s="12" customFormat="1" ht="22.8" customHeight="1">
      <c r="A137" s="12"/>
      <c r="B137" s="210"/>
      <c r="C137" s="211"/>
      <c r="D137" s="212" t="s">
        <v>71</v>
      </c>
      <c r="E137" s="224" t="s">
        <v>154</v>
      </c>
      <c r="F137" s="224" t="s">
        <v>1138</v>
      </c>
      <c r="G137" s="211"/>
      <c r="H137" s="211"/>
      <c r="I137" s="214"/>
      <c r="J137" s="225">
        <f>BK137</f>
        <v>0</v>
      </c>
      <c r="K137" s="211"/>
      <c r="L137" s="216"/>
      <c r="M137" s="217"/>
      <c r="N137" s="218"/>
      <c r="O137" s="218"/>
      <c r="P137" s="219">
        <f>SUM(P138:P141)</f>
        <v>0</v>
      </c>
      <c r="Q137" s="218"/>
      <c r="R137" s="219">
        <f>SUM(R138:R141)</f>
        <v>0</v>
      </c>
      <c r="S137" s="218"/>
      <c r="T137" s="220">
        <f>SUM(T138:T141)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1" t="s">
        <v>80</v>
      </c>
      <c r="AT137" s="222" t="s">
        <v>71</v>
      </c>
      <c r="AU137" s="222" t="s">
        <v>80</v>
      </c>
      <c r="AY137" s="221" t="s">
        <v>136</v>
      </c>
      <c r="BK137" s="223">
        <f>SUM(BK138:BK141)</f>
        <v>0</v>
      </c>
    </row>
    <row r="138" s="2" customFormat="1" ht="21.75" customHeight="1">
      <c r="A138" s="35"/>
      <c r="B138" s="36"/>
      <c r="C138" s="226" t="s">
        <v>137</v>
      </c>
      <c r="D138" s="226" t="s">
        <v>139</v>
      </c>
      <c r="E138" s="227" t="s">
        <v>1512</v>
      </c>
      <c r="F138" s="228" t="s">
        <v>1513</v>
      </c>
      <c r="G138" s="229" t="s">
        <v>157</v>
      </c>
      <c r="H138" s="230">
        <v>1.8600000000000001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143</v>
      </c>
      <c r="AT138" s="238" t="s">
        <v>139</v>
      </c>
      <c r="AU138" s="238" t="s">
        <v>144</v>
      </c>
      <c r="AY138" s="14" t="s">
        <v>136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144</v>
      </c>
      <c r="BK138" s="239">
        <f>ROUND(I138*H138,2)</f>
        <v>0</v>
      </c>
      <c r="BL138" s="14" t="s">
        <v>143</v>
      </c>
      <c r="BM138" s="238" t="s">
        <v>168</v>
      </c>
    </row>
    <row r="139" s="2" customFormat="1" ht="33" customHeight="1">
      <c r="A139" s="35"/>
      <c r="B139" s="36"/>
      <c r="C139" s="226" t="s">
        <v>158</v>
      </c>
      <c r="D139" s="226" t="s">
        <v>139</v>
      </c>
      <c r="E139" s="227" t="s">
        <v>1570</v>
      </c>
      <c r="F139" s="228" t="s">
        <v>1571</v>
      </c>
      <c r="G139" s="229" t="s">
        <v>248</v>
      </c>
      <c r="H139" s="230">
        <v>31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143</v>
      </c>
      <c r="AT139" s="238" t="s">
        <v>139</v>
      </c>
      <c r="AU139" s="238" t="s">
        <v>144</v>
      </c>
      <c r="AY139" s="14" t="s">
        <v>136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144</v>
      </c>
      <c r="BK139" s="239">
        <f>ROUND(I139*H139,2)</f>
        <v>0</v>
      </c>
      <c r="BL139" s="14" t="s">
        <v>143</v>
      </c>
      <c r="BM139" s="238" t="s">
        <v>171</v>
      </c>
    </row>
    <row r="140" s="2" customFormat="1" ht="24.15" customHeight="1">
      <c r="A140" s="35"/>
      <c r="B140" s="36"/>
      <c r="C140" s="245" t="s">
        <v>174</v>
      </c>
      <c r="D140" s="245" t="s">
        <v>394</v>
      </c>
      <c r="E140" s="246" t="s">
        <v>1572</v>
      </c>
      <c r="F140" s="247" t="s">
        <v>1573</v>
      </c>
      <c r="G140" s="248" t="s">
        <v>248</v>
      </c>
      <c r="H140" s="249">
        <v>31</v>
      </c>
      <c r="I140" s="250"/>
      <c r="J140" s="251">
        <f>ROUND(I140*H140,2)</f>
        <v>0</v>
      </c>
      <c r="K140" s="252"/>
      <c r="L140" s="253"/>
      <c r="M140" s="254" t="s">
        <v>1</v>
      </c>
      <c r="N140" s="255" t="s">
        <v>38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154</v>
      </c>
      <c r="AT140" s="238" t="s">
        <v>394</v>
      </c>
      <c r="AU140" s="238" t="s">
        <v>144</v>
      </c>
      <c r="AY140" s="14" t="s">
        <v>136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144</v>
      </c>
      <c r="BK140" s="239">
        <f>ROUND(I140*H140,2)</f>
        <v>0</v>
      </c>
      <c r="BL140" s="14" t="s">
        <v>143</v>
      </c>
      <c r="BM140" s="238" t="s">
        <v>7</v>
      </c>
    </row>
    <row r="141" s="2" customFormat="1" ht="24.15" customHeight="1">
      <c r="A141" s="35"/>
      <c r="B141" s="36"/>
      <c r="C141" s="245" t="s">
        <v>161</v>
      </c>
      <c r="D141" s="245" t="s">
        <v>394</v>
      </c>
      <c r="E141" s="246" t="s">
        <v>1574</v>
      </c>
      <c r="F141" s="247" t="s">
        <v>1575</v>
      </c>
      <c r="G141" s="248" t="s">
        <v>337</v>
      </c>
      <c r="H141" s="249">
        <v>4</v>
      </c>
      <c r="I141" s="250"/>
      <c r="J141" s="251">
        <f>ROUND(I141*H141,2)</f>
        <v>0</v>
      </c>
      <c r="K141" s="252"/>
      <c r="L141" s="253"/>
      <c r="M141" s="254" t="s">
        <v>1</v>
      </c>
      <c r="N141" s="25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154</v>
      </c>
      <c r="AT141" s="238" t="s">
        <v>394</v>
      </c>
      <c r="AU141" s="238" t="s">
        <v>144</v>
      </c>
      <c r="AY141" s="14" t="s">
        <v>136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144</v>
      </c>
      <c r="BK141" s="239">
        <f>ROUND(I141*H141,2)</f>
        <v>0</v>
      </c>
      <c r="BL141" s="14" t="s">
        <v>143</v>
      </c>
      <c r="BM141" s="238" t="s">
        <v>177</v>
      </c>
    </row>
    <row r="142" s="12" customFormat="1" ht="22.8" customHeight="1">
      <c r="A142" s="12"/>
      <c r="B142" s="210"/>
      <c r="C142" s="211"/>
      <c r="D142" s="212" t="s">
        <v>71</v>
      </c>
      <c r="E142" s="224" t="s">
        <v>430</v>
      </c>
      <c r="F142" s="224" t="s">
        <v>431</v>
      </c>
      <c r="G142" s="211"/>
      <c r="H142" s="211"/>
      <c r="I142" s="214"/>
      <c r="J142" s="225">
        <f>BK142</f>
        <v>0</v>
      </c>
      <c r="K142" s="211"/>
      <c r="L142" s="216"/>
      <c r="M142" s="217"/>
      <c r="N142" s="218"/>
      <c r="O142" s="218"/>
      <c r="P142" s="219">
        <f>P143</f>
        <v>0</v>
      </c>
      <c r="Q142" s="218"/>
      <c r="R142" s="219">
        <f>R143</f>
        <v>0</v>
      </c>
      <c r="S142" s="218"/>
      <c r="T142" s="220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1" t="s">
        <v>80</v>
      </c>
      <c r="AT142" s="222" t="s">
        <v>71</v>
      </c>
      <c r="AU142" s="222" t="s">
        <v>80</v>
      </c>
      <c r="AY142" s="221" t="s">
        <v>136</v>
      </c>
      <c r="BK142" s="223">
        <f>BK143</f>
        <v>0</v>
      </c>
    </row>
    <row r="143" s="2" customFormat="1" ht="33" customHeight="1">
      <c r="A143" s="35"/>
      <c r="B143" s="36"/>
      <c r="C143" s="226" t="s">
        <v>165</v>
      </c>
      <c r="D143" s="226" t="s">
        <v>139</v>
      </c>
      <c r="E143" s="227" t="s">
        <v>1576</v>
      </c>
      <c r="F143" s="228" t="s">
        <v>1577</v>
      </c>
      <c r="G143" s="229" t="s">
        <v>184</v>
      </c>
      <c r="H143" s="230">
        <v>13.013999999999999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143</v>
      </c>
      <c r="AT143" s="238" t="s">
        <v>139</v>
      </c>
      <c r="AU143" s="238" t="s">
        <v>144</v>
      </c>
      <c r="AY143" s="14" t="s">
        <v>136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144</v>
      </c>
      <c r="BK143" s="239">
        <f>ROUND(I143*H143,2)</f>
        <v>0</v>
      </c>
      <c r="BL143" s="14" t="s">
        <v>143</v>
      </c>
      <c r="BM143" s="238" t="s">
        <v>180</v>
      </c>
    </row>
    <row r="144" s="12" customFormat="1" ht="25.92" customHeight="1">
      <c r="A144" s="12"/>
      <c r="B144" s="210"/>
      <c r="C144" s="211"/>
      <c r="D144" s="212" t="s">
        <v>71</v>
      </c>
      <c r="E144" s="213" t="s">
        <v>207</v>
      </c>
      <c r="F144" s="213" t="s">
        <v>208</v>
      </c>
      <c r="G144" s="211"/>
      <c r="H144" s="211"/>
      <c r="I144" s="214"/>
      <c r="J144" s="215">
        <f>BK144</f>
        <v>0</v>
      </c>
      <c r="K144" s="211"/>
      <c r="L144" s="216"/>
      <c r="M144" s="217"/>
      <c r="N144" s="218"/>
      <c r="O144" s="218"/>
      <c r="P144" s="219">
        <f>P145</f>
        <v>0</v>
      </c>
      <c r="Q144" s="218"/>
      <c r="R144" s="219">
        <f>R145</f>
        <v>0</v>
      </c>
      <c r="S144" s="218"/>
      <c r="T144" s="220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1" t="s">
        <v>144</v>
      </c>
      <c r="AT144" s="222" t="s">
        <v>71</v>
      </c>
      <c r="AU144" s="222" t="s">
        <v>72</v>
      </c>
      <c r="AY144" s="221" t="s">
        <v>136</v>
      </c>
      <c r="BK144" s="223">
        <f>BK145</f>
        <v>0</v>
      </c>
    </row>
    <row r="145" s="12" customFormat="1" ht="22.8" customHeight="1">
      <c r="A145" s="12"/>
      <c r="B145" s="210"/>
      <c r="C145" s="211"/>
      <c r="D145" s="212" t="s">
        <v>71</v>
      </c>
      <c r="E145" s="224" t="s">
        <v>1578</v>
      </c>
      <c r="F145" s="224" t="s">
        <v>1579</v>
      </c>
      <c r="G145" s="211"/>
      <c r="H145" s="211"/>
      <c r="I145" s="214"/>
      <c r="J145" s="225">
        <f>BK145</f>
        <v>0</v>
      </c>
      <c r="K145" s="211"/>
      <c r="L145" s="216"/>
      <c r="M145" s="217"/>
      <c r="N145" s="218"/>
      <c r="O145" s="218"/>
      <c r="P145" s="219">
        <f>SUM(P146:P153)</f>
        <v>0</v>
      </c>
      <c r="Q145" s="218"/>
      <c r="R145" s="219">
        <f>SUM(R146:R153)</f>
        <v>0</v>
      </c>
      <c r="S145" s="218"/>
      <c r="T145" s="220">
        <f>SUM(T146:T153)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1" t="s">
        <v>144</v>
      </c>
      <c r="AT145" s="222" t="s">
        <v>71</v>
      </c>
      <c r="AU145" s="222" t="s">
        <v>80</v>
      </c>
      <c r="AY145" s="221" t="s">
        <v>136</v>
      </c>
      <c r="BK145" s="223">
        <f>SUM(BK146:BK153)</f>
        <v>0</v>
      </c>
    </row>
    <row r="146" s="2" customFormat="1" ht="24.15" customHeight="1">
      <c r="A146" s="35"/>
      <c r="B146" s="36"/>
      <c r="C146" s="226" t="s">
        <v>196</v>
      </c>
      <c r="D146" s="226" t="s">
        <v>139</v>
      </c>
      <c r="E146" s="227" t="s">
        <v>1580</v>
      </c>
      <c r="F146" s="228" t="s">
        <v>1581</v>
      </c>
      <c r="G146" s="229" t="s">
        <v>248</v>
      </c>
      <c r="H146" s="230">
        <v>36.590000000000003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168</v>
      </c>
      <c r="AT146" s="238" t="s">
        <v>139</v>
      </c>
      <c r="AU146" s="238" t="s">
        <v>144</v>
      </c>
      <c r="AY146" s="14" t="s">
        <v>136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144</v>
      </c>
      <c r="BK146" s="239">
        <f>ROUND(I146*H146,2)</f>
        <v>0</v>
      </c>
      <c r="BL146" s="14" t="s">
        <v>168</v>
      </c>
      <c r="BM146" s="238" t="s">
        <v>185</v>
      </c>
    </row>
    <row r="147" s="2" customFormat="1" ht="24.15" customHeight="1">
      <c r="A147" s="35"/>
      <c r="B147" s="36"/>
      <c r="C147" s="226" t="s">
        <v>171</v>
      </c>
      <c r="D147" s="226" t="s">
        <v>139</v>
      </c>
      <c r="E147" s="227" t="s">
        <v>1582</v>
      </c>
      <c r="F147" s="228" t="s">
        <v>1583</v>
      </c>
      <c r="G147" s="229" t="s">
        <v>248</v>
      </c>
      <c r="H147" s="230">
        <v>2.3599999999999999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168</v>
      </c>
      <c r="AT147" s="238" t="s">
        <v>139</v>
      </c>
      <c r="AU147" s="238" t="s">
        <v>144</v>
      </c>
      <c r="AY147" s="14" t="s">
        <v>136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144</v>
      </c>
      <c r="BK147" s="239">
        <f>ROUND(I147*H147,2)</f>
        <v>0</v>
      </c>
      <c r="BL147" s="14" t="s">
        <v>168</v>
      </c>
      <c r="BM147" s="238" t="s">
        <v>188</v>
      </c>
    </row>
    <row r="148" s="2" customFormat="1" ht="24.15" customHeight="1">
      <c r="A148" s="35"/>
      <c r="B148" s="36"/>
      <c r="C148" s="226" t="s">
        <v>203</v>
      </c>
      <c r="D148" s="226" t="s">
        <v>139</v>
      </c>
      <c r="E148" s="227" t="s">
        <v>1584</v>
      </c>
      <c r="F148" s="228" t="s">
        <v>1585</v>
      </c>
      <c r="G148" s="229" t="s">
        <v>235</v>
      </c>
      <c r="H148" s="230">
        <v>1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168</v>
      </c>
      <c r="AT148" s="238" t="s">
        <v>139</v>
      </c>
      <c r="AU148" s="238" t="s">
        <v>144</v>
      </c>
      <c r="AY148" s="14" t="s">
        <v>136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144</v>
      </c>
      <c r="BK148" s="239">
        <f>ROUND(I148*H148,2)</f>
        <v>0</v>
      </c>
      <c r="BL148" s="14" t="s">
        <v>168</v>
      </c>
      <c r="BM148" s="238" t="s">
        <v>192</v>
      </c>
    </row>
    <row r="149" s="2" customFormat="1" ht="37.8" customHeight="1">
      <c r="A149" s="35"/>
      <c r="B149" s="36"/>
      <c r="C149" s="226" t="s">
        <v>7</v>
      </c>
      <c r="D149" s="226" t="s">
        <v>139</v>
      </c>
      <c r="E149" s="227" t="s">
        <v>1586</v>
      </c>
      <c r="F149" s="228" t="s">
        <v>1587</v>
      </c>
      <c r="G149" s="229" t="s">
        <v>337</v>
      </c>
      <c r="H149" s="230">
        <v>1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168</v>
      </c>
      <c r="AT149" s="238" t="s">
        <v>139</v>
      </c>
      <c r="AU149" s="238" t="s">
        <v>144</v>
      </c>
      <c r="AY149" s="14" t="s">
        <v>136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144</v>
      </c>
      <c r="BK149" s="239">
        <f>ROUND(I149*H149,2)</f>
        <v>0</v>
      </c>
      <c r="BL149" s="14" t="s">
        <v>168</v>
      </c>
      <c r="BM149" s="238" t="s">
        <v>195</v>
      </c>
    </row>
    <row r="150" s="2" customFormat="1" ht="33" customHeight="1">
      <c r="A150" s="35"/>
      <c r="B150" s="36"/>
      <c r="C150" s="245" t="s">
        <v>331</v>
      </c>
      <c r="D150" s="245" t="s">
        <v>394</v>
      </c>
      <c r="E150" s="246" t="s">
        <v>1588</v>
      </c>
      <c r="F150" s="247" t="s">
        <v>1589</v>
      </c>
      <c r="G150" s="248" t="s">
        <v>337</v>
      </c>
      <c r="H150" s="249">
        <v>1</v>
      </c>
      <c r="I150" s="250"/>
      <c r="J150" s="251">
        <f>ROUND(I150*H150,2)</f>
        <v>0</v>
      </c>
      <c r="K150" s="252"/>
      <c r="L150" s="253"/>
      <c r="M150" s="254" t="s">
        <v>1</v>
      </c>
      <c r="N150" s="25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195</v>
      </c>
      <c r="AT150" s="238" t="s">
        <v>394</v>
      </c>
      <c r="AU150" s="238" t="s">
        <v>144</v>
      </c>
      <c r="AY150" s="14" t="s">
        <v>136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144</v>
      </c>
      <c r="BK150" s="239">
        <f>ROUND(I150*H150,2)</f>
        <v>0</v>
      </c>
      <c r="BL150" s="14" t="s">
        <v>168</v>
      </c>
      <c r="BM150" s="238" t="s">
        <v>199</v>
      </c>
    </row>
    <row r="151" s="2" customFormat="1" ht="24.15" customHeight="1">
      <c r="A151" s="35"/>
      <c r="B151" s="36"/>
      <c r="C151" s="226" t="s">
        <v>177</v>
      </c>
      <c r="D151" s="226" t="s">
        <v>139</v>
      </c>
      <c r="E151" s="227" t="s">
        <v>1590</v>
      </c>
      <c r="F151" s="228" t="s">
        <v>1591</v>
      </c>
      <c r="G151" s="229" t="s">
        <v>235</v>
      </c>
      <c r="H151" s="230">
        <v>1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38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168</v>
      </c>
      <c r="AT151" s="238" t="s">
        <v>139</v>
      </c>
      <c r="AU151" s="238" t="s">
        <v>144</v>
      </c>
      <c r="AY151" s="14" t="s">
        <v>136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144</v>
      </c>
      <c r="BK151" s="239">
        <f>ROUND(I151*H151,2)</f>
        <v>0</v>
      </c>
      <c r="BL151" s="14" t="s">
        <v>168</v>
      </c>
      <c r="BM151" s="238" t="s">
        <v>202</v>
      </c>
    </row>
    <row r="152" s="2" customFormat="1" ht="37.8" customHeight="1">
      <c r="A152" s="35"/>
      <c r="B152" s="36"/>
      <c r="C152" s="226" t="s">
        <v>214</v>
      </c>
      <c r="D152" s="226" t="s">
        <v>139</v>
      </c>
      <c r="E152" s="227" t="s">
        <v>1592</v>
      </c>
      <c r="F152" s="228" t="s">
        <v>1593</v>
      </c>
      <c r="G152" s="229" t="s">
        <v>235</v>
      </c>
      <c r="H152" s="230">
        <v>1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168</v>
      </c>
      <c r="AT152" s="238" t="s">
        <v>139</v>
      </c>
      <c r="AU152" s="238" t="s">
        <v>144</v>
      </c>
      <c r="AY152" s="14" t="s">
        <v>136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144</v>
      </c>
      <c r="BK152" s="239">
        <f>ROUND(I152*H152,2)</f>
        <v>0</v>
      </c>
      <c r="BL152" s="14" t="s">
        <v>168</v>
      </c>
      <c r="BM152" s="238" t="s">
        <v>206</v>
      </c>
    </row>
    <row r="153" s="2" customFormat="1" ht="24.15" customHeight="1">
      <c r="A153" s="35"/>
      <c r="B153" s="36"/>
      <c r="C153" s="245" t="s">
        <v>180</v>
      </c>
      <c r="D153" s="245" t="s">
        <v>394</v>
      </c>
      <c r="E153" s="246" t="s">
        <v>1594</v>
      </c>
      <c r="F153" s="247" t="s">
        <v>1595</v>
      </c>
      <c r="G153" s="248" t="s">
        <v>337</v>
      </c>
      <c r="H153" s="249">
        <v>1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38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195</v>
      </c>
      <c r="AT153" s="238" t="s">
        <v>394</v>
      </c>
      <c r="AU153" s="238" t="s">
        <v>144</v>
      </c>
      <c r="AY153" s="14" t="s">
        <v>136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144</v>
      </c>
      <c r="BK153" s="239">
        <f>ROUND(I153*H153,2)</f>
        <v>0</v>
      </c>
      <c r="BL153" s="14" t="s">
        <v>168</v>
      </c>
      <c r="BM153" s="238" t="s">
        <v>213</v>
      </c>
    </row>
    <row r="154" s="12" customFormat="1" ht="25.92" customHeight="1">
      <c r="A154" s="12"/>
      <c r="B154" s="210"/>
      <c r="C154" s="211"/>
      <c r="D154" s="212" t="s">
        <v>71</v>
      </c>
      <c r="E154" s="213" t="s">
        <v>394</v>
      </c>
      <c r="F154" s="213" t="s">
        <v>915</v>
      </c>
      <c r="G154" s="211"/>
      <c r="H154" s="211"/>
      <c r="I154" s="214"/>
      <c r="J154" s="215">
        <f>BK154</f>
        <v>0</v>
      </c>
      <c r="K154" s="211"/>
      <c r="L154" s="216"/>
      <c r="M154" s="217"/>
      <c r="N154" s="218"/>
      <c r="O154" s="218"/>
      <c r="P154" s="219">
        <f>P155+P158+P168+P171</f>
        <v>0</v>
      </c>
      <c r="Q154" s="218"/>
      <c r="R154" s="219">
        <f>R155+R158+R168+R171</f>
        <v>0</v>
      </c>
      <c r="S154" s="218"/>
      <c r="T154" s="220">
        <f>T155+T158+T168+T171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1" t="s">
        <v>147</v>
      </c>
      <c r="AT154" s="222" t="s">
        <v>71</v>
      </c>
      <c r="AU154" s="222" t="s">
        <v>72</v>
      </c>
      <c r="AY154" s="221" t="s">
        <v>136</v>
      </c>
      <c r="BK154" s="223">
        <f>BK155+BK158+BK168+BK171</f>
        <v>0</v>
      </c>
    </row>
    <row r="155" s="12" customFormat="1" ht="22.8" customHeight="1">
      <c r="A155" s="12"/>
      <c r="B155" s="210"/>
      <c r="C155" s="211"/>
      <c r="D155" s="212" t="s">
        <v>71</v>
      </c>
      <c r="E155" s="224" t="s">
        <v>916</v>
      </c>
      <c r="F155" s="224" t="s">
        <v>917</v>
      </c>
      <c r="G155" s="211"/>
      <c r="H155" s="211"/>
      <c r="I155" s="214"/>
      <c r="J155" s="225">
        <f>BK155</f>
        <v>0</v>
      </c>
      <c r="K155" s="211"/>
      <c r="L155" s="216"/>
      <c r="M155" s="217"/>
      <c r="N155" s="218"/>
      <c r="O155" s="218"/>
      <c r="P155" s="219">
        <f>SUM(P156:P157)</f>
        <v>0</v>
      </c>
      <c r="Q155" s="218"/>
      <c r="R155" s="219">
        <f>SUM(R156:R157)</f>
        <v>0</v>
      </c>
      <c r="S155" s="218"/>
      <c r="T155" s="220">
        <f>SUM(T156:T157)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1" t="s">
        <v>147</v>
      </c>
      <c r="AT155" s="222" t="s">
        <v>71</v>
      </c>
      <c r="AU155" s="222" t="s">
        <v>80</v>
      </c>
      <c r="AY155" s="221" t="s">
        <v>136</v>
      </c>
      <c r="BK155" s="223">
        <f>SUM(BK156:BK157)</f>
        <v>0</v>
      </c>
    </row>
    <row r="156" s="2" customFormat="1" ht="16.5" customHeight="1">
      <c r="A156" s="35"/>
      <c r="B156" s="36"/>
      <c r="C156" s="226" t="s">
        <v>226</v>
      </c>
      <c r="D156" s="226" t="s">
        <v>139</v>
      </c>
      <c r="E156" s="227" t="s">
        <v>1596</v>
      </c>
      <c r="F156" s="228" t="s">
        <v>1597</v>
      </c>
      <c r="G156" s="229" t="s">
        <v>248</v>
      </c>
      <c r="H156" s="230">
        <v>31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278</v>
      </c>
      <c r="AT156" s="238" t="s">
        <v>139</v>
      </c>
      <c r="AU156" s="238" t="s">
        <v>144</v>
      </c>
      <c r="AY156" s="14" t="s">
        <v>136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144</v>
      </c>
      <c r="BK156" s="239">
        <f>ROUND(I156*H156,2)</f>
        <v>0</v>
      </c>
      <c r="BL156" s="14" t="s">
        <v>278</v>
      </c>
      <c r="BM156" s="238" t="s">
        <v>217</v>
      </c>
    </row>
    <row r="157" s="2" customFormat="1" ht="16.5" customHeight="1">
      <c r="A157" s="35"/>
      <c r="B157" s="36"/>
      <c r="C157" s="245" t="s">
        <v>188</v>
      </c>
      <c r="D157" s="245" t="s">
        <v>394</v>
      </c>
      <c r="E157" s="246" t="s">
        <v>1598</v>
      </c>
      <c r="F157" s="247" t="s">
        <v>1599</v>
      </c>
      <c r="G157" s="248" t="s">
        <v>248</v>
      </c>
      <c r="H157" s="249">
        <v>31</v>
      </c>
      <c r="I157" s="250"/>
      <c r="J157" s="251">
        <f>ROUND(I157*H157,2)</f>
        <v>0</v>
      </c>
      <c r="K157" s="252"/>
      <c r="L157" s="253"/>
      <c r="M157" s="254" t="s">
        <v>1</v>
      </c>
      <c r="N157" s="255" t="s">
        <v>38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697</v>
      </c>
      <c r="AT157" s="238" t="s">
        <v>394</v>
      </c>
      <c r="AU157" s="238" t="s">
        <v>144</v>
      </c>
      <c r="AY157" s="14" t="s">
        <v>136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144</v>
      </c>
      <c r="BK157" s="239">
        <f>ROUND(I157*H157,2)</f>
        <v>0</v>
      </c>
      <c r="BL157" s="14" t="s">
        <v>278</v>
      </c>
      <c r="BM157" s="238" t="s">
        <v>223</v>
      </c>
    </row>
    <row r="158" s="12" customFormat="1" ht="22.8" customHeight="1">
      <c r="A158" s="12"/>
      <c r="B158" s="210"/>
      <c r="C158" s="211"/>
      <c r="D158" s="212" t="s">
        <v>71</v>
      </c>
      <c r="E158" s="224" t="s">
        <v>1058</v>
      </c>
      <c r="F158" s="224" t="s">
        <v>1600</v>
      </c>
      <c r="G158" s="211"/>
      <c r="H158" s="211"/>
      <c r="I158" s="214"/>
      <c r="J158" s="225">
        <f>BK158</f>
        <v>0</v>
      </c>
      <c r="K158" s="211"/>
      <c r="L158" s="216"/>
      <c r="M158" s="217"/>
      <c r="N158" s="218"/>
      <c r="O158" s="218"/>
      <c r="P158" s="219">
        <f>SUM(P159:P167)</f>
        <v>0</v>
      </c>
      <c r="Q158" s="218"/>
      <c r="R158" s="219">
        <f>SUM(R159:R167)</f>
        <v>0</v>
      </c>
      <c r="S158" s="218"/>
      <c r="T158" s="220">
        <f>SUM(T159:T167)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1" t="s">
        <v>147</v>
      </c>
      <c r="AT158" s="222" t="s">
        <v>71</v>
      </c>
      <c r="AU158" s="222" t="s">
        <v>80</v>
      </c>
      <c r="AY158" s="221" t="s">
        <v>136</v>
      </c>
      <c r="BK158" s="223">
        <f>SUM(BK159:BK167)</f>
        <v>0</v>
      </c>
    </row>
    <row r="159" s="2" customFormat="1" ht="16.5" customHeight="1">
      <c r="A159" s="35"/>
      <c r="B159" s="36"/>
      <c r="C159" s="226" t="s">
        <v>192</v>
      </c>
      <c r="D159" s="226" t="s">
        <v>139</v>
      </c>
      <c r="E159" s="227" t="s">
        <v>1601</v>
      </c>
      <c r="F159" s="228" t="s">
        <v>1602</v>
      </c>
      <c r="G159" s="229" t="s">
        <v>1603</v>
      </c>
      <c r="H159" s="230">
        <v>1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278</v>
      </c>
      <c r="AT159" s="238" t="s">
        <v>139</v>
      </c>
      <c r="AU159" s="238" t="s">
        <v>144</v>
      </c>
      <c r="AY159" s="14" t="s">
        <v>136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144</v>
      </c>
      <c r="BK159" s="239">
        <f>ROUND(I159*H159,2)</f>
        <v>0</v>
      </c>
      <c r="BL159" s="14" t="s">
        <v>278</v>
      </c>
      <c r="BM159" s="238" t="s">
        <v>229</v>
      </c>
    </row>
    <row r="160" s="2" customFormat="1" ht="24.15" customHeight="1">
      <c r="A160" s="35"/>
      <c r="B160" s="36"/>
      <c r="C160" s="226" t="s">
        <v>239</v>
      </c>
      <c r="D160" s="226" t="s">
        <v>139</v>
      </c>
      <c r="E160" s="227" t="s">
        <v>1604</v>
      </c>
      <c r="F160" s="228" t="s">
        <v>1605</v>
      </c>
      <c r="G160" s="229" t="s">
        <v>337</v>
      </c>
      <c r="H160" s="230">
        <v>1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278</v>
      </c>
      <c r="AT160" s="238" t="s">
        <v>139</v>
      </c>
      <c r="AU160" s="238" t="s">
        <v>144</v>
      </c>
      <c r="AY160" s="14" t="s">
        <v>136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144</v>
      </c>
      <c r="BK160" s="239">
        <f>ROUND(I160*H160,2)</f>
        <v>0</v>
      </c>
      <c r="BL160" s="14" t="s">
        <v>278</v>
      </c>
      <c r="BM160" s="238" t="s">
        <v>236</v>
      </c>
    </row>
    <row r="161" s="2" customFormat="1" ht="24.15" customHeight="1">
      <c r="A161" s="35"/>
      <c r="B161" s="36"/>
      <c r="C161" s="245" t="s">
        <v>195</v>
      </c>
      <c r="D161" s="245" t="s">
        <v>394</v>
      </c>
      <c r="E161" s="246" t="s">
        <v>1606</v>
      </c>
      <c r="F161" s="247" t="s">
        <v>1607</v>
      </c>
      <c r="G161" s="248" t="s">
        <v>337</v>
      </c>
      <c r="H161" s="249">
        <v>1</v>
      </c>
      <c r="I161" s="250"/>
      <c r="J161" s="251">
        <f>ROUND(I161*H161,2)</f>
        <v>0</v>
      </c>
      <c r="K161" s="252"/>
      <c r="L161" s="253"/>
      <c r="M161" s="254" t="s">
        <v>1</v>
      </c>
      <c r="N161" s="255" t="s">
        <v>38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697</v>
      </c>
      <c r="AT161" s="238" t="s">
        <v>394</v>
      </c>
      <c r="AU161" s="238" t="s">
        <v>144</v>
      </c>
      <c r="AY161" s="14" t="s">
        <v>136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144</v>
      </c>
      <c r="BK161" s="239">
        <f>ROUND(I161*H161,2)</f>
        <v>0</v>
      </c>
      <c r="BL161" s="14" t="s">
        <v>278</v>
      </c>
      <c r="BM161" s="238" t="s">
        <v>242</v>
      </c>
    </row>
    <row r="162" s="2" customFormat="1" ht="21.75" customHeight="1">
      <c r="A162" s="35"/>
      <c r="B162" s="36"/>
      <c r="C162" s="226" t="s">
        <v>245</v>
      </c>
      <c r="D162" s="226" t="s">
        <v>139</v>
      </c>
      <c r="E162" s="227" t="s">
        <v>1608</v>
      </c>
      <c r="F162" s="228" t="s">
        <v>1609</v>
      </c>
      <c r="G162" s="229" t="s">
        <v>337</v>
      </c>
      <c r="H162" s="230">
        <v>1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38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278</v>
      </c>
      <c r="AT162" s="238" t="s">
        <v>139</v>
      </c>
      <c r="AU162" s="238" t="s">
        <v>144</v>
      </c>
      <c r="AY162" s="14" t="s">
        <v>136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144</v>
      </c>
      <c r="BK162" s="239">
        <f>ROUND(I162*H162,2)</f>
        <v>0</v>
      </c>
      <c r="BL162" s="14" t="s">
        <v>278</v>
      </c>
      <c r="BM162" s="238" t="s">
        <v>249</v>
      </c>
    </row>
    <row r="163" s="2" customFormat="1" ht="24.15" customHeight="1">
      <c r="A163" s="35"/>
      <c r="B163" s="36"/>
      <c r="C163" s="245" t="s">
        <v>199</v>
      </c>
      <c r="D163" s="245" t="s">
        <v>394</v>
      </c>
      <c r="E163" s="246" t="s">
        <v>1606</v>
      </c>
      <c r="F163" s="247" t="s">
        <v>1607</v>
      </c>
      <c r="G163" s="248" t="s">
        <v>337</v>
      </c>
      <c r="H163" s="249">
        <v>1</v>
      </c>
      <c r="I163" s="250"/>
      <c r="J163" s="251">
        <f>ROUND(I163*H163,2)</f>
        <v>0</v>
      </c>
      <c r="K163" s="252"/>
      <c r="L163" s="253"/>
      <c r="M163" s="254" t="s">
        <v>1</v>
      </c>
      <c r="N163" s="255" t="s">
        <v>38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697</v>
      </c>
      <c r="AT163" s="238" t="s">
        <v>394</v>
      </c>
      <c r="AU163" s="238" t="s">
        <v>144</v>
      </c>
      <c r="AY163" s="14" t="s">
        <v>136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144</v>
      </c>
      <c r="BK163" s="239">
        <f>ROUND(I163*H163,2)</f>
        <v>0</v>
      </c>
      <c r="BL163" s="14" t="s">
        <v>278</v>
      </c>
      <c r="BM163" s="238" t="s">
        <v>252</v>
      </c>
    </row>
    <row r="164" s="2" customFormat="1" ht="16.5" customHeight="1">
      <c r="A164" s="35"/>
      <c r="B164" s="36"/>
      <c r="C164" s="226" t="s">
        <v>357</v>
      </c>
      <c r="D164" s="226" t="s">
        <v>139</v>
      </c>
      <c r="E164" s="227" t="s">
        <v>1610</v>
      </c>
      <c r="F164" s="228" t="s">
        <v>1611</v>
      </c>
      <c r="G164" s="229" t="s">
        <v>337</v>
      </c>
      <c r="H164" s="230">
        <v>1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38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278</v>
      </c>
      <c r="AT164" s="238" t="s">
        <v>139</v>
      </c>
      <c r="AU164" s="238" t="s">
        <v>144</v>
      </c>
      <c r="AY164" s="14" t="s">
        <v>136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144</v>
      </c>
      <c r="BK164" s="239">
        <f>ROUND(I164*H164,2)</f>
        <v>0</v>
      </c>
      <c r="BL164" s="14" t="s">
        <v>278</v>
      </c>
      <c r="BM164" s="238" t="s">
        <v>257</v>
      </c>
    </row>
    <row r="165" s="2" customFormat="1" ht="24.15" customHeight="1">
      <c r="A165" s="35"/>
      <c r="B165" s="36"/>
      <c r="C165" s="226" t="s">
        <v>202</v>
      </c>
      <c r="D165" s="226" t="s">
        <v>139</v>
      </c>
      <c r="E165" s="227" t="s">
        <v>1612</v>
      </c>
      <c r="F165" s="228" t="s">
        <v>1613</v>
      </c>
      <c r="G165" s="229" t="s">
        <v>1603</v>
      </c>
      <c r="H165" s="230">
        <v>1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278</v>
      </c>
      <c r="AT165" s="238" t="s">
        <v>139</v>
      </c>
      <c r="AU165" s="238" t="s">
        <v>144</v>
      </c>
      <c r="AY165" s="14" t="s">
        <v>136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144</v>
      </c>
      <c r="BK165" s="239">
        <f>ROUND(I165*H165,2)</f>
        <v>0</v>
      </c>
      <c r="BL165" s="14" t="s">
        <v>278</v>
      </c>
      <c r="BM165" s="238" t="s">
        <v>262</v>
      </c>
    </row>
    <row r="166" s="2" customFormat="1" ht="24.15" customHeight="1">
      <c r="A166" s="35"/>
      <c r="B166" s="36"/>
      <c r="C166" s="226" t="s">
        <v>362</v>
      </c>
      <c r="D166" s="226" t="s">
        <v>139</v>
      </c>
      <c r="E166" s="227" t="s">
        <v>1614</v>
      </c>
      <c r="F166" s="228" t="s">
        <v>1615</v>
      </c>
      <c r="G166" s="229" t="s">
        <v>1616</v>
      </c>
      <c r="H166" s="230">
        <v>1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278</v>
      </c>
      <c r="AT166" s="238" t="s">
        <v>139</v>
      </c>
      <c r="AU166" s="238" t="s">
        <v>144</v>
      </c>
      <c r="AY166" s="14" t="s">
        <v>136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144</v>
      </c>
      <c r="BK166" s="239">
        <f>ROUND(I166*H166,2)</f>
        <v>0</v>
      </c>
      <c r="BL166" s="14" t="s">
        <v>278</v>
      </c>
      <c r="BM166" s="238" t="s">
        <v>268</v>
      </c>
    </row>
    <row r="167" s="2" customFormat="1" ht="16.5" customHeight="1">
      <c r="A167" s="35"/>
      <c r="B167" s="36"/>
      <c r="C167" s="226" t="s">
        <v>206</v>
      </c>
      <c r="D167" s="226" t="s">
        <v>139</v>
      </c>
      <c r="E167" s="227" t="s">
        <v>1617</v>
      </c>
      <c r="F167" s="228" t="s">
        <v>1618</v>
      </c>
      <c r="G167" s="229" t="s">
        <v>1616</v>
      </c>
      <c r="H167" s="230">
        <v>1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38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278</v>
      </c>
      <c r="AT167" s="238" t="s">
        <v>139</v>
      </c>
      <c r="AU167" s="238" t="s">
        <v>144</v>
      </c>
      <c r="AY167" s="14" t="s">
        <v>136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144</v>
      </c>
      <c r="BK167" s="239">
        <f>ROUND(I167*H167,2)</f>
        <v>0</v>
      </c>
      <c r="BL167" s="14" t="s">
        <v>278</v>
      </c>
      <c r="BM167" s="238" t="s">
        <v>273</v>
      </c>
    </row>
    <row r="168" s="12" customFormat="1" ht="22.8" customHeight="1">
      <c r="A168" s="12"/>
      <c r="B168" s="210"/>
      <c r="C168" s="211"/>
      <c r="D168" s="212" t="s">
        <v>71</v>
      </c>
      <c r="E168" s="224" t="s">
        <v>1619</v>
      </c>
      <c r="F168" s="224" t="s">
        <v>1620</v>
      </c>
      <c r="G168" s="211"/>
      <c r="H168" s="211"/>
      <c r="I168" s="214"/>
      <c r="J168" s="225">
        <f>BK168</f>
        <v>0</v>
      </c>
      <c r="K168" s="211"/>
      <c r="L168" s="216"/>
      <c r="M168" s="217"/>
      <c r="N168" s="218"/>
      <c r="O168" s="218"/>
      <c r="P168" s="219">
        <f>SUM(P169:P170)</f>
        <v>0</v>
      </c>
      <c r="Q168" s="218"/>
      <c r="R168" s="219">
        <f>SUM(R169:R170)</f>
        <v>0</v>
      </c>
      <c r="S168" s="218"/>
      <c r="T168" s="220">
        <f>SUM(T169:T170)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1" t="s">
        <v>147</v>
      </c>
      <c r="AT168" s="222" t="s">
        <v>71</v>
      </c>
      <c r="AU168" s="222" t="s">
        <v>80</v>
      </c>
      <c r="AY168" s="221" t="s">
        <v>136</v>
      </c>
      <c r="BK168" s="223">
        <f>SUM(BK169:BK170)</f>
        <v>0</v>
      </c>
    </row>
    <row r="169" s="2" customFormat="1" ht="24.15" customHeight="1">
      <c r="A169" s="35"/>
      <c r="B169" s="36"/>
      <c r="C169" s="226" t="s">
        <v>376</v>
      </c>
      <c r="D169" s="226" t="s">
        <v>139</v>
      </c>
      <c r="E169" s="227" t="s">
        <v>1621</v>
      </c>
      <c r="F169" s="228" t="s">
        <v>1622</v>
      </c>
      <c r="G169" s="229" t="s">
        <v>248</v>
      </c>
      <c r="H169" s="230">
        <v>31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38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278</v>
      </c>
      <c r="AT169" s="238" t="s">
        <v>139</v>
      </c>
      <c r="AU169" s="238" t="s">
        <v>144</v>
      </c>
      <c r="AY169" s="14" t="s">
        <v>136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144</v>
      </c>
      <c r="BK169" s="239">
        <f>ROUND(I169*H169,2)</f>
        <v>0</v>
      </c>
      <c r="BL169" s="14" t="s">
        <v>278</v>
      </c>
      <c r="BM169" s="238" t="s">
        <v>278</v>
      </c>
    </row>
    <row r="170" s="2" customFormat="1" ht="24.15" customHeight="1">
      <c r="A170" s="35"/>
      <c r="B170" s="36"/>
      <c r="C170" s="245" t="s">
        <v>217</v>
      </c>
      <c r="D170" s="245" t="s">
        <v>394</v>
      </c>
      <c r="E170" s="246" t="s">
        <v>1623</v>
      </c>
      <c r="F170" s="247" t="s">
        <v>1624</v>
      </c>
      <c r="G170" s="248" t="s">
        <v>248</v>
      </c>
      <c r="H170" s="249">
        <v>31</v>
      </c>
      <c r="I170" s="250"/>
      <c r="J170" s="251">
        <f>ROUND(I170*H170,2)</f>
        <v>0</v>
      </c>
      <c r="K170" s="252"/>
      <c r="L170" s="253"/>
      <c r="M170" s="254" t="s">
        <v>1</v>
      </c>
      <c r="N170" s="25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697</v>
      </c>
      <c r="AT170" s="238" t="s">
        <v>394</v>
      </c>
      <c r="AU170" s="238" t="s">
        <v>144</v>
      </c>
      <c r="AY170" s="14" t="s">
        <v>136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144</v>
      </c>
      <c r="BK170" s="239">
        <f>ROUND(I170*H170,2)</f>
        <v>0</v>
      </c>
      <c r="BL170" s="14" t="s">
        <v>278</v>
      </c>
      <c r="BM170" s="238" t="s">
        <v>365</v>
      </c>
    </row>
    <row r="171" s="12" customFormat="1" ht="22.8" customHeight="1">
      <c r="A171" s="12"/>
      <c r="B171" s="210"/>
      <c r="C171" s="211"/>
      <c r="D171" s="212" t="s">
        <v>71</v>
      </c>
      <c r="E171" s="224" t="s">
        <v>1625</v>
      </c>
      <c r="F171" s="224" t="s">
        <v>1626</v>
      </c>
      <c r="G171" s="211"/>
      <c r="H171" s="211"/>
      <c r="I171" s="214"/>
      <c r="J171" s="225">
        <f>BK171</f>
        <v>0</v>
      </c>
      <c r="K171" s="211"/>
      <c r="L171" s="216"/>
      <c r="M171" s="217"/>
      <c r="N171" s="218"/>
      <c r="O171" s="218"/>
      <c r="P171" s="219">
        <f>P172</f>
        <v>0</v>
      </c>
      <c r="Q171" s="218"/>
      <c r="R171" s="219">
        <f>R172</f>
        <v>0</v>
      </c>
      <c r="S171" s="218"/>
      <c r="T171" s="220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1" t="s">
        <v>147</v>
      </c>
      <c r="AT171" s="222" t="s">
        <v>71</v>
      </c>
      <c r="AU171" s="222" t="s">
        <v>80</v>
      </c>
      <c r="AY171" s="221" t="s">
        <v>136</v>
      </c>
      <c r="BK171" s="223">
        <f>BK172</f>
        <v>0</v>
      </c>
    </row>
    <row r="172" s="2" customFormat="1" ht="16.5" customHeight="1">
      <c r="A172" s="35"/>
      <c r="B172" s="36"/>
      <c r="C172" s="226" t="s">
        <v>223</v>
      </c>
      <c r="D172" s="226" t="s">
        <v>139</v>
      </c>
      <c r="E172" s="227" t="s">
        <v>1627</v>
      </c>
      <c r="F172" s="228" t="s">
        <v>1628</v>
      </c>
      <c r="G172" s="229" t="s">
        <v>1603</v>
      </c>
      <c r="H172" s="230">
        <v>1</v>
      </c>
      <c r="I172" s="231"/>
      <c r="J172" s="232">
        <f>ROUND(I172*H172,2)</f>
        <v>0</v>
      </c>
      <c r="K172" s="233"/>
      <c r="L172" s="41"/>
      <c r="M172" s="240" t="s">
        <v>1</v>
      </c>
      <c r="N172" s="241" t="s">
        <v>38</v>
      </c>
      <c r="O172" s="242"/>
      <c r="P172" s="243">
        <f>O172*H172</f>
        <v>0</v>
      </c>
      <c r="Q172" s="243">
        <v>0</v>
      </c>
      <c r="R172" s="243">
        <f>Q172*H172</f>
        <v>0</v>
      </c>
      <c r="S172" s="243">
        <v>0</v>
      </c>
      <c r="T172" s="244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278</v>
      </c>
      <c r="AT172" s="238" t="s">
        <v>139</v>
      </c>
      <c r="AU172" s="238" t="s">
        <v>144</v>
      </c>
      <c r="AY172" s="14" t="s">
        <v>136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144</v>
      </c>
      <c r="BK172" s="239">
        <f>ROUND(I172*H172,2)</f>
        <v>0</v>
      </c>
      <c r="BL172" s="14" t="s">
        <v>278</v>
      </c>
      <c r="BM172" s="238" t="s">
        <v>368</v>
      </c>
    </row>
    <row r="173" s="2" customFormat="1" ht="6.96" customHeight="1">
      <c r="A173" s="35"/>
      <c r="B173" s="69"/>
      <c r="C173" s="70"/>
      <c r="D173" s="70"/>
      <c r="E173" s="70"/>
      <c r="F173" s="70"/>
      <c r="G173" s="70"/>
      <c r="H173" s="70"/>
      <c r="I173" s="70"/>
      <c r="J173" s="70"/>
      <c r="K173" s="70"/>
      <c r="L173" s="41"/>
      <c r="M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</row>
  </sheetData>
  <sheetProtection sheet="1" autoFilter="0" formatColumns="0" formatRows="0" objects="1" scenarios="1" spinCount="100000" saltValue="YjigQLa17o5f8jvR/15CtGMooNuQxkD76povI3RPKf121rH3Lg58gydR5w0r/rzMe19XinOpnVX83UPBHKImCg==" hashValue="Z3NoRyVNvkl9taSnEa13hHz/yBoiIewg1lPmAcGnbFriqzPfdUtmCeszRDOTUpEQkrMZoiy5d/bf1PPfGa6AHw==" algorithmName="SHA-512" password="CC35"/>
  <autoFilter ref="C126:K172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DESKTOP-LRT6RBJ\Anicka</dc:creator>
  <cp:lastModifiedBy>DESKTOP-LRT6RBJ\Anicka</cp:lastModifiedBy>
  <dcterms:created xsi:type="dcterms:W3CDTF">2022-05-19T08:01:16Z</dcterms:created>
  <dcterms:modified xsi:type="dcterms:W3CDTF">2022-05-19T08:01:24Z</dcterms:modified>
</cp:coreProperties>
</file>