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VO\Zlaté Moravce\Denný stacionár\apríl 2022\Zverejniť\"/>
    </mc:Choice>
  </mc:AlternateContent>
  <xr:revisionPtr revIDLastSave="0" documentId="13_ncr:1_{270AB2D7-3097-4B1A-BE62-5BE1E11C746B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Rekapitulácia stavby" sheetId="1" r:id="rId1"/>
    <sheet name="SO-01 - Búracie práce" sheetId="2" r:id="rId2"/>
    <sheet name="SO-02 - Architektúra" sheetId="3" r:id="rId3"/>
    <sheet name="SO-03 - Elektroinštalácia" sheetId="4" r:id="rId4"/>
    <sheet name="SO-04 - Zdravotechnika" sheetId="5" r:id="rId5"/>
    <sheet name="SO-05 - Vykurovanie" sheetId="6" r:id="rId6"/>
    <sheet name="SO-06 - Prípojka kanalizácie" sheetId="7" r:id="rId7"/>
    <sheet name="SO-07 - Prípojka plyn" sheetId="8" r:id="rId8"/>
  </sheets>
  <definedNames>
    <definedName name="_xlnm._FilterDatabase" localSheetId="1" hidden="1">'SO-01 - Búracie práce'!$C$129:$K$177</definedName>
    <definedName name="_xlnm._FilterDatabase" localSheetId="2" hidden="1">'SO-02 - Architektúra'!$C$136:$K$344</definedName>
    <definedName name="_xlnm._FilterDatabase" localSheetId="3" hidden="1">'SO-03 - Elektroinštalácia'!$C$121:$K$247</definedName>
    <definedName name="_xlnm._FilterDatabase" localSheetId="4" hidden="1">'SO-04 - Zdravotechnika'!$C$125:$K$244</definedName>
    <definedName name="_xlnm._FilterDatabase" localSheetId="5" hidden="1">'SO-05 - Vykurovanie'!$C$122:$K$222</definedName>
    <definedName name="_xlnm._FilterDatabase" localSheetId="6" hidden="1">'SO-06 - Prípojka kanalizácie'!$C$121:$K$162</definedName>
    <definedName name="_xlnm._FilterDatabase" localSheetId="7" hidden="1">'SO-07 - Prípojka plyn'!$C$126:$K$172</definedName>
    <definedName name="_xlnm.Print_Titles" localSheetId="0">'Rekapitulácia stavby'!$92:$92</definedName>
    <definedName name="_xlnm.Print_Titles" localSheetId="1">'SO-01 - Búracie práce'!$129:$129</definedName>
    <definedName name="_xlnm.Print_Titles" localSheetId="2">'SO-02 - Architektúra'!$136:$136</definedName>
    <definedName name="_xlnm.Print_Titles" localSheetId="3">'SO-03 - Elektroinštalácia'!$121:$121</definedName>
    <definedName name="_xlnm.Print_Titles" localSheetId="4">'SO-04 - Zdravotechnika'!$125:$125</definedName>
    <definedName name="_xlnm.Print_Titles" localSheetId="5">'SO-05 - Vykurovanie'!$122:$122</definedName>
    <definedName name="_xlnm.Print_Titles" localSheetId="6">'SO-06 - Prípojka kanalizácie'!$121:$121</definedName>
    <definedName name="_xlnm.Print_Titles" localSheetId="7">'SO-07 - Prípojka plyn'!$126:$126</definedName>
    <definedName name="_xlnm.Print_Area" localSheetId="0">'Rekapitulácia stavby'!$D$4:$AO$76,'Rekapitulácia stavby'!$C$82:$AQ$102</definedName>
    <definedName name="_xlnm.Print_Area" localSheetId="1">'SO-01 - Búracie práce'!$C$4:$J$76,'SO-01 - Búracie práce'!$C$82:$J$111,'SO-01 - Búracie práce'!$C$117:$J$177</definedName>
    <definedName name="_xlnm.Print_Area" localSheetId="2">'SO-02 - Architektúra'!$C$4:$J$76,'SO-02 - Architektúra'!$C$82:$J$118,'SO-02 - Architektúra'!$C$124:$J$344</definedName>
    <definedName name="_xlnm.Print_Area" localSheetId="3">'SO-03 - Elektroinštalácia'!$C$4:$J$76,'SO-03 - Elektroinštalácia'!$C$82:$J$103,'SO-03 - Elektroinštalácia'!$C$109:$J$247</definedName>
    <definedName name="_xlnm.Print_Area" localSheetId="4">'SO-04 - Zdravotechnika'!$C$4:$J$76,'SO-04 - Zdravotechnika'!$C$82:$J$107,'SO-04 - Zdravotechnika'!$C$113:$J$244</definedName>
    <definedName name="_xlnm.Print_Area" localSheetId="5">'SO-05 - Vykurovanie'!$C$4:$J$76,'SO-05 - Vykurovanie'!$C$82:$J$104,'SO-05 - Vykurovanie'!$C$110:$J$222</definedName>
    <definedName name="_xlnm.Print_Area" localSheetId="6">'SO-06 - Prípojka kanalizácie'!$C$4:$J$76,'SO-06 - Prípojka kanalizácie'!$C$82:$J$103,'SO-06 - Prípojka kanalizácie'!$C$109:$J$162</definedName>
    <definedName name="_xlnm.Print_Area" localSheetId="7">'SO-07 - Prípojka plyn'!$C$4:$J$76,'SO-07 - Prípojka plyn'!$C$82:$J$108,'SO-07 - Prípojka plyn'!$C$114:$J$172</definedName>
  </definedNames>
  <calcPr calcId="181029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/>
  <c r="BI172" i="8"/>
  <c r="BH172" i="8"/>
  <c r="BG172" i="8"/>
  <c r="BE172" i="8"/>
  <c r="T172" i="8"/>
  <c r="T171" i="8" s="1"/>
  <c r="R172" i="8"/>
  <c r="R171" i="8"/>
  <c r="P172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3" i="8"/>
  <c r="BH143" i="8"/>
  <c r="BG143" i="8"/>
  <c r="BE143" i="8"/>
  <c r="T143" i="8"/>
  <c r="T142" i="8"/>
  <c r="R143" i="8"/>
  <c r="R142" i="8"/>
  <c r="P143" i="8"/>
  <c r="P142" i="8" s="1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F121" i="8"/>
  <c r="E119" i="8"/>
  <c r="F89" i="8"/>
  <c r="E87" i="8"/>
  <c r="J24" i="8"/>
  <c r="E24" i="8"/>
  <c r="J92" i="8"/>
  <c r="J23" i="8"/>
  <c r="J21" i="8"/>
  <c r="E21" i="8"/>
  <c r="J123" i="8" s="1"/>
  <c r="J20" i="8"/>
  <c r="J18" i="8"/>
  <c r="E18" i="8"/>
  <c r="F124" i="8"/>
  <c r="J17" i="8"/>
  <c r="J15" i="8"/>
  <c r="E15" i="8"/>
  <c r="F123" i="8" s="1"/>
  <c r="J14" i="8"/>
  <c r="J12" i="8"/>
  <c r="J121" i="8"/>
  <c r="E7" i="8"/>
  <c r="E85" i="8" s="1"/>
  <c r="J37" i="7"/>
  <c r="J36" i="7"/>
  <c r="AY100" i="1" s="1"/>
  <c r="J35" i="7"/>
  <c r="AX100" i="1"/>
  <c r="BI162" i="7"/>
  <c r="BH162" i="7"/>
  <c r="BG162" i="7"/>
  <c r="BE162" i="7"/>
  <c r="T162" i="7"/>
  <c r="T161" i="7" s="1"/>
  <c r="R162" i="7"/>
  <c r="R161" i="7"/>
  <c r="P162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F116" i="7"/>
  <c r="E114" i="7"/>
  <c r="F89" i="7"/>
  <c r="E87" i="7"/>
  <c r="J24" i="7"/>
  <c r="E24" i="7"/>
  <c r="J92" i="7" s="1"/>
  <c r="J23" i="7"/>
  <c r="J21" i="7"/>
  <c r="E21" i="7"/>
  <c r="J118" i="7"/>
  <c r="J20" i="7"/>
  <c r="J18" i="7"/>
  <c r="E18" i="7"/>
  <c r="F92" i="7" s="1"/>
  <c r="J17" i="7"/>
  <c r="J15" i="7"/>
  <c r="E15" i="7"/>
  <c r="F91" i="7"/>
  <c r="J14" i="7"/>
  <c r="J12" i="7"/>
  <c r="J116" i="7"/>
  <c r="E7" i="7"/>
  <c r="E112" i="7" s="1"/>
  <c r="J37" i="6"/>
  <c r="J36" i="6"/>
  <c r="AY99" i="1"/>
  <c r="J35" i="6"/>
  <c r="AX99" i="1" s="1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F117" i="6"/>
  <c r="E115" i="6"/>
  <c r="F89" i="6"/>
  <c r="E87" i="6"/>
  <c r="J24" i="6"/>
  <c r="E24" i="6"/>
  <c r="J92" i="6"/>
  <c r="J23" i="6"/>
  <c r="J21" i="6"/>
  <c r="E21" i="6"/>
  <c r="J119" i="6" s="1"/>
  <c r="J20" i="6"/>
  <c r="J18" i="6"/>
  <c r="E18" i="6"/>
  <c r="F120" i="6"/>
  <c r="J17" i="6"/>
  <c r="J15" i="6"/>
  <c r="E15" i="6"/>
  <c r="F119" i="6" s="1"/>
  <c r="J14" i="6"/>
  <c r="J12" i="6"/>
  <c r="J117" i="6" s="1"/>
  <c r="E7" i="6"/>
  <c r="E85" i="6"/>
  <c r="J37" i="5"/>
  <c r="J36" i="5"/>
  <c r="AY98" i="1" s="1"/>
  <c r="J35" i="5"/>
  <c r="AX98" i="1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F120" i="5"/>
  <c r="E118" i="5"/>
  <c r="F89" i="5"/>
  <c r="E87" i="5"/>
  <c r="J24" i="5"/>
  <c r="E24" i="5"/>
  <c r="J123" i="5"/>
  <c r="J23" i="5"/>
  <c r="J21" i="5"/>
  <c r="E21" i="5"/>
  <c r="J122" i="5" s="1"/>
  <c r="J20" i="5"/>
  <c r="J18" i="5"/>
  <c r="E18" i="5"/>
  <c r="F123" i="5"/>
  <c r="J17" i="5"/>
  <c r="J15" i="5"/>
  <c r="E15" i="5"/>
  <c r="F122" i="5" s="1"/>
  <c r="J14" i="5"/>
  <c r="J12" i="5"/>
  <c r="J89" i="5"/>
  <c r="E7" i="5"/>
  <c r="E116" i="5" s="1"/>
  <c r="J37" i="4"/>
  <c r="J36" i="4"/>
  <c r="AY97" i="1" s="1"/>
  <c r="J35" i="4"/>
  <c r="AX97" i="1" s="1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6" i="4"/>
  <c r="E114" i="4"/>
  <c r="F89" i="4"/>
  <c r="E87" i="4"/>
  <c r="J24" i="4"/>
  <c r="E24" i="4"/>
  <c r="J119" i="4" s="1"/>
  <c r="J23" i="4"/>
  <c r="J21" i="4"/>
  <c r="E21" i="4"/>
  <c r="J91" i="4" s="1"/>
  <c r="J20" i="4"/>
  <c r="J18" i="4"/>
  <c r="E18" i="4"/>
  <c r="F119" i="4" s="1"/>
  <c r="J17" i="4"/>
  <c r="J15" i="4"/>
  <c r="E15" i="4"/>
  <c r="F91" i="4" s="1"/>
  <c r="J14" i="4"/>
  <c r="J12" i="4"/>
  <c r="J116" i="4"/>
  <c r="E7" i="4"/>
  <c r="E112" i="4" s="1"/>
  <c r="J37" i="3"/>
  <c r="J36" i="3"/>
  <c r="AY96" i="1" s="1"/>
  <c r="J35" i="3"/>
  <c r="AX96" i="1" s="1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0" i="3"/>
  <c r="BH340" i="3"/>
  <c r="BG340" i="3"/>
  <c r="BE340" i="3"/>
  <c r="T340" i="3"/>
  <c r="R340" i="3"/>
  <c r="P340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T198" i="3" s="1"/>
  <c r="R199" i="3"/>
  <c r="R198" i="3"/>
  <c r="P199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T172" i="3"/>
  <c r="R173" i="3"/>
  <c r="R172" i="3" s="1"/>
  <c r="P173" i="3"/>
  <c r="P172" i="3" s="1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F131" i="3"/>
  <c r="E129" i="3"/>
  <c r="F89" i="3"/>
  <c r="E87" i="3"/>
  <c r="J24" i="3"/>
  <c r="E24" i="3"/>
  <c r="J134" i="3"/>
  <c r="J23" i="3"/>
  <c r="J21" i="3"/>
  <c r="E21" i="3"/>
  <c r="J133" i="3" s="1"/>
  <c r="J20" i="3"/>
  <c r="J18" i="3"/>
  <c r="E18" i="3"/>
  <c r="F134" i="3"/>
  <c r="J17" i="3"/>
  <c r="J15" i="3"/>
  <c r="E15" i="3"/>
  <c r="F133" i="3" s="1"/>
  <c r="J14" i="3"/>
  <c r="J12" i="3"/>
  <c r="J131" i="3" s="1"/>
  <c r="E7" i="3"/>
  <c r="E127" i="3"/>
  <c r="J37" i="2"/>
  <c r="J36" i="2"/>
  <c r="AY95" i="1" s="1"/>
  <c r="J35" i="2"/>
  <c r="AX95" i="1"/>
  <c r="BI177" i="2"/>
  <c r="BH177" i="2"/>
  <c r="BG177" i="2"/>
  <c r="BE177" i="2"/>
  <c r="T177" i="2"/>
  <c r="T176" i="2" s="1"/>
  <c r="R177" i="2"/>
  <c r="R176" i="2"/>
  <c r="P177" i="2"/>
  <c r="P176" i="2"/>
  <c r="BI175" i="2"/>
  <c r="BH175" i="2"/>
  <c r="BG175" i="2"/>
  <c r="BE175" i="2"/>
  <c r="T175" i="2"/>
  <c r="T174" i="2"/>
  <c r="R175" i="2"/>
  <c r="R174" i="2"/>
  <c r="P175" i="2"/>
  <c r="P174" i="2" s="1"/>
  <c r="BI173" i="2"/>
  <c r="BH173" i="2"/>
  <c r="BG173" i="2"/>
  <c r="BE173" i="2"/>
  <c r="T173" i="2"/>
  <c r="T172" i="2"/>
  <c r="R173" i="2"/>
  <c r="R172" i="2" s="1"/>
  <c r="P173" i="2"/>
  <c r="P172" i="2" s="1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T167" i="2"/>
  <c r="R168" i="2"/>
  <c r="R167" i="2" s="1"/>
  <c r="P168" i="2"/>
  <c r="P167" i="2" s="1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T162" i="2"/>
  <c r="R163" i="2"/>
  <c r="R162" i="2" s="1"/>
  <c r="P163" i="2"/>
  <c r="P162" i="2" s="1"/>
  <c r="BI161" i="2"/>
  <c r="BH161" i="2"/>
  <c r="BG161" i="2"/>
  <c r="BE161" i="2"/>
  <c r="T161" i="2"/>
  <c r="T160" i="2" s="1"/>
  <c r="R161" i="2"/>
  <c r="R160" i="2" s="1"/>
  <c r="P161" i="2"/>
  <c r="P160" i="2"/>
  <c r="BI159" i="2"/>
  <c r="BH159" i="2"/>
  <c r="BG159" i="2"/>
  <c r="BE159" i="2"/>
  <c r="T159" i="2"/>
  <c r="T158" i="2" s="1"/>
  <c r="R159" i="2"/>
  <c r="R158" i="2"/>
  <c r="P159" i="2"/>
  <c r="P158" i="2"/>
  <c r="BI157" i="2"/>
  <c r="BH157" i="2"/>
  <c r="BG157" i="2"/>
  <c r="BE157" i="2"/>
  <c r="T157" i="2"/>
  <c r="T156" i="2"/>
  <c r="R157" i="2"/>
  <c r="R156" i="2"/>
  <c r="P157" i="2"/>
  <c r="P156" i="2" s="1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F124" i="2"/>
  <c r="E122" i="2"/>
  <c r="F89" i="2"/>
  <c r="E87" i="2"/>
  <c r="J24" i="2"/>
  <c r="E24" i="2"/>
  <c r="J127" i="2" s="1"/>
  <c r="J23" i="2"/>
  <c r="J21" i="2"/>
  <c r="E21" i="2"/>
  <c r="J91" i="2"/>
  <c r="J20" i="2"/>
  <c r="J18" i="2"/>
  <c r="E18" i="2"/>
  <c r="F92" i="2" s="1"/>
  <c r="J17" i="2"/>
  <c r="J15" i="2"/>
  <c r="E15" i="2"/>
  <c r="F126" i="2"/>
  <c r="J14" i="2"/>
  <c r="J12" i="2"/>
  <c r="J124" i="2"/>
  <c r="E7" i="2"/>
  <c r="E120" i="2" s="1"/>
  <c r="L90" i="1"/>
  <c r="AM90" i="1"/>
  <c r="AM89" i="1"/>
  <c r="L89" i="1"/>
  <c r="AM87" i="1"/>
  <c r="L87" i="1"/>
  <c r="L85" i="1"/>
  <c r="L84" i="1"/>
  <c r="BK173" i="2"/>
  <c r="BK163" i="2"/>
  <c r="BK154" i="2"/>
  <c r="J147" i="2"/>
  <c r="J149" i="2"/>
  <c r="BK142" i="2"/>
  <c r="BK143" i="2"/>
  <c r="J136" i="2"/>
  <c r="BK329" i="3"/>
  <c r="J302" i="3"/>
  <c r="BK287" i="3"/>
  <c r="BK275" i="3"/>
  <c r="BK237" i="3"/>
  <c r="BK222" i="3"/>
  <c r="BK191" i="3"/>
  <c r="BK147" i="3"/>
  <c r="J332" i="3"/>
  <c r="BK308" i="3"/>
  <c r="BK285" i="3"/>
  <c r="BK269" i="3"/>
  <c r="BK249" i="3"/>
  <c r="BK212" i="3"/>
  <c r="BK179" i="3"/>
  <c r="BK157" i="3"/>
  <c r="J331" i="3"/>
  <c r="J312" i="3"/>
  <c r="J288" i="3"/>
  <c r="J257" i="3"/>
  <c r="J245" i="3"/>
  <c r="BK205" i="3"/>
  <c r="BK173" i="3"/>
  <c r="J152" i="3"/>
  <c r="J326" i="3"/>
  <c r="J301" i="3"/>
  <c r="J285" i="3"/>
  <c r="J243" i="3"/>
  <c r="BK223" i="3"/>
  <c r="BK185" i="3"/>
  <c r="J311" i="3"/>
  <c r="J272" i="3"/>
  <c r="BK252" i="3"/>
  <c r="BK225" i="3"/>
  <c r="BK204" i="3"/>
  <c r="J184" i="3"/>
  <c r="J158" i="3"/>
  <c r="J141" i="3"/>
  <c r="J330" i="3"/>
  <c r="BK311" i="3"/>
  <c r="BK286" i="3"/>
  <c r="J267" i="3"/>
  <c r="J242" i="3"/>
  <c r="J206" i="3"/>
  <c r="BK169" i="3"/>
  <c r="BK142" i="3"/>
  <c r="BK331" i="3"/>
  <c r="BK315" i="3"/>
  <c r="BK296" i="3"/>
  <c r="BK268" i="3"/>
  <c r="BK220" i="3"/>
  <c r="J207" i="3"/>
  <c r="J190" i="3"/>
  <c r="BK245" i="4"/>
  <c r="J216" i="4"/>
  <c r="BK188" i="4"/>
  <c r="J170" i="4"/>
  <c r="BK133" i="4"/>
  <c r="BK240" i="4"/>
  <c r="BK208" i="4"/>
  <c r="BK194" i="4"/>
  <c r="J160" i="4"/>
  <c r="J228" i="4"/>
  <c r="BK216" i="4"/>
  <c r="BK171" i="4"/>
  <c r="BK164" i="4"/>
  <c r="BK147" i="4"/>
  <c r="J239" i="4"/>
  <c r="BK219" i="4"/>
  <c r="J200" i="4"/>
  <c r="BK175" i="4"/>
  <c r="BK243" i="4"/>
  <c r="BK212" i="4"/>
  <c r="BK153" i="4"/>
  <c r="BK238" i="4"/>
  <c r="J194" i="4"/>
  <c r="BK172" i="4"/>
  <c r="J157" i="4"/>
  <c r="J139" i="4"/>
  <c r="BK239" i="4"/>
  <c r="BK229" i="4"/>
  <c r="J191" i="4"/>
  <c r="J146" i="4"/>
  <c r="BK169" i="4"/>
  <c r="BK143" i="4"/>
  <c r="J127" i="4"/>
  <c r="J205" i="5"/>
  <c r="J154" i="5"/>
  <c r="J200" i="5"/>
  <c r="J177" i="5"/>
  <c r="BK231" i="5"/>
  <c r="BK207" i="5"/>
  <c r="J178" i="5"/>
  <c r="BK152" i="5"/>
  <c r="J137" i="5"/>
  <c r="J207" i="5"/>
  <c r="J191" i="5"/>
  <c r="J168" i="5"/>
  <c r="J228" i="5"/>
  <c r="J203" i="5"/>
  <c r="BK156" i="5"/>
  <c r="J222" i="5"/>
  <c r="BK185" i="5"/>
  <c r="BK151" i="5"/>
  <c r="J129" i="5"/>
  <c r="J234" i="5"/>
  <c r="BK217" i="5"/>
  <c r="J201" i="5"/>
  <c r="BK177" i="5"/>
  <c r="BK153" i="5"/>
  <c r="BK244" i="5"/>
  <c r="J163" i="6"/>
  <c r="J139" i="6"/>
  <c r="BK206" i="6"/>
  <c r="J187" i="6"/>
  <c r="BK165" i="6"/>
  <c r="BK144" i="6"/>
  <c r="J210" i="6"/>
  <c r="BK180" i="6"/>
  <c r="J216" i="6"/>
  <c r="BK198" i="6"/>
  <c r="BK157" i="6"/>
  <c r="J131" i="6"/>
  <c r="J157" i="6"/>
  <c r="J141" i="6"/>
  <c r="J147" i="6"/>
  <c r="BK127" i="6"/>
  <c r="BK194" i="6"/>
  <c r="BK177" i="6"/>
  <c r="J149" i="6"/>
  <c r="J134" i="6"/>
  <c r="BK152" i="7"/>
  <c r="J141" i="7"/>
  <c r="J128" i="7"/>
  <c r="J160" i="7"/>
  <c r="BK162" i="7"/>
  <c r="BK147" i="7"/>
  <c r="BK155" i="7"/>
  <c r="BK130" i="7"/>
  <c r="J142" i="7"/>
  <c r="BK154" i="7"/>
  <c r="BK156" i="8"/>
  <c r="J130" i="8"/>
  <c r="J150" i="8"/>
  <c r="J135" i="8"/>
  <c r="J140" i="8"/>
  <c r="J159" i="8"/>
  <c r="J164" i="8"/>
  <c r="BK136" i="8"/>
  <c r="BK163" i="8"/>
  <c r="BK177" i="2"/>
  <c r="J171" i="2"/>
  <c r="J165" i="2"/>
  <c r="J157" i="2"/>
  <c r="BK149" i="2"/>
  <c r="BK166" i="2"/>
  <c r="J146" i="2"/>
  <c r="BK134" i="2"/>
  <c r="J142" i="2"/>
  <c r="BK141" i="2"/>
  <c r="J134" i="2"/>
  <c r="J317" i="3"/>
  <c r="J282" i="3"/>
  <c r="BK273" i="3"/>
  <c r="J251" i="3"/>
  <c r="BK231" i="3"/>
  <c r="J194" i="3"/>
  <c r="J160" i="3"/>
  <c r="J338" i="3"/>
  <c r="J315" i="3"/>
  <c r="BK291" i="3"/>
  <c r="J280" i="3"/>
  <c r="BK262" i="3"/>
  <c r="BK229" i="3"/>
  <c r="J208" i="3"/>
  <c r="BK194" i="3"/>
  <c r="BK167" i="3"/>
  <c r="J327" i="3"/>
  <c r="BK282" i="3"/>
  <c r="J260" i="3"/>
  <c r="BK242" i="3"/>
  <c r="J209" i="3"/>
  <c r="BK170" i="3"/>
  <c r="J163" i="3"/>
  <c r="J340" i="3"/>
  <c r="BK318" i="3"/>
  <c r="J292" i="3"/>
  <c r="BK260" i="3"/>
  <c r="BK235" i="3"/>
  <c r="J196" i="3"/>
  <c r="BK161" i="3"/>
  <c r="J309" i="3"/>
  <c r="BK289" i="3"/>
  <c r="J266" i="3"/>
  <c r="J249" i="3"/>
  <c r="J219" i="3"/>
  <c r="BK203" i="3"/>
  <c r="BK176" i="3"/>
  <c r="J155" i="3"/>
  <c r="BK339" i="3"/>
  <c r="BK316" i="3"/>
  <c r="BK283" i="3"/>
  <c r="J253" i="3"/>
  <c r="J222" i="3"/>
  <c r="J204" i="3"/>
  <c r="J185" i="3"/>
  <c r="J154" i="3"/>
  <c r="BK334" i="3"/>
  <c r="J316" i="3"/>
  <c r="BK284" i="3"/>
  <c r="BK258" i="3"/>
  <c r="BK241" i="3"/>
  <c r="J216" i="3"/>
  <c r="J189" i="3"/>
  <c r="J170" i="3"/>
  <c r="BK156" i="3"/>
  <c r="J235" i="4"/>
  <c r="BK222" i="4"/>
  <c r="J211" i="4"/>
  <c r="BK197" i="4"/>
  <c r="J173" i="4"/>
  <c r="J149" i="4"/>
  <c r="BK230" i="4"/>
  <c r="BK201" i="4"/>
  <c r="J193" i="4"/>
  <c r="J156" i="4"/>
  <c r="BK224" i="4"/>
  <c r="BK180" i="4"/>
  <c r="BK167" i="4"/>
  <c r="J144" i="4"/>
  <c r="J240" i="4"/>
  <c r="BK225" i="4"/>
  <c r="BK205" i="4"/>
  <c r="BK181" i="4"/>
  <c r="J153" i="4"/>
  <c r="BK246" i="4"/>
  <c r="J186" i="4"/>
  <c r="BK135" i="4"/>
  <c r="J224" i="4"/>
  <c r="J203" i="4"/>
  <c r="BK163" i="4"/>
  <c r="J148" i="4"/>
  <c r="BK126" i="4"/>
  <c r="BK207" i="4"/>
  <c r="BK184" i="4"/>
  <c r="BK173" i="4"/>
  <c r="BK140" i="4"/>
  <c r="J163" i="4"/>
  <c r="BK139" i="4"/>
  <c r="BK218" i="5"/>
  <c r="BK189" i="5"/>
  <c r="J162" i="5"/>
  <c r="BK221" i="5"/>
  <c r="J198" i="5"/>
  <c r="BK175" i="5"/>
  <c r="J133" i="5"/>
  <c r="J209" i="5"/>
  <c r="BK186" i="5"/>
  <c r="J161" i="5"/>
  <c r="J144" i="5"/>
  <c r="BK222" i="5"/>
  <c r="BK199" i="5"/>
  <c r="BK173" i="5"/>
  <c r="J131" i="5"/>
  <c r="J215" i="5"/>
  <c r="J183" i="5"/>
  <c r="J141" i="5"/>
  <c r="BK208" i="5"/>
  <c r="BK178" i="5"/>
  <c r="J149" i="5"/>
  <c r="J235" i="5"/>
  <c r="J223" i="5"/>
  <c r="BK188" i="5"/>
  <c r="BK158" i="5"/>
  <c r="BK146" i="5"/>
  <c r="BK164" i="6"/>
  <c r="BK217" i="6"/>
  <c r="J188" i="6"/>
  <c r="BK176" i="6"/>
  <c r="J161" i="6"/>
  <c r="J219" i="6"/>
  <c r="BK196" i="6"/>
  <c r="BK161" i="6"/>
  <c r="J193" i="6"/>
  <c r="BK166" i="6"/>
  <c r="BK139" i="6"/>
  <c r="J185" i="6"/>
  <c r="BK145" i="6"/>
  <c r="J192" i="6"/>
  <c r="J152" i="6"/>
  <c r="BK128" i="6"/>
  <c r="BK192" i="6"/>
  <c r="BK168" i="6"/>
  <c r="BK146" i="6"/>
  <c r="J126" i="6"/>
  <c r="BK150" i="7"/>
  <c r="J136" i="7"/>
  <c r="BK151" i="7"/>
  <c r="BK145" i="7"/>
  <c r="BK149" i="7"/>
  <c r="J130" i="7"/>
  <c r="J125" i="7"/>
  <c r="J156" i="7"/>
  <c r="J134" i="7"/>
  <c r="BK153" i="8"/>
  <c r="BK130" i="8"/>
  <c r="BK140" i="8"/>
  <c r="BK148" i="8"/>
  <c r="J166" i="8"/>
  <c r="BK172" i="8"/>
  <c r="BK165" i="8"/>
  <c r="BK143" i="8"/>
  <c r="BK150" i="8"/>
  <c r="BK175" i="2"/>
  <c r="BK168" i="2"/>
  <c r="BK159" i="2"/>
  <c r="BK151" i="2"/>
  <c r="AS94" i="1"/>
  <c r="J141" i="2"/>
  <c r="BK139" i="2"/>
  <c r="J150" i="2"/>
  <c r="J306" i="3"/>
  <c r="BK288" i="3"/>
  <c r="BK280" i="3"/>
  <c r="J262" i="3"/>
  <c r="J234" i="3"/>
  <c r="BK199" i="3"/>
  <c r="J164" i="3"/>
  <c r="J146" i="3"/>
  <c r="BK336" i="3"/>
  <c r="BK310" i="3"/>
  <c r="J287" i="3"/>
  <c r="BK267" i="3"/>
  <c r="J237" i="3"/>
  <c r="BK202" i="3"/>
  <c r="J183" i="3"/>
  <c r="BK152" i="3"/>
  <c r="BK332" i="3"/>
  <c r="BK309" i="3"/>
  <c r="J270" i="3"/>
  <c r="BK250" i="3"/>
  <c r="J230" i="3"/>
  <c r="BK187" i="3"/>
  <c r="J169" i="3"/>
  <c r="BK143" i="3"/>
  <c r="J308" i="3"/>
  <c r="BK294" i="3"/>
  <c r="BK270" i="3"/>
  <c r="J241" i="3"/>
  <c r="J205" i="3"/>
  <c r="BK164" i="3"/>
  <c r="BK297" i="3"/>
  <c r="BK271" i="3"/>
  <c r="J250" i="3"/>
  <c r="BK224" i="3"/>
  <c r="J211" i="3"/>
  <c r="J182" i="3"/>
  <c r="BK149" i="3"/>
  <c r="BK342" i="3"/>
  <c r="J328" i="3"/>
  <c r="BK303" i="3"/>
  <c r="J268" i="3"/>
  <c r="J246" i="3"/>
  <c r="BK226" i="3"/>
  <c r="BK214" i="3"/>
  <c r="BK190" i="3"/>
  <c r="BK182" i="3"/>
  <c r="BK153" i="3"/>
  <c r="BK325" i="3"/>
  <c r="J313" i="3"/>
  <c r="J294" i="3"/>
  <c r="BK263" i="3"/>
  <c r="BK230" i="3"/>
  <c r="J212" i="3"/>
  <c r="BK196" i="3"/>
  <c r="J179" i="3"/>
  <c r="J166" i="3"/>
  <c r="J238" i="4"/>
  <c r="J221" i="4"/>
  <c r="J206" i="4"/>
  <c r="J182" i="4"/>
  <c r="BK166" i="4"/>
  <c r="BK127" i="4"/>
  <c r="BK237" i="4"/>
  <c r="J207" i="4"/>
  <c r="BK195" i="4"/>
  <c r="BK179" i="4"/>
  <c r="J247" i="4"/>
  <c r="BK220" i="4"/>
  <c r="BK189" i="4"/>
  <c r="BK160" i="4"/>
  <c r="J142" i="4"/>
  <c r="J231" i="4"/>
  <c r="J209" i="4"/>
  <c r="BK187" i="4"/>
  <c r="BK154" i="4"/>
  <c r="BK132" i="4"/>
  <c r="BK198" i="4"/>
  <c r="J147" i="4"/>
  <c r="J242" i="4"/>
  <c r="J214" i="4"/>
  <c r="J184" i="4"/>
  <c r="BK165" i="4"/>
  <c r="BK146" i="4"/>
  <c r="J129" i="4"/>
  <c r="J217" i="4"/>
  <c r="BK200" i="4"/>
  <c r="BK159" i="4"/>
  <c r="BK129" i="4"/>
  <c r="BK138" i="4"/>
  <c r="BK226" i="5"/>
  <c r="BK181" i="5"/>
  <c r="J148" i="5"/>
  <c r="J194" i="5"/>
  <c r="J179" i="5"/>
  <c r="J152" i="5"/>
  <c r="J220" i="5"/>
  <c r="J190" i="5"/>
  <c r="BK160" i="5"/>
  <c r="BK140" i="5"/>
  <c r="J219" i="5"/>
  <c r="J197" i="5"/>
  <c r="BK170" i="5"/>
  <c r="BK134" i="5"/>
  <c r="BK210" i="5"/>
  <c r="BK180" i="5"/>
  <c r="J140" i="5"/>
  <c r="BK194" i="5"/>
  <c r="BK163" i="5"/>
  <c r="J138" i="5"/>
  <c r="J236" i="5"/>
  <c r="J231" i="5"/>
  <c r="BK213" i="5"/>
  <c r="J184" i="5"/>
  <c r="J156" i="5"/>
  <c r="J134" i="5"/>
  <c r="J221" i="6"/>
  <c r="BK175" i="6"/>
  <c r="J160" i="6"/>
  <c r="BK138" i="6"/>
  <c r="BK185" i="6"/>
  <c r="J172" i="6"/>
  <c r="J142" i="6"/>
  <c r="BK214" i="6"/>
  <c r="J173" i="6"/>
  <c r="J214" i="6"/>
  <c r="BK184" i="6"/>
  <c r="J150" i="6"/>
  <c r="J207" i="6"/>
  <c r="J136" i="6"/>
  <c r="BK202" i="6"/>
  <c r="BK163" i="6"/>
  <c r="BK131" i="6"/>
  <c r="BK197" i="6"/>
  <c r="J171" i="6"/>
  <c r="BK154" i="6"/>
  <c r="J133" i="6"/>
  <c r="J155" i="7"/>
  <c r="BK142" i="7"/>
  <c r="J127" i="7"/>
  <c r="BK126" i="7"/>
  <c r="BK134" i="7"/>
  <c r="J144" i="7"/>
  <c r="BK159" i="7"/>
  <c r="J133" i="7"/>
  <c r="J150" i="7"/>
  <c r="BK167" i="8"/>
  <c r="BK169" i="8"/>
  <c r="J172" i="8"/>
  <c r="BK141" i="8"/>
  <c r="BK157" i="8"/>
  <c r="BK132" i="8"/>
  <c r="J133" i="8"/>
  <c r="BK166" i="8"/>
  <c r="J141" i="8"/>
  <c r="BK159" i="8"/>
  <c r="J244" i="5"/>
  <c r="BK243" i="5"/>
  <c r="J242" i="5"/>
  <c r="J239" i="5"/>
  <c r="J238" i="5"/>
  <c r="BK130" i="6"/>
  <c r="J220" i="6"/>
  <c r="J189" i="6"/>
  <c r="J176" i="6"/>
  <c r="BK156" i="6"/>
  <c r="BK220" i="6"/>
  <c r="BK200" i="6"/>
  <c r="J177" i="6"/>
  <c r="J146" i="6"/>
  <c r="BK218" i="6"/>
  <c r="J199" i="6"/>
  <c r="J166" i="6"/>
  <c r="BK211" i="6"/>
  <c r="J175" i="6"/>
  <c r="J144" i="6"/>
  <c r="BK216" i="6"/>
  <c r="BK174" i="6"/>
  <c r="BK208" i="6"/>
  <c r="BK195" i="6"/>
  <c r="BK133" i="6"/>
  <c r="J195" i="6"/>
  <c r="BK181" i="6"/>
  <c r="BK153" i="6"/>
  <c r="BK141" i="6"/>
  <c r="BK132" i="6"/>
  <c r="J148" i="7"/>
  <c r="BK129" i="7"/>
  <c r="BK125" i="7"/>
  <c r="BK153" i="7"/>
  <c r="J154" i="7"/>
  <c r="J146" i="7"/>
  <c r="BK158" i="7"/>
  <c r="BK128" i="7"/>
  <c r="BK170" i="8"/>
  <c r="J139" i="8"/>
  <c r="J161" i="8"/>
  <c r="BK147" i="8"/>
  <c r="BK162" i="8"/>
  <c r="BK139" i="8"/>
  <c r="BK152" i="8"/>
  <c r="J167" i="8"/>
  <c r="BK161" i="8"/>
  <c r="J162" i="8"/>
  <c r="J177" i="2"/>
  <c r="J168" i="2"/>
  <c r="BK157" i="2"/>
  <c r="J145" i="2"/>
  <c r="J151" i="2"/>
  <c r="BK144" i="2"/>
  <c r="BK146" i="2"/>
  <c r="J139" i="2"/>
  <c r="J135" i="2"/>
  <c r="BK136" i="2"/>
  <c r="BK319" i="3"/>
  <c r="BK301" i="3"/>
  <c r="BK277" i="3"/>
  <c r="BK259" i="3"/>
  <c r="J224" i="3"/>
  <c r="J168" i="3"/>
  <c r="J150" i="3"/>
  <c r="BK340" i="3"/>
  <c r="J335" i="3"/>
  <c r="BK312" i="3"/>
  <c r="J286" i="3"/>
  <c r="BK274" i="3"/>
  <c r="BK243" i="3"/>
  <c r="BK209" i="3"/>
  <c r="BK175" i="3"/>
  <c r="BK344" i="3"/>
  <c r="BK313" i="3"/>
  <c r="J296" i="3"/>
  <c r="BK266" i="3"/>
  <c r="BK246" i="3"/>
  <c r="BK211" i="3"/>
  <c r="J171" i="3"/>
  <c r="J153" i="3"/>
  <c r="BK140" i="3"/>
  <c r="J325" i="3"/>
  <c r="J293" i="3"/>
  <c r="BK253" i="3"/>
  <c r="J239" i="3"/>
  <c r="J202" i="3"/>
  <c r="J235" i="3"/>
  <c r="J213" i="3"/>
  <c r="BK183" i="3"/>
  <c r="BK155" i="3"/>
  <c r="J342" i="3"/>
  <c r="BK320" i="3"/>
  <c r="J298" i="3"/>
  <c r="J273" i="3"/>
  <c r="J223" i="3"/>
  <c r="BK208" i="3"/>
  <c r="J193" i="3"/>
  <c r="J173" i="3"/>
  <c r="BK154" i="3"/>
  <c r="J233" i="4"/>
  <c r="J215" i="4"/>
  <c r="J183" i="4"/>
  <c r="J168" i="4"/>
  <c r="J246" i="4"/>
  <c r="J222" i="4"/>
  <c r="BK199" i="4"/>
  <c r="J181" i="4"/>
  <c r="J154" i="4"/>
  <c r="J227" i="4"/>
  <c r="BK193" i="4"/>
  <c r="J176" i="4"/>
  <c r="J165" i="4"/>
  <c r="BK149" i="4"/>
  <c r="BK242" i="4"/>
  <c r="J223" i="4"/>
  <c r="BK203" i="4"/>
  <c r="BK178" i="4"/>
  <c r="BK152" i="4"/>
  <c r="BK227" i="4"/>
  <c r="BK161" i="4"/>
  <c r="J143" i="4"/>
  <c r="J230" i="4"/>
  <c r="J205" i="4"/>
  <c r="J177" i="4"/>
  <c r="J162" i="4"/>
  <c r="BK144" i="4"/>
  <c r="J132" i="4"/>
  <c r="BK244" i="4"/>
  <c r="J225" i="4"/>
  <c r="J196" i="4"/>
  <c r="J172" i="4"/>
  <c r="J136" i="4"/>
  <c r="J155" i="4"/>
  <c r="J128" i="4"/>
  <c r="J208" i="5"/>
  <c r="J175" i="5"/>
  <c r="BK203" i="5"/>
  <c r="J181" i="5"/>
  <c r="J153" i="5"/>
  <c r="J218" i="5"/>
  <c r="J187" i="5"/>
  <c r="J174" i="5"/>
  <c r="J146" i="5"/>
  <c r="J224" i="5"/>
  <c r="BK201" i="5"/>
  <c r="BK145" i="5"/>
  <c r="BK224" i="5"/>
  <c r="J202" i="5"/>
  <c r="BK168" i="5"/>
  <c r="J216" i="5"/>
  <c r="BK184" i="5"/>
  <c r="J150" i="5"/>
  <c r="J237" i="5"/>
  <c r="J226" i="5"/>
  <c r="BK191" i="5"/>
  <c r="J172" i="5"/>
  <c r="J147" i="5"/>
  <c r="J243" i="5"/>
  <c r="BK241" i="5"/>
  <c r="J240" i="5"/>
  <c r="BK237" i="5"/>
  <c r="BK236" i="5"/>
  <c r="BK234" i="5"/>
  <c r="J233" i="5"/>
  <c r="BK232" i="5"/>
  <c r="J230" i="5"/>
  <c r="J229" i="5"/>
  <c r="BK225" i="5"/>
  <c r="BK223" i="5"/>
  <c r="BK220" i="5"/>
  <c r="J217" i="5"/>
  <c r="BK215" i="5"/>
  <c r="BK212" i="5"/>
  <c r="J211" i="5"/>
  <c r="J204" i="5"/>
  <c r="J199" i="5"/>
  <c r="BK198" i="5"/>
  <c r="J189" i="5"/>
  <c r="J170" i="5"/>
  <c r="BK169" i="5"/>
  <c r="BK167" i="5"/>
  <c r="J163" i="5"/>
  <c r="BK154" i="5"/>
  <c r="J142" i="5"/>
  <c r="BK138" i="5"/>
  <c r="BK137" i="5"/>
  <c r="BK135" i="5"/>
  <c r="BK133" i="5"/>
  <c r="J130" i="5"/>
  <c r="BK221" i="6"/>
  <c r="BK219" i="6"/>
  <c r="BK215" i="6"/>
  <c r="BK213" i="6"/>
  <c r="J212" i="6"/>
  <c r="J209" i="6"/>
  <c r="J208" i="6"/>
  <c r="BK207" i="6"/>
  <c r="BK201" i="6"/>
  <c r="BK193" i="6"/>
  <c r="BK187" i="6"/>
  <c r="J183" i="6"/>
  <c r="J179" i="6"/>
  <c r="J170" i="6"/>
  <c r="J167" i="6"/>
  <c r="BK162" i="6"/>
  <c r="BK158" i="6"/>
  <c r="BK155" i="6"/>
  <c r="J135" i="6"/>
  <c r="J222" i="6"/>
  <c r="J201" i="6"/>
  <c r="BK179" i="6"/>
  <c r="J174" i="6"/>
  <c r="J148" i="6"/>
  <c r="J130" i="6"/>
  <c r="BK210" i="6"/>
  <c r="BK173" i="6"/>
  <c r="J151" i="6"/>
  <c r="BK126" i="6"/>
  <c r="J200" i="6"/>
  <c r="J158" i="6"/>
  <c r="BK209" i="6"/>
  <c r="BK172" i="6"/>
  <c r="BK147" i="6"/>
  <c r="BK134" i="6"/>
  <c r="BK178" i="6"/>
  <c r="J215" i="6"/>
  <c r="J178" i="6"/>
  <c r="BK149" i="6"/>
  <c r="J206" i="6"/>
  <c r="BK188" i="6"/>
  <c r="J164" i="6"/>
  <c r="BK151" i="6"/>
  <c r="J137" i="6"/>
  <c r="J158" i="7"/>
  <c r="J139" i="7"/>
  <c r="J162" i="7"/>
  <c r="J132" i="7"/>
  <c r="BK137" i="7"/>
  <c r="J152" i="7"/>
  <c r="J126" i="7"/>
  <c r="BK136" i="7"/>
  <c r="J147" i="7"/>
  <c r="J138" i="8"/>
  <c r="J149" i="8"/>
  <c r="J163" i="8"/>
  <c r="BK131" i="8"/>
  <c r="BK160" i="8"/>
  <c r="J170" i="8"/>
  <c r="J153" i="8"/>
  <c r="J157" i="8"/>
  <c r="BK134" i="8"/>
  <c r="J175" i="2"/>
  <c r="BK170" i="2"/>
  <c r="BK161" i="2"/>
  <c r="J155" i="2"/>
  <c r="J133" i="2"/>
  <c r="BK165" i="2"/>
  <c r="J138" i="2"/>
  <c r="J144" i="2"/>
  <c r="BK137" i="2"/>
  <c r="BK135" i="2"/>
  <c r="J320" i="3"/>
  <c r="J295" i="3"/>
  <c r="J283" i="3"/>
  <c r="BK265" i="3"/>
  <c r="J233" i="3"/>
  <c r="J178" i="3"/>
  <c r="J161" i="3"/>
  <c r="BK144" i="3"/>
  <c r="BK327" i="3"/>
  <c r="J305" i="3"/>
  <c r="BK281" i="3"/>
  <c r="BK264" i="3"/>
  <c r="J225" i="3"/>
  <c r="BK206" i="3"/>
  <c r="BK193" i="3"/>
  <c r="BK159" i="3"/>
  <c r="BK322" i="3"/>
  <c r="J300" i="3"/>
  <c r="J271" i="3"/>
  <c r="BK251" i="3"/>
  <c r="BK178" i="3"/>
  <c r="J165" i="3"/>
  <c r="BK338" i="3"/>
  <c r="J307" i="3"/>
  <c r="J289" i="3"/>
  <c r="BK245" i="3"/>
  <c r="BK207" i="3"/>
  <c r="BK181" i="3"/>
  <c r="J310" i="3"/>
  <c r="BK276" i="3"/>
  <c r="BK255" i="3"/>
  <c r="J232" i="3"/>
  <c r="BK218" i="3"/>
  <c r="BK177" i="3"/>
  <c r="J157" i="3"/>
  <c r="J143" i="3"/>
  <c r="J336" i="3"/>
  <c r="BK326" i="3"/>
  <c r="BK299" i="3"/>
  <c r="J279" i="3"/>
  <c r="J254" i="3"/>
  <c r="J228" i="3"/>
  <c r="BK219" i="3"/>
  <c r="BK186" i="3"/>
  <c r="BK158" i="3"/>
  <c r="J339" i="3"/>
  <c r="BK302" i="3"/>
  <c r="J274" i="3"/>
  <c r="J244" i="3"/>
  <c r="J217" i="3"/>
  <c r="J197" i="3"/>
  <c r="J180" i="3"/>
  <c r="BK163" i="3"/>
  <c r="J147" i="3"/>
  <c r="J229" i="4"/>
  <c r="BK214" i="4"/>
  <c r="J204" i="4"/>
  <c r="J180" i="4"/>
  <c r="J140" i="4"/>
  <c r="J243" i="4"/>
  <c r="J218" i="4"/>
  <c r="BK196" i="4"/>
  <c r="J164" i="4"/>
  <c r="BK232" i="4"/>
  <c r="BK217" i="4"/>
  <c r="BK183" i="4"/>
  <c r="BK170" i="4"/>
  <c r="BK155" i="4"/>
  <c r="J241" i="4"/>
  <c r="BK221" i="4"/>
  <c r="J189" i="4"/>
  <c r="J169" i="4"/>
  <c r="BK141" i="4"/>
  <c r="BK235" i="4"/>
  <c r="J195" i="4"/>
  <c r="J145" i="4"/>
  <c r="BK228" i="4"/>
  <c r="BK209" i="4"/>
  <c r="BK185" i="4"/>
  <c r="J158" i="4"/>
  <c r="J137" i="4"/>
  <c r="J245" i="4"/>
  <c r="BK234" i="4"/>
  <c r="BK204" i="4"/>
  <c r="BK176" i="4"/>
  <c r="J151" i="4"/>
  <c r="BK128" i="4"/>
  <c r="BK148" i="4"/>
  <c r="J133" i="4"/>
  <c r="J212" i="5"/>
  <c r="J195" i="5"/>
  <c r="J158" i="5"/>
  <c r="J192" i="5"/>
  <c r="BK166" i="5"/>
  <c r="BK147" i="5"/>
  <c r="BK228" i="5"/>
  <c r="BK200" i="5"/>
  <c r="J166" i="5"/>
  <c r="J145" i="5"/>
  <c r="BK227" i="5"/>
  <c r="J196" i="5"/>
  <c r="J169" i="5"/>
  <c r="BK130" i="5"/>
  <c r="BK204" i="5"/>
  <c r="J173" i="5"/>
  <c r="BK142" i="5"/>
  <c r="BK202" i="5"/>
  <c r="J159" i="5"/>
  <c r="J136" i="5"/>
  <c r="BK235" i="5"/>
  <c r="J227" i="5"/>
  <c r="BK211" i="5"/>
  <c r="BK183" i="5"/>
  <c r="BK143" i="5"/>
  <c r="BK171" i="2"/>
  <c r="J170" i="2"/>
  <c r="J163" i="2"/>
  <c r="BK155" i="2"/>
  <c r="BK148" i="2"/>
  <c r="J154" i="2"/>
  <c r="BK147" i="2"/>
  <c r="J140" i="2"/>
  <c r="BK145" i="2"/>
  <c r="BK140" i="2"/>
  <c r="BK133" i="2"/>
  <c r="J318" i="3"/>
  <c r="BK293" i="3"/>
  <c r="J281" i="3"/>
  <c r="BK261" i="3"/>
  <c r="BK228" i="3"/>
  <c r="BK197" i="3"/>
  <c r="BK166" i="3"/>
  <c r="J344" i="3"/>
  <c r="BK317" i="3"/>
  <c r="BK295" i="3"/>
  <c r="J275" i="3"/>
  <c r="J261" i="3"/>
  <c r="J227" i="3"/>
  <c r="J199" i="3"/>
  <c r="J176" i="3"/>
  <c r="J156" i="3"/>
  <c r="J334" i="3"/>
  <c r="BK304" i="3"/>
  <c r="BK272" i="3"/>
  <c r="J255" i="3"/>
  <c r="BK232" i="3"/>
  <c r="BK184" i="3"/>
  <c r="BK168" i="3"/>
  <c r="J148" i="3"/>
  <c r="BK335" i="3"/>
  <c r="BK321" i="3"/>
  <c r="J303" i="3"/>
  <c r="J284" i="3"/>
  <c r="J214" i="3"/>
  <c r="J145" i="3"/>
  <c r="BK300" i="3"/>
  <c r="BK278" i="3"/>
  <c r="J258" i="3"/>
  <c r="J231" i="3"/>
  <c r="J215" i="3"/>
  <c r="J188" i="3"/>
  <c r="BK165" i="3"/>
  <c r="BK146" i="3"/>
  <c r="J319" i="3"/>
  <c r="BK292" i="3"/>
  <c r="J269" i="3"/>
  <c r="J263" i="3"/>
  <c r="J229" i="3"/>
  <c r="BK216" i="3"/>
  <c r="J191" i="3"/>
  <c r="J181" i="3"/>
  <c r="BK150" i="3"/>
  <c r="J322" i="3"/>
  <c r="J278" i="3"/>
  <c r="J252" i="3"/>
  <c r="BK233" i="3"/>
  <c r="J203" i="3"/>
  <c r="J187" i="3"/>
  <c r="J159" i="3"/>
  <c r="J144" i="3"/>
  <c r="J232" i="4"/>
  <c r="J213" i="4"/>
  <c r="BK192" i="4"/>
  <c r="J175" i="4"/>
  <c r="BK156" i="4"/>
  <c r="BK247" i="4"/>
  <c r="BK231" i="4"/>
  <c r="BK206" i="4"/>
  <c r="BK191" i="4"/>
  <c r="BK241" i="4"/>
  <c r="J219" i="4"/>
  <c r="J185" i="4"/>
  <c r="BK174" i="4"/>
  <c r="J161" i="4"/>
  <c r="J126" i="4"/>
  <c r="J234" i="4"/>
  <c r="BK211" i="4"/>
  <c r="J190" i="4"/>
  <c r="BK177" i="4"/>
  <c r="BK137" i="4"/>
  <c r="BK223" i="4"/>
  <c r="J159" i="4"/>
  <c r="BK142" i="4"/>
  <c r="BK218" i="4"/>
  <c r="J187" i="4"/>
  <c r="J166" i="4"/>
  <c r="J150" i="4"/>
  <c r="J135" i="4"/>
  <c r="BK236" i="4"/>
  <c r="J201" i="4"/>
  <c r="J174" i="4"/>
  <c r="J125" i="4"/>
  <c r="BK145" i="4"/>
  <c r="BK229" i="5"/>
  <c r="J188" i="5"/>
  <c r="BK159" i="5"/>
  <c r="BK206" i="5"/>
  <c r="BK187" i="5"/>
  <c r="J155" i="5"/>
  <c r="BK230" i="5"/>
  <c r="BK195" i="5"/>
  <c r="J176" i="5"/>
  <c r="BK150" i="5"/>
  <c r="BK139" i="5"/>
  <c r="BK209" i="5"/>
  <c r="BK179" i="5"/>
  <c r="BK144" i="5"/>
  <c r="J221" i="5"/>
  <c r="BK196" i="5"/>
  <c r="BK155" i="5"/>
  <c r="J139" i="5"/>
  <c r="BK205" i="5"/>
  <c r="BK161" i="5"/>
  <c r="BK131" i="5"/>
  <c r="J232" i="5"/>
  <c r="BK216" i="5"/>
  <c r="BK190" i="5"/>
  <c r="J160" i="5"/>
  <c r="BK242" i="5"/>
  <c r="BK240" i="5"/>
  <c r="BK238" i="5"/>
  <c r="J145" i="6"/>
  <c r="J128" i="6"/>
  <c r="BK205" i="6"/>
  <c r="BK186" i="6"/>
  <c r="J165" i="6"/>
  <c r="BK142" i="6"/>
  <c r="BK222" i="6"/>
  <c r="BK203" i="6"/>
  <c r="J181" i="6"/>
  <c r="BK167" i="6"/>
  <c r="J140" i="6"/>
  <c r="J213" i="6"/>
  <c r="J194" i="6"/>
  <c r="BK212" i="6"/>
  <c r="BK183" i="6"/>
  <c r="J159" i="6"/>
  <c r="J138" i="6"/>
  <c r="J202" i="6"/>
  <c r="J154" i="6"/>
  <c r="J203" i="6"/>
  <c r="BK170" i="6"/>
  <c r="J143" i="6"/>
  <c r="J198" i="6"/>
  <c r="J186" i="6"/>
  <c r="J156" i="6"/>
  <c r="BK148" i="6"/>
  <c r="BK160" i="7"/>
  <c r="BK156" i="7"/>
  <c r="J153" i="7"/>
  <c r="J151" i="7"/>
  <c r="BK148" i="7"/>
  <c r="BK146" i="7"/>
  <c r="BK141" i="7"/>
  <c r="BK127" i="7"/>
  <c r="BK140" i="7"/>
  <c r="J159" i="7"/>
  <c r="BK131" i="7"/>
  <c r="J131" i="7"/>
  <c r="J137" i="7"/>
  <c r="BK132" i="7"/>
  <c r="J146" i="8"/>
  <c r="J148" i="8"/>
  <c r="J151" i="8"/>
  <c r="BK138" i="8"/>
  <c r="BK146" i="8"/>
  <c r="J165" i="8"/>
  <c r="J131" i="8"/>
  <c r="J160" i="8"/>
  <c r="J134" i="8"/>
  <c r="BK135" i="8"/>
  <c r="J132" i="8"/>
  <c r="J173" i="2"/>
  <c r="J166" i="2"/>
  <c r="J159" i="2"/>
  <c r="J148" i="2"/>
  <c r="BK150" i="2"/>
  <c r="J143" i="2"/>
  <c r="J161" i="2"/>
  <c r="BK138" i="2"/>
  <c r="J137" i="2"/>
  <c r="BK330" i="3"/>
  <c r="BK307" i="3"/>
  <c r="J290" i="3"/>
  <c r="J276" i="3"/>
  <c r="BK248" i="3"/>
  <c r="J226" i="3"/>
  <c r="BK171" i="3"/>
  <c r="BK343" i="3"/>
  <c r="BK324" i="3"/>
  <c r="J304" i="3"/>
  <c r="J277" i="3"/>
  <c r="BK254" i="3"/>
  <c r="BK217" i="3"/>
  <c r="BK195" i="3"/>
  <c r="J149" i="3"/>
  <c r="J321" i="3"/>
  <c r="J297" i="3"/>
  <c r="J259" i="3"/>
  <c r="J248" i="3"/>
  <c r="BK213" i="3"/>
  <c r="J177" i="3"/>
  <c r="J167" i="3"/>
  <c r="BK145" i="3"/>
  <c r="BK328" i="3"/>
  <c r="BK305" i="3"/>
  <c r="BK290" i="3"/>
  <c r="BK244" i="3"/>
  <c r="BK234" i="3"/>
  <c r="J186" i="3"/>
  <c r="J142" i="3"/>
  <c r="J299" i="3"/>
  <c r="BK279" i="3"/>
  <c r="J264" i="3"/>
  <c r="BK239" i="3"/>
  <c r="J220" i="3"/>
  <c r="BK189" i="3"/>
  <c r="J175" i="3"/>
  <c r="BK148" i="3"/>
  <c r="J140" i="3"/>
  <c r="J329" i="3"/>
  <c r="BK306" i="3"/>
  <c r="BK298" i="3"/>
  <c r="J265" i="3"/>
  <c r="J238" i="3"/>
  <c r="BK227" i="3"/>
  <c r="J218" i="3"/>
  <c r="J195" i="3"/>
  <c r="BK180" i="3"/>
  <c r="J343" i="3"/>
  <c r="J324" i="3"/>
  <c r="J291" i="3"/>
  <c r="BK257" i="3"/>
  <c r="BK238" i="3"/>
  <c r="BK215" i="3"/>
  <c r="BK188" i="3"/>
  <c r="BK160" i="3"/>
  <c r="BK141" i="3"/>
  <c r="BK226" i="4"/>
  <c r="J212" i="4"/>
  <c r="J199" i="4"/>
  <c r="J179" i="4"/>
  <c r="J152" i="4"/>
  <c r="J244" i="4"/>
  <c r="J220" i="4"/>
  <c r="J197" i="4"/>
  <c r="BK190" i="4"/>
  <c r="BK157" i="4"/>
  <c r="J226" i="4"/>
  <c r="J198" i="4"/>
  <c r="J178" i="4"/>
  <c r="BK168" i="4"/>
  <c r="BK150" i="4"/>
  <c r="BK134" i="4"/>
  <c r="J236" i="4"/>
  <c r="J208" i="4"/>
  <c r="BK186" i="4"/>
  <c r="BK162" i="4"/>
  <c r="BK136" i="4"/>
  <c r="BK233" i="4"/>
  <c r="BK182" i="4"/>
  <c r="BK125" i="4"/>
  <c r="BK215" i="4"/>
  <c r="J192" i="4"/>
  <c r="J171" i="4"/>
  <c r="BK151" i="4"/>
  <c r="J138" i="4"/>
  <c r="J237" i="4"/>
  <c r="BK213" i="4"/>
  <c r="J188" i="4"/>
  <c r="J167" i="4"/>
  <c r="J134" i="4"/>
  <c r="BK158" i="4"/>
  <c r="J141" i="4"/>
  <c r="J210" i="5"/>
  <c r="BK174" i="5"/>
  <c r="J225" i="5"/>
  <c r="J185" i="5"/>
  <c r="BK162" i="5"/>
  <c r="J135" i="5"/>
  <c r="J213" i="5"/>
  <c r="J180" i="5"/>
  <c r="BK149" i="5"/>
  <c r="BK136" i="5"/>
  <c r="J206" i="5"/>
  <c r="BK172" i="5"/>
  <c r="BK141" i="5"/>
  <c r="BK219" i="5"/>
  <c r="J186" i="5"/>
  <c r="BK148" i="5"/>
  <c r="BK129" i="5"/>
  <c r="BK197" i="5"/>
  <c r="J167" i="5"/>
  <c r="J143" i="5"/>
  <c r="BK233" i="5"/>
  <c r="BK192" i="5"/>
  <c r="BK176" i="5"/>
  <c r="J151" i="5"/>
  <c r="J241" i="5"/>
  <c r="BK239" i="5"/>
  <c r="J153" i="6"/>
  <c r="BK137" i="6"/>
  <c r="J127" i="6"/>
  <c r="J211" i="6"/>
  <c r="BK191" i="6"/>
  <c r="BK171" i="6"/>
  <c r="BK140" i="6"/>
  <c r="J218" i="6"/>
  <c r="BK189" i="6"/>
  <c r="J180" i="6"/>
  <c r="BK160" i="6"/>
  <c r="J132" i="6"/>
  <c r="J205" i="6"/>
  <c r="BK152" i="6"/>
  <c r="BK199" i="6"/>
  <c r="J162" i="6"/>
  <c r="BK143" i="6"/>
  <c r="J191" i="6"/>
  <c r="J155" i="6"/>
  <c r="J217" i="6"/>
  <c r="J197" i="6"/>
  <c r="J168" i="6"/>
  <c r="BK135" i="6"/>
  <c r="J196" i="6"/>
  <c r="J184" i="6"/>
  <c r="BK159" i="6"/>
  <c r="BK150" i="6"/>
  <c r="BK136" i="6"/>
  <c r="BK157" i="7"/>
  <c r="J145" i="7"/>
  <c r="J140" i="7"/>
  <c r="J129" i="7"/>
  <c r="J157" i="7"/>
  <c r="BK133" i="7"/>
  <c r="BK139" i="7"/>
  <c r="BK144" i="7"/>
  <c r="J149" i="7"/>
  <c r="BK164" i="8"/>
  <c r="BK133" i="8"/>
  <c r="J147" i="8"/>
  <c r="J143" i="8"/>
  <c r="BK151" i="8"/>
  <c r="J136" i="8"/>
  <c r="J169" i="8"/>
  <c r="BK149" i="8"/>
  <c r="J156" i="8"/>
  <c r="J152" i="8"/>
  <c r="P153" i="2" l="1"/>
  <c r="T169" i="2"/>
  <c r="R139" i="3"/>
  <c r="BK174" i="3"/>
  <c r="J174" i="3" s="1"/>
  <c r="J102" i="3" s="1"/>
  <c r="R192" i="3"/>
  <c r="BK221" i="3"/>
  <c r="J221" i="3" s="1"/>
  <c r="J108" i="3" s="1"/>
  <c r="T256" i="3"/>
  <c r="R323" i="3"/>
  <c r="BK341" i="3"/>
  <c r="J341" i="3"/>
  <c r="J117" i="3"/>
  <c r="T131" i="4"/>
  <c r="P202" i="4"/>
  <c r="T202" i="4"/>
  <c r="R132" i="5"/>
  <c r="BK165" i="5"/>
  <c r="J165" i="5" s="1"/>
  <c r="J102" i="5" s="1"/>
  <c r="T165" i="5"/>
  <c r="T182" i="5"/>
  <c r="T214" i="5"/>
  <c r="P129" i="6"/>
  <c r="P169" i="6"/>
  <c r="P182" i="6"/>
  <c r="T182" i="6"/>
  <c r="R204" i="6"/>
  <c r="BK124" i="7"/>
  <c r="J124" i="7"/>
  <c r="J98" i="7" s="1"/>
  <c r="P135" i="7"/>
  <c r="BK143" i="7"/>
  <c r="J143" i="7" s="1"/>
  <c r="J101" i="7" s="1"/>
  <c r="R132" i="2"/>
  <c r="R131" i="2"/>
  <c r="T164" i="2"/>
  <c r="T152" i="2" s="1"/>
  <c r="BK129" i="8"/>
  <c r="J129" i="8" s="1"/>
  <c r="J98" i="8" s="1"/>
  <c r="T137" i="8"/>
  <c r="P155" i="8"/>
  <c r="BK132" i="2"/>
  <c r="BK131" i="2"/>
  <c r="J131" i="2"/>
  <c r="J97" i="2" s="1"/>
  <c r="T153" i="2"/>
  <c r="BK164" i="2"/>
  <c r="J164" i="2" s="1"/>
  <c r="J105" i="2" s="1"/>
  <c r="P169" i="2"/>
  <c r="R151" i="3"/>
  <c r="R162" i="3"/>
  <c r="BK201" i="3"/>
  <c r="R210" i="3"/>
  <c r="R256" i="3"/>
  <c r="T323" i="3"/>
  <c r="R337" i="3"/>
  <c r="R131" i="4"/>
  <c r="T210" i="4"/>
  <c r="BK128" i="5"/>
  <c r="R128" i="5"/>
  <c r="BK157" i="5"/>
  <c r="J157" i="5" s="1"/>
  <c r="J100" i="5" s="1"/>
  <c r="BK171" i="5"/>
  <c r="J171" i="5"/>
  <c r="J103" i="5"/>
  <c r="BK182" i="5"/>
  <c r="J182" i="5" s="1"/>
  <c r="J104" i="5" s="1"/>
  <c r="P214" i="5"/>
  <c r="T129" i="6"/>
  <c r="BK182" i="6"/>
  <c r="J182" i="6"/>
  <c r="J101" i="6"/>
  <c r="R182" i="6"/>
  <c r="T204" i="6"/>
  <c r="R135" i="7"/>
  <c r="T143" i="7"/>
  <c r="P137" i="8"/>
  <c r="R158" i="8"/>
  <c r="R153" i="2"/>
  <c r="R164" i="2"/>
  <c r="T139" i="3"/>
  <c r="P174" i="3"/>
  <c r="T192" i="3"/>
  <c r="BK210" i="3"/>
  <c r="J210" i="3" s="1"/>
  <c r="J107" i="3" s="1"/>
  <c r="T221" i="3"/>
  <c r="R236" i="3"/>
  <c r="BK240" i="3"/>
  <c r="J240" i="3" s="1"/>
  <c r="J110" i="3" s="1"/>
  <c r="R240" i="3"/>
  <c r="P247" i="3"/>
  <c r="BK314" i="3"/>
  <c r="J314" i="3"/>
  <c r="J113" i="3"/>
  <c r="P323" i="3"/>
  <c r="BK337" i="3"/>
  <c r="J337" i="3"/>
  <c r="J116" i="3" s="1"/>
  <c r="P337" i="3"/>
  <c r="R124" i="4"/>
  <c r="R123" i="4"/>
  <c r="BK210" i="4"/>
  <c r="J210" i="4" s="1"/>
  <c r="J102" i="4" s="1"/>
  <c r="BK132" i="5"/>
  <c r="J132" i="5" s="1"/>
  <c r="J99" i="5" s="1"/>
  <c r="R157" i="5"/>
  <c r="R171" i="5"/>
  <c r="BK193" i="5"/>
  <c r="J193" i="5" s="1"/>
  <c r="J105" i="5" s="1"/>
  <c r="T193" i="5"/>
  <c r="BK129" i="6"/>
  <c r="J129" i="6" s="1"/>
  <c r="J99" i="6" s="1"/>
  <c r="T169" i="6"/>
  <c r="P190" i="6"/>
  <c r="P204" i="6"/>
  <c r="T124" i="7"/>
  <c r="T135" i="7"/>
  <c r="P138" i="7"/>
  <c r="R138" i="7"/>
  <c r="T138" i="7"/>
  <c r="P129" i="8"/>
  <c r="P128" i="8"/>
  <c r="P145" i="8"/>
  <c r="P144" i="8" s="1"/>
  <c r="T155" i="8"/>
  <c r="T168" i="8"/>
  <c r="P139" i="3"/>
  <c r="BK162" i="3"/>
  <c r="J162" i="3"/>
  <c r="J100" i="3"/>
  <c r="T174" i="3"/>
  <c r="T201" i="3"/>
  <c r="P221" i="3"/>
  <c r="BK236" i="3"/>
  <c r="J236" i="3" s="1"/>
  <c r="J109" i="3" s="1"/>
  <c r="P240" i="3"/>
  <c r="BK247" i="3"/>
  <c r="J247" i="3" s="1"/>
  <c r="J111" i="3" s="1"/>
  <c r="T247" i="3"/>
  <c r="R314" i="3"/>
  <c r="BK333" i="3"/>
  <c r="J333" i="3"/>
  <c r="J115" i="3"/>
  <c r="T341" i="3"/>
  <c r="P131" i="4"/>
  <c r="R210" i="4"/>
  <c r="P128" i="5"/>
  <c r="P127" i="5" s="1"/>
  <c r="T128" i="5"/>
  <c r="P157" i="5"/>
  <c r="R165" i="5"/>
  <c r="P182" i="5"/>
  <c r="R214" i="5"/>
  <c r="T129" i="8"/>
  <c r="T128" i="8" s="1"/>
  <c r="R155" i="8"/>
  <c r="T158" i="8"/>
  <c r="P132" i="2"/>
  <c r="P131" i="2"/>
  <c r="P164" i="2"/>
  <c r="P151" i="3"/>
  <c r="T162" i="3"/>
  <c r="BK192" i="3"/>
  <c r="J192" i="3"/>
  <c r="J103" i="3"/>
  <c r="P210" i="3"/>
  <c r="BK256" i="3"/>
  <c r="J256" i="3" s="1"/>
  <c r="J112" i="3" s="1"/>
  <c r="T314" i="3"/>
  <c r="T333" i="3"/>
  <c r="P341" i="3"/>
  <c r="BK124" i="4"/>
  <c r="J124" i="4" s="1"/>
  <c r="J98" i="4" s="1"/>
  <c r="P124" i="4"/>
  <c r="P123" i="4"/>
  <c r="T124" i="4"/>
  <c r="T123" i="4" s="1"/>
  <c r="P210" i="4"/>
  <c r="P132" i="5"/>
  <c r="T157" i="5"/>
  <c r="P171" i="5"/>
  <c r="R182" i="5"/>
  <c r="BK214" i="5"/>
  <c r="J214" i="5" s="1"/>
  <c r="J106" i="5" s="1"/>
  <c r="BK125" i="6"/>
  <c r="J125" i="6" s="1"/>
  <c r="J98" i="6" s="1"/>
  <c r="P125" i="6"/>
  <c r="R125" i="6"/>
  <c r="R124" i="6" s="1"/>
  <c r="R123" i="6" s="1"/>
  <c r="T125" i="6"/>
  <c r="BK169" i="6"/>
  <c r="J169" i="6"/>
  <c r="J100" i="6"/>
  <c r="BK190" i="6"/>
  <c r="J190" i="6"/>
  <c r="J102" i="6"/>
  <c r="BK204" i="6"/>
  <c r="J204" i="6" s="1"/>
  <c r="J103" i="6" s="1"/>
  <c r="P124" i="7"/>
  <c r="BK135" i="7"/>
  <c r="J135" i="7" s="1"/>
  <c r="J99" i="7" s="1"/>
  <c r="R143" i="7"/>
  <c r="R129" i="8"/>
  <c r="T145" i="8"/>
  <c r="T144" i="8" s="1"/>
  <c r="BK158" i="8"/>
  <c r="J158" i="8"/>
  <c r="J105" i="8" s="1"/>
  <c r="P168" i="8"/>
  <c r="T132" i="2"/>
  <c r="T131" i="2"/>
  <c r="T130" i="2" s="1"/>
  <c r="BK169" i="2"/>
  <c r="J169" i="2" s="1"/>
  <c r="J107" i="2" s="1"/>
  <c r="BK139" i="3"/>
  <c r="T151" i="3"/>
  <c r="R174" i="3"/>
  <c r="P201" i="3"/>
  <c r="T210" i="3"/>
  <c r="P256" i="3"/>
  <c r="BK323" i="3"/>
  <c r="J323" i="3"/>
  <c r="J114" i="3"/>
  <c r="R333" i="3"/>
  <c r="R341" i="3"/>
  <c r="R137" i="8"/>
  <c r="BK145" i="8"/>
  <c r="J145" i="8" s="1"/>
  <c r="J102" i="8" s="1"/>
  <c r="P158" i="8"/>
  <c r="R168" i="8"/>
  <c r="BK153" i="2"/>
  <c r="J153" i="2"/>
  <c r="J100" i="2"/>
  <c r="R169" i="2"/>
  <c r="BK151" i="3"/>
  <c r="J151" i="3" s="1"/>
  <c r="J99" i="3" s="1"/>
  <c r="P162" i="3"/>
  <c r="P192" i="3"/>
  <c r="R201" i="3"/>
  <c r="R221" i="3"/>
  <c r="P236" i="3"/>
  <c r="T236" i="3"/>
  <c r="T240" i="3"/>
  <c r="R247" i="3"/>
  <c r="P314" i="3"/>
  <c r="P333" i="3"/>
  <c r="T337" i="3"/>
  <c r="BK131" i="4"/>
  <c r="J131" i="4"/>
  <c r="J100" i="4" s="1"/>
  <c r="BK202" i="4"/>
  <c r="J202" i="4"/>
  <c r="J101" i="4"/>
  <c r="R202" i="4"/>
  <c r="T132" i="5"/>
  <c r="T127" i="5"/>
  <c r="P165" i="5"/>
  <c r="T171" i="5"/>
  <c r="P193" i="5"/>
  <c r="R193" i="5"/>
  <c r="R129" i="6"/>
  <c r="R169" i="6"/>
  <c r="R190" i="6"/>
  <c r="T190" i="6"/>
  <c r="R124" i="7"/>
  <c r="R123" i="7"/>
  <c r="R122" i="7"/>
  <c r="BK138" i="7"/>
  <c r="J138" i="7"/>
  <c r="J100" i="7"/>
  <c r="P143" i="7"/>
  <c r="BK137" i="8"/>
  <c r="J137" i="8" s="1"/>
  <c r="J99" i="8" s="1"/>
  <c r="R145" i="8"/>
  <c r="R144" i="8" s="1"/>
  <c r="BK155" i="8"/>
  <c r="J155" i="8"/>
  <c r="J104" i="8"/>
  <c r="BK168" i="8"/>
  <c r="J168" i="8" s="1"/>
  <c r="J106" i="8" s="1"/>
  <c r="BK160" i="2"/>
  <c r="J160" i="2" s="1"/>
  <c r="J103" i="2" s="1"/>
  <c r="BK156" i="2"/>
  <c r="J156" i="2"/>
  <c r="J101" i="2" s="1"/>
  <c r="BK162" i="2"/>
  <c r="J162" i="2"/>
  <c r="J104" i="2"/>
  <c r="BK172" i="2"/>
  <c r="J172" i="2"/>
  <c r="J108" i="2"/>
  <c r="BK176" i="2"/>
  <c r="J176" i="2" s="1"/>
  <c r="J110" i="2" s="1"/>
  <c r="BK161" i="7"/>
  <c r="BK123" i="7" s="1"/>
  <c r="BK122" i="7" s="1"/>
  <c r="J122" i="7" s="1"/>
  <c r="J96" i="7" s="1"/>
  <c r="J161" i="7"/>
  <c r="J102" i="7" s="1"/>
  <c r="BK142" i="8"/>
  <c r="J142" i="8" s="1"/>
  <c r="J100" i="8" s="1"/>
  <c r="BK167" i="2"/>
  <c r="J167" i="2" s="1"/>
  <c r="J106" i="2" s="1"/>
  <c r="BK198" i="3"/>
  <c r="J198" i="3" s="1"/>
  <c r="J104" i="3" s="1"/>
  <c r="BK158" i="2"/>
  <c r="J158" i="2"/>
  <c r="J102" i="2" s="1"/>
  <c r="BK174" i="2"/>
  <c r="J174" i="2"/>
  <c r="J109" i="2"/>
  <c r="BK172" i="3"/>
  <c r="J172" i="3"/>
  <c r="J101" i="3" s="1"/>
  <c r="BK171" i="8"/>
  <c r="J171" i="8" s="1"/>
  <c r="J107" i="8" s="1"/>
  <c r="BF140" i="8"/>
  <c r="BF141" i="8"/>
  <c r="BF148" i="8"/>
  <c r="BF149" i="8"/>
  <c r="BF153" i="8"/>
  <c r="BF169" i="8"/>
  <c r="BF172" i="8"/>
  <c r="F91" i="8"/>
  <c r="BF133" i="8"/>
  <c r="BF143" i="8"/>
  <c r="BF152" i="8"/>
  <c r="BF163" i="8"/>
  <c r="BF165" i="8"/>
  <c r="BF166" i="8"/>
  <c r="F92" i="8"/>
  <c r="J124" i="8"/>
  <c r="BF130" i="8"/>
  <c r="BF132" i="8"/>
  <c r="BF147" i="8"/>
  <c r="BF157" i="8"/>
  <c r="BF162" i="8"/>
  <c r="J91" i="8"/>
  <c r="BF146" i="8"/>
  <c r="BF150" i="8"/>
  <c r="BF156" i="8"/>
  <c r="BF131" i="8"/>
  <c r="BF135" i="8"/>
  <c r="BF164" i="8"/>
  <c r="BF167" i="8"/>
  <c r="E117" i="8"/>
  <c r="BF159" i="8"/>
  <c r="BF161" i="8"/>
  <c r="J89" i="8"/>
  <c r="BF134" i="8"/>
  <c r="BF136" i="8"/>
  <c r="BF138" i="8"/>
  <c r="BF139" i="8"/>
  <c r="BF170" i="8"/>
  <c r="BF151" i="8"/>
  <c r="BF160" i="8"/>
  <c r="F119" i="7"/>
  <c r="BF126" i="7"/>
  <c r="BF128" i="7"/>
  <c r="BF129" i="7"/>
  <c r="BF141" i="7"/>
  <c r="BF144" i="7"/>
  <c r="BF152" i="7"/>
  <c r="BF157" i="7"/>
  <c r="J119" i="7"/>
  <c r="BF131" i="7"/>
  <c r="BF137" i="7"/>
  <c r="BF139" i="7"/>
  <c r="BF146" i="7"/>
  <c r="BF147" i="7"/>
  <c r="BF149" i="7"/>
  <c r="BF150" i="7"/>
  <c r="BF136" i="7"/>
  <c r="BF148" i="7"/>
  <c r="BF153" i="7"/>
  <c r="BF156" i="7"/>
  <c r="BF158" i="7"/>
  <c r="BF160" i="7"/>
  <c r="J89" i="7"/>
  <c r="BF140" i="7"/>
  <c r="BF145" i="7"/>
  <c r="BF151" i="7"/>
  <c r="BF162" i="7"/>
  <c r="J91" i="7"/>
  <c r="F118" i="7"/>
  <c r="BF125" i="7"/>
  <c r="BF127" i="7"/>
  <c r="BF130" i="7"/>
  <c r="BF133" i="7"/>
  <c r="BF134" i="7"/>
  <c r="BF142" i="7"/>
  <c r="BF155" i="7"/>
  <c r="E85" i="7"/>
  <c r="BF154" i="7"/>
  <c r="BF159" i="7"/>
  <c r="BF132" i="7"/>
  <c r="J91" i="6"/>
  <c r="BF130" i="6"/>
  <c r="BF142" i="6"/>
  <c r="BF144" i="6"/>
  <c r="BF147" i="6"/>
  <c r="BF157" i="6"/>
  <c r="BF162" i="6"/>
  <c r="BF173" i="6"/>
  <c r="BF179" i="6"/>
  <c r="BF201" i="6"/>
  <c r="J89" i="6"/>
  <c r="E113" i="6"/>
  <c r="BF137" i="6"/>
  <c r="BF140" i="6"/>
  <c r="BF145" i="6"/>
  <c r="BF150" i="6"/>
  <c r="BF156" i="6"/>
  <c r="BF161" i="6"/>
  <c r="BF166" i="6"/>
  <c r="BF175" i="6"/>
  <c r="BF176" i="6"/>
  <c r="BF183" i="6"/>
  <c r="BF186" i="6"/>
  <c r="BF189" i="6"/>
  <c r="BF198" i="6"/>
  <c r="BF199" i="6"/>
  <c r="BF211" i="6"/>
  <c r="F92" i="6"/>
  <c r="BF126" i="6"/>
  <c r="BF127" i="6"/>
  <c r="BF128" i="6"/>
  <c r="BF131" i="6"/>
  <c r="BF134" i="6"/>
  <c r="BF139" i="6"/>
  <c r="BF141" i="6"/>
  <c r="BF143" i="6"/>
  <c r="BF148" i="6"/>
  <c r="BF152" i="6"/>
  <c r="BF163" i="6"/>
  <c r="BF164" i="6"/>
  <c r="BF165" i="6"/>
  <c r="BF167" i="6"/>
  <c r="BF171" i="6"/>
  <c r="BF172" i="6"/>
  <c r="BF181" i="6"/>
  <c r="BF209" i="6"/>
  <c r="BF212" i="6"/>
  <c r="BF214" i="6"/>
  <c r="BF217" i="6"/>
  <c r="BF219" i="6"/>
  <c r="F91" i="6"/>
  <c r="BF135" i="6"/>
  <c r="BF154" i="6"/>
  <c r="BF155" i="6"/>
  <c r="BF188" i="6"/>
  <c r="BF200" i="6"/>
  <c r="BF202" i="6"/>
  <c r="BF205" i="6"/>
  <c r="J128" i="5"/>
  <c r="J98" i="5" s="1"/>
  <c r="BF159" i="6"/>
  <c r="BF177" i="6"/>
  <c r="BF187" i="6"/>
  <c r="BF191" i="6"/>
  <c r="BF206" i="6"/>
  <c r="BF221" i="6"/>
  <c r="BF138" i="6"/>
  <c r="BF151" i="6"/>
  <c r="BF168" i="6"/>
  <c r="BF170" i="6"/>
  <c r="BF178" i="6"/>
  <c r="BF192" i="6"/>
  <c r="BF193" i="6"/>
  <c r="BF194" i="6"/>
  <c r="BF196" i="6"/>
  <c r="BF197" i="6"/>
  <c r="BF213" i="6"/>
  <c r="BF215" i="6"/>
  <c r="J120" i="6"/>
  <c r="BF132" i="6"/>
  <c r="BF136" i="6"/>
  <c r="BF146" i="6"/>
  <c r="BF153" i="6"/>
  <c r="BF195" i="6"/>
  <c r="BF203" i="6"/>
  <c r="BF207" i="6"/>
  <c r="BF208" i="6"/>
  <c r="BF216" i="6"/>
  <c r="BF218" i="6"/>
  <c r="BF133" i="6"/>
  <c r="BF149" i="6"/>
  <c r="BF158" i="6"/>
  <c r="BF160" i="6"/>
  <c r="BF174" i="6"/>
  <c r="BF180" i="6"/>
  <c r="BF184" i="6"/>
  <c r="BF185" i="6"/>
  <c r="BF210" i="6"/>
  <c r="BF220" i="6"/>
  <c r="BF222" i="6"/>
  <c r="J92" i="5"/>
  <c r="J120" i="5"/>
  <c r="BF140" i="5"/>
  <c r="BF148" i="5"/>
  <c r="BF158" i="5"/>
  <c r="BF173" i="5"/>
  <c r="BF185" i="5"/>
  <c r="BF186" i="5"/>
  <c r="BF191" i="5"/>
  <c r="BF195" i="5"/>
  <c r="BF202" i="5"/>
  <c r="BF209" i="5"/>
  <c r="BF227" i="5"/>
  <c r="BF232" i="5"/>
  <c r="BF236" i="5"/>
  <c r="BF237" i="5"/>
  <c r="BF238" i="5"/>
  <c r="BF239" i="5"/>
  <c r="BF240" i="5"/>
  <c r="BF241" i="5"/>
  <c r="BF242" i="5"/>
  <c r="BF243" i="5"/>
  <c r="BF244" i="5"/>
  <c r="E85" i="5"/>
  <c r="J91" i="5"/>
  <c r="BF136" i="5"/>
  <c r="BF154" i="5"/>
  <c r="BF161" i="5"/>
  <c r="BF162" i="5"/>
  <c r="BF166" i="5"/>
  <c r="BF180" i="5"/>
  <c r="BF203" i="5"/>
  <c r="BF206" i="5"/>
  <c r="BF210" i="5"/>
  <c r="BF220" i="5"/>
  <c r="BF231" i="5"/>
  <c r="BF233" i="5"/>
  <c r="BF234" i="5"/>
  <c r="BF235" i="5"/>
  <c r="BF152" i="5"/>
  <c r="BF176" i="5"/>
  <c r="BF181" i="5"/>
  <c r="BF187" i="5"/>
  <c r="BF199" i="5"/>
  <c r="BF200" i="5"/>
  <c r="BF218" i="5"/>
  <c r="BF133" i="5"/>
  <c r="BF137" i="5"/>
  <c r="BF177" i="5"/>
  <c r="BF207" i="5"/>
  <c r="BF213" i="5"/>
  <c r="BF135" i="5"/>
  <c r="BF138" i="5"/>
  <c r="BF139" i="5"/>
  <c r="BF142" i="5"/>
  <c r="BF147" i="5"/>
  <c r="BF150" i="5"/>
  <c r="BF153" i="5"/>
  <c r="BF155" i="5"/>
  <c r="BF159" i="5"/>
  <c r="BF163" i="5"/>
  <c r="BF174" i="5"/>
  <c r="BF175" i="5"/>
  <c r="BF194" i="5"/>
  <c r="BF204" i="5"/>
  <c r="BF212" i="5"/>
  <c r="BF217" i="5"/>
  <c r="BF228" i="5"/>
  <c r="BF230" i="5"/>
  <c r="F92" i="5"/>
  <c r="BF131" i="5"/>
  <c r="BF134" i="5"/>
  <c r="BF156" i="5"/>
  <c r="BF188" i="5"/>
  <c r="BF192" i="5"/>
  <c r="BF197" i="5"/>
  <c r="BF198" i="5"/>
  <c r="BF205" i="5"/>
  <c r="BF221" i="5"/>
  <c r="BF222" i="5"/>
  <c r="BF224" i="5"/>
  <c r="BF225" i="5"/>
  <c r="BF226" i="5"/>
  <c r="F91" i="5"/>
  <c r="BF129" i="5"/>
  <c r="BF130" i="5"/>
  <c r="BF144" i="5"/>
  <c r="BF146" i="5"/>
  <c r="BF160" i="5"/>
  <c r="BF168" i="5"/>
  <c r="BF189" i="5"/>
  <c r="BF190" i="5"/>
  <c r="BF196" i="5"/>
  <c r="BF208" i="5"/>
  <c r="BF211" i="5"/>
  <c r="BF215" i="5"/>
  <c r="BF219" i="5"/>
  <c r="BF229" i="5"/>
  <c r="BF141" i="5"/>
  <c r="BF143" i="5"/>
  <c r="BF145" i="5"/>
  <c r="BF149" i="5"/>
  <c r="BF151" i="5"/>
  <c r="BF167" i="5"/>
  <c r="BF169" i="5"/>
  <c r="BF170" i="5"/>
  <c r="BF172" i="5"/>
  <c r="BF178" i="5"/>
  <c r="BF179" i="5"/>
  <c r="BF183" i="5"/>
  <c r="BF184" i="5"/>
  <c r="BF201" i="5"/>
  <c r="BF216" i="5"/>
  <c r="BF223" i="5"/>
  <c r="J201" i="3"/>
  <c r="J106" i="3"/>
  <c r="J118" i="4"/>
  <c r="BF125" i="4"/>
  <c r="BF135" i="4"/>
  <c r="BF141" i="4"/>
  <c r="BF159" i="4"/>
  <c r="BF161" i="4"/>
  <c r="BF166" i="4"/>
  <c r="BF176" i="4"/>
  <c r="BF220" i="4"/>
  <c r="J92" i="4"/>
  <c r="BF126" i="4"/>
  <c r="BF138" i="4"/>
  <c r="BF143" i="4"/>
  <c r="BF162" i="4"/>
  <c r="BF163" i="4"/>
  <c r="BF169" i="4"/>
  <c r="BF177" i="4"/>
  <c r="BF178" i="4"/>
  <c r="BF180" i="4"/>
  <c r="BF196" i="4"/>
  <c r="BF197" i="4"/>
  <c r="BF198" i="4"/>
  <c r="BF199" i="4"/>
  <c r="BF208" i="4"/>
  <c r="BF211" i="4"/>
  <c r="BF222" i="4"/>
  <c r="BF223" i="4"/>
  <c r="BF230" i="4"/>
  <c r="BF232" i="4"/>
  <c r="BF240" i="4"/>
  <c r="BF241" i="4"/>
  <c r="BF243" i="4"/>
  <c r="J89" i="4"/>
  <c r="F92" i="4"/>
  <c r="F118" i="4"/>
  <c r="BF127" i="4"/>
  <c r="BF140" i="4"/>
  <c r="BF152" i="4"/>
  <c r="BF160" i="4"/>
  <c r="BF181" i="4"/>
  <c r="BF195" i="4"/>
  <c r="BF206" i="4"/>
  <c r="BF226" i="4"/>
  <c r="BF231" i="4"/>
  <c r="BF239" i="4"/>
  <c r="J139" i="3"/>
  <c r="J98" i="3"/>
  <c r="E85" i="4"/>
  <c r="BF136" i="4"/>
  <c r="BF149" i="4"/>
  <c r="BF155" i="4"/>
  <c r="BF156" i="4"/>
  <c r="BF165" i="4"/>
  <c r="BF168" i="4"/>
  <c r="BF171" i="4"/>
  <c r="BF174" i="4"/>
  <c r="BF189" i="4"/>
  <c r="BF190" i="4"/>
  <c r="BF192" i="4"/>
  <c r="BF203" i="4"/>
  <c r="BF209" i="4"/>
  <c r="BF214" i="4"/>
  <c r="BF215" i="4"/>
  <c r="BF218" i="4"/>
  <c r="BF219" i="4"/>
  <c r="BF221" i="4"/>
  <c r="BF242" i="4"/>
  <c r="BF128" i="4"/>
  <c r="BF129" i="4"/>
  <c r="BF133" i="4"/>
  <c r="BF134" i="4"/>
  <c r="BF142" i="4"/>
  <c r="BF144" i="4"/>
  <c r="BF148" i="4"/>
  <c r="BF150" i="4"/>
  <c r="BF157" i="4"/>
  <c r="BF172" i="4"/>
  <c r="BF179" i="4"/>
  <c r="BF182" i="4"/>
  <c r="BF191" i="4"/>
  <c r="BF193" i="4"/>
  <c r="BF194" i="4"/>
  <c r="BF216" i="4"/>
  <c r="BF227" i="4"/>
  <c r="BF228" i="4"/>
  <c r="BF229" i="4"/>
  <c r="BF237" i="4"/>
  <c r="BF132" i="4"/>
  <c r="BF139" i="4"/>
  <c r="BF153" i="4"/>
  <c r="BF173" i="4"/>
  <c r="BF187" i="4"/>
  <c r="BF200" i="4"/>
  <c r="BF201" i="4"/>
  <c r="BF204" i="4"/>
  <c r="BF205" i="4"/>
  <c r="BF207" i="4"/>
  <c r="BF235" i="4"/>
  <c r="BF238" i="4"/>
  <c r="BF151" i="4"/>
  <c r="BF158" i="4"/>
  <c r="BF167" i="4"/>
  <c r="BF170" i="4"/>
  <c r="BF175" i="4"/>
  <c r="BF183" i="4"/>
  <c r="BF185" i="4"/>
  <c r="BF186" i="4"/>
  <c r="BF188" i="4"/>
  <c r="BF212" i="4"/>
  <c r="BF213" i="4"/>
  <c r="BF225" i="4"/>
  <c r="BF233" i="4"/>
  <c r="BF234" i="4"/>
  <c r="BF236" i="4"/>
  <c r="BF245" i="4"/>
  <c r="BF246" i="4"/>
  <c r="BF247" i="4"/>
  <c r="BF137" i="4"/>
  <c r="BF145" i="4"/>
  <c r="BF146" i="4"/>
  <c r="BF147" i="4"/>
  <c r="BF154" i="4"/>
  <c r="BF164" i="4"/>
  <c r="BF184" i="4"/>
  <c r="BF217" i="4"/>
  <c r="BF224" i="4"/>
  <c r="BF244" i="4"/>
  <c r="F92" i="3"/>
  <c r="BF148" i="3"/>
  <c r="BF152" i="3"/>
  <c r="BF164" i="3"/>
  <c r="BF167" i="3"/>
  <c r="BF175" i="3"/>
  <c r="BF177" i="3"/>
  <c r="BF205" i="3"/>
  <c r="BF209" i="3"/>
  <c r="BF227" i="3"/>
  <c r="BF234" i="3"/>
  <c r="BF254" i="3"/>
  <c r="BF255" i="3"/>
  <c r="BF269" i="3"/>
  <c r="BF286" i="3"/>
  <c r="BF289" i="3"/>
  <c r="BF305" i="3"/>
  <c r="BF309" i="3"/>
  <c r="BF338" i="3"/>
  <c r="BF340" i="3"/>
  <c r="J91" i="3"/>
  <c r="BF145" i="3"/>
  <c r="BF159" i="3"/>
  <c r="BF163" i="3"/>
  <c r="BF165" i="3"/>
  <c r="BF166" i="3"/>
  <c r="BF170" i="3"/>
  <c r="BF178" i="3"/>
  <c r="BF202" i="3"/>
  <c r="BF223" i="3"/>
  <c r="BF224" i="3"/>
  <c r="BF232" i="3"/>
  <c r="BF244" i="3"/>
  <c r="BF258" i="3"/>
  <c r="BF259" i="3"/>
  <c r="BF260" i="3"/>
  <c r="BF272" i="3"/>
  <c r="BF274" i="3"/>
  <c r="BF276" i="3"/>
  <c r="BF277" i="3"/>
  <c r="BF288" i="3"/>
  <c r="BF294" i="3"/>
  <c r="BF295" i="3"/>
  <c r="BF296" i="3"/>
  <c r="BF300" i="3"/>
  <c r="BF325" i="3"/>
  <c r="BF336" i="3"/>
  <c r="BF344" i="3"/>
  <c r="J92" i="3"/>
  <c r="BF144" i="3"/>
  <c r="BF153" i="3"/>
  <c r="BF156" i="3"/>
  <c r="BF160" i="3"/>
  <c r="BF161" i="3"/>
  <c r="BF168" i="3"/>
  <c r="BF169" i="3"/>
  <c r="BF171" i="3"/>
  <c r="BF196" i="3"/>
  <c r="BF208" i="3"/>
  <c r="BF213" i="3"/>
  <c r="BF216" i="3"/>
  <c r="BF226" i="3"/>
  <c r="BF261" i="3"/>
  <c r="BF267" i="3"/>
  <c r="BF270" i="3"/>
  <c r="BF278" i="3"/>
  <c r="BF287" i="3"/>
  <c r="BF290" i="3"/>
  <c r="BF292" i="3"/>
  <c r="BF302" i="3"/>
  <c r="BF303" i="3"/>
  <c r="BF304" i="3"/>
  <c r="BF308" i="3"/>
  <c r="J89" i="3"/>
  <c r="BF140" i="3"/>
  <c r="BF173" i="3"/>
  <c r="BF182" i="3"/>
  <c r="BF183" i="3"/>
  <c r="BF184" i="3"/>
  <c r="BF187" i="3"/>
  <c r="BF191" i="3"/>
  <c r="BF197" i="3"/>
  <c r="BF206" i="3"/>
  <c r="BF211" i="3"/>
  <c r="BF212" i="3"/>
  <c r="BF215" i="3"/>
  <c r="BF217" i="3"/>
  <c r="BF225" i="3"/>
  <c r="BF228" i="3"/>
  <c r="BF233" i="3"/>
  <c r="BF248" i="3"/>
  <c r="BF249" i="3"/>
  <c r="BF250" i="3"/>
  <c r="BF263" i="3"/>
  <c r="BF265" i="3"/>
  <c r="BF275" i="3"/>
  <c r="BF279" i="3"/>
  <c r="BF281" i="3"/>
  <c r="BF297" i="3"/>
  <c r="BF310" i="3"/>
  <c r="BF311" i="3"/>
  <c r="BF313" i="3"/>
  <c r="BF327" i="3"/>
  <c r="BF331" i="3"/>
  <c r="BF332" i="3"/>
  <c r="BF334" i="3"/>
  <c r="J132" i="2"/>
  <c r="J98" i="2"/>
  <c r="E85" i="3"/>
  <c r="BF155" i="3"/>
  <c r="BF189" i="3"/>
  <c r="BF190" i="3"/>
  <c r="BF193" i="3"/>
  <c r="BF194" i="3"/>
  <c r="BF199" i="3"/>
  <c r="BF203" i="3"/>
  <c r="BF207" i="3"/>
  <c r="BF235" i="3"/>
  <c r="BF238" i="3"/>
  <c r="BF239" i="3"/>
  <c r="BF252" i="3"/>
  <c r="BF253" i="3"/>
  <c r="BF262" i="3"/>
  <c r="BF264" i="3"/>
  <c r="BF273" i="3"/>
  <c r="BF280" i="3"/>
  <c r="BF283" i="3"/>
  <c r="BF284" i="3"/>
  <c r="BF285" i="3"/>
  <c r="BF293" i="3"/>
  <c r="BF306" i="3"/>
  <c r="BF315" i="3"/>
  <c r="BF324" i="3"/>
  <c r="BF329" i="3"/>
  <c r="BF330" i="3"/>
  <c r="BF342" i="3"/>
  <c r="BF343" i="3"/>
  <c r="F91" i="3"/>
  <c r="BF143" i="3"/>
  <c r="BF146" i="3"/>
  <c r="BF147" i="3"/>
  <c r="BF150" i="3"/>
  <c r="BF180" i="3"/>
  <c r="BF188" i="3"/>
  <c r="BF214" i="3"/>
  <c r="BF219" i="3"/>
  <c r="BF220" i="3"/>
  <c r="BF222" i="3"/>
  <c r="BF231" i="3"/>
  <c r="BF237" i="3"/>
  <c r="BF241" i="3"/>
  <c r="BF251" i="3"/>
  <c r="BF257" i="3"/>
  <c r="BF271" i="3"/>
  <c r="BF282" i="3"/>
  <c r="BF298" i="3"/>
  <c r="BF301" i="3"/>
  <c r="BF307" i="3"/>
  <c r="BF317" i="3"/>
  <c r="BF318" i="3"/>
  <c r="BF319" i="3"/>
  <c r="BF320" i="3"/>
  <c r="BF321" i="3"/>
  <c r="BF326" i="3"/>
  <c r="BF328" i="3"/>
  <c r="BF339" i="3"/>
  <c r="BF141" i="3"/>
  <c r="BF142" i="3"/>
  <c r="BF149" i="3"/>
  <c r="BF154" i="3"/>
  <c r="BF157" i="3"/>
  <c r="BF158" i="3"/>
  <c r="BF176" i="3"/>
  <c r="BF179" i="3"/>
  <c r="BF181" i="3"/>
  <c r="BF185" i="3"/>
  <c r="BF186" i="3"/>
  <c r="BF195" i="3"/>
  <c r="BF204" i="3"/>
  <c r="BF218" i="3"/>
  <c r="BF229" i="3"/>
  <c r="BF230" i="3"/>
  <c r="BF242" i="3"/>
  <c r="BF243" i="3"/>
  <c r="BF245" i="3"/>
  <c r="BF246" i="3"/>
  <c r="BF266" i="3"/>
  <c r="BF268" i="3"/>
  <c r="BF291" i="3"/>
  <c r="BF299" i="3"/>
  <c r="BF312" i="3"/>
  <c r="BF316" i="3"/>
  <c r="BF322" i="3"/>
  <c r="BF335" i="3"/>
  <c r="J92" i="2"/>
  <c r="J126" i="2"/>
  <c r="BF133" i="2"/>
  <c r="BF136" i="2"/>
  <c r="BF137" i="2"/>
  <c r="BF139" i="2"/>
  <c r="BF140" i="2"/>
  <c r="BF143" i="2"/>
  <c r="BF155" i="2"/>
  <c r="E85" i="2"/>
  <c r="J89" i="2"/>
  <c r="F127" i="2"/>
  <c r="BF134" i="2"/>
  <c r="BF142" i="2"/>
  <c r="BF144" i="2"/>
  <c r="F91" i="2"/>
  <c r="BF135" i="2"/>
  <c r="BF138" i="2"/>
  <c r="BF141" i="2"/>
  <c r="BF145" i="2"/>
  <c r="BF150" i="2"/>
  <c r="BF151" i="2"/>
  <c r="BF146" i="2"/>
  <c r="BF147" i="2"/>
  <c r="BF148" i="2"/>
  <c r="BF149" i="2"/>
  <c r="BF154" i="2"/>
  <c r="BF157" i="2"/>
  <c r="BF159" i="2"/>
  <c r="BF161" i="2"/>
  <c r="BF163" i="2"/>
  <c r="BF165" i="2"/>
  <c r="BF166" i="2"/>
  <c r="BF168" i="2"/>
  <c r="BF170" i="2"/>
  <c r="BF171" i="2"/>
  <c r="BF173" i="2"/>
  <c r="BF175" i="2"/>
  <c r="BF177" i="2"/>
  <c r="F35" i="3"/>
  <c r="BB96" i="1" s="1"/>
  <c r="F36" i="5"/>
  <c r="BC98" i="1" s="1"/>
  <c r="F36" i="7"/>
  <c r="BC100" i="1"/>
  <c r="F36" i="8"/>
  <c r="BC101" i="1" s="1"/>
  <c r="F36" i="3"/>
  <c r="BC96" i="1"/>
  <c r="F35" i="5"/>
  <c r="BB98" i="1" s="1"/>
  <c r="F33" i="7"/>
  <c r="AZ100" i="1"/>
  <c r="F33" i="8"/>
  <c r="AZ101" i="1" s="1"/>
  <c r="J33" i="2"/>
  <c r="AV95" i="1"/>
  <c r="F37" i="4"/>
  <c r="BD97" i="1" s="1"/>
  <c r="F35" i="4"/>
  <c r="BB97" i="1" s="1"/>
  <c r="J33" i="6"/>
  <c r="AV99" i="1" s="1"/>
  <c r="F37" i="7"/>
  <c r="BD100" i="1"/>
  <c r="F33" i="2"/>
  <c r="AZ95" i="1" s="1"/>
  <c r="F33" i="4"/>
  <c r="AZ97" i="1" s="1"/>
  <c r="F36" i="4"/>
  <c r="BC97" i="1" s="1"/>
  <c r="F35" i="6"/>
  <c r="BB99" i="1"/>
  <c r="J33" i="8"/>
  <c r="AV101" i="1" s="1"/>
  <c r="F33" i="3"/>
  <c r="AZ96" i="1" s="1"/>
  <c r="F37" i="5"/>
  <c r="BD98" i="1" s="1"/>
  <c r="J33" i="7"/>
  <c r="AV100" i="1"/>
  <c r="F37" i="8"/>
  <c r="BD101" i="1" s="1"/>
  <c r="F35" i="2"/>
  <c r="BB95" i="1" s="1"/>
  <c r="F37" i="3"/>
  <c r="BD96" i="1" s="1"/>
  <c r="F33" i="6"/>
  <c r="AZ99" i="1"/>
  <c r="F35" i="7"/>
  <c r="BB100" i="1" s="1"/>
  <c r="F37" i="2"/>
  <c r="BD95" i="1" s="1"/>
  <c r="J33" i="3"/>
  <c r="AV96" i="1" s="1"/>
  <c r="J33" i="5"/>
  <c r="AV98" i="1" s="1"/>
  <c r="F36" i="6"/>
  <c r="BC99" i="1" s="1"/>
  <c r="F35" i="8"/>
  <c r="BB101" i="1" s="1"/>
  <c r="F36" i="2"/>
  <c r="BC95" i="1" s="1"/>
  <c r="J33" i="4"/>
  <c r="AV97" i="1" s="1"/>
  <c r="F33" i="5"/>
  <c r="AZ98" i="1" s="1"/>
  <c r="F37" i="6"/>
  <c r="BD99" i="1" s="1"/>
  <c r="BK130" i="4" l="1"/>
  <c r="J130" i="4" s="1"/>
  <c r="J99" i="4" s="1"/>
  <c r="BK124" i="6"/>
  <c r="BK123" i="6" s="1"/>
  <c r="J123" i="6" s="1"/>
  <c r="J30" i="6" s="1"/>
  <c r="BK152" i="2"/>
  <c r="J152" i="2" s="1"/>
  <c r="J99" i="2" s="1"/>
  <c r="P164" i="5"/>
  <c r="P126" i="5" s="1"/>
  <c r="AU98" i="1" s="1"/>
  <c r="R128" i="8"/>
  <c r="P138" i="3"/>
  <c r="P137" i="3" s="1"/>
  <c r="AU96" i="1" s="1"/>
  <c r="T124" i="6"/>
  <c r="T123" i="6"/>
  <c r="BK127" i="5"/>
  <c r="J127" i="5" s="1"/>
  <c r="J97" i="5" s="1"/>
  <c r="BK200" i="3"/>
  <c r="J200" i="3"/>
  <c r="J105" i="3"/>
  <c r="T164" i="5"/>
  <c r="T126" i="5"/>
  <c r="P200" i="3"/>
  <c r="R164" i="5"/>
  <c r="T154" i="8"/>
  <c r="T127" i="8" s="1"/>
  <c r="R152" i="2"/>
  <c r="R130" i="2" s="1"/>
  <c r="T123" i="7"/>
  <c r="T122" i="7" s="1"/>
  <c r="T138" i="3"/>
  <c r="BK138" i="3"/>
  <c r="BK137" i="3"/>
  <c r="J137" i="3"/>
  <c r="J96" i="3" s="1"/>
  <c r="R154" i="8"/>
  <c r="P124" i="6"/>
  <c r="P123" i="6" s="1"/>
  <c r="AU99" i="1" s="1"/>
  <c r="P130" i="4"/>
  <c r="P122" i="4"/>
  <c r="AU97" i="1"/>
  <c r="T130" i="4"/>
  <c r="T122" i="4"/>
  <c r="R138" i="3"/>
  <c r="R137" i="3" s="1"/>
  <c r="R130" i="4"/>
  <c r="R122" i="4" s="1"/>
  <c r="P154" i="8"/>
  <c r="P127" i="8"/>
  <c r="AU101" i="1"/>
  <c r="R127" i="5"/>
  <c r="R126" i="5" s="1"/>
  <c r="R200" i="3"/>
  <c r="P123" i="7"/>
  <c r="P122" i="7"/>
  <c r="AU100" i="1"/>
  <c r="T200" i="3"/>
  <c r="P152" i="2"/>
  <c r="P130" i="2" s="1"/>
  <c r="AU95" i="1" s="1"/>
  <c r="BK144" i="8"/>
  <c r="J144" i="8" s="1"/>
  <c r="J101" i="8" s="1"/>
  <c r="BK164" i="5"/>
  <c r="J164" i="5"/>
  <c r="J101" i="5" s="1"/>
  <c r="BK154" i="8"/>
  <c r="J154" i="8"/>
  <c r="J103" i="8" s="1"/>
  <c r="BK123" i="4"/>
  <c r="J123" i="4"/>
  <c r="J97" i="4"/>
  <c r="BK128" i="8"/>
  <c r="J128" i="8" s="1"/>
  <c r="J97" i="8" s="1"/>
  <c r="J123" i="7"/>
  <c r="J97" i="7" s="1"/>
  <c r="AG99" i="1"/>
  <c r="J124" i="6"/>
  <c r="J97" i="6"/>
  <c r="J96" i="6"/>
  <c r="BK122" i="4"/>
  <c r="J122" i="4" s="1"/>
  <c r="J96" i="4" s="1"/>
  <c r="BK130" i="2"/>
  <c r="J130" i="2" s="1"/>
  <c r="J96" i="2" s="1"/>
  <c r="F34" i="4"/>
  <c r="BA97" i="1"/>
  <c r="F34" i="7"/>
  <c r="BA100" i="1" s="1"/>
  <c r="J34" i="2"/>
  <c r="AW95" i="1" s="1"/>
  <c r="AT95" i="1" s="1"/>
  <c r="J34" i="6"/>
  <c r="AW99" i="1"/>
  <c r="AT99" i="1"/>
  <c r="AN99" i="1" s="1"/>
  <c r="J34" i="8"/>
  <c r="AW101" i="1"/>
  <c r="AT101" i="1" s="1"/>
  <c r="J34" i="5"/>
  <c r="AW98" i="1"/>
  <c r="AT98" i="1"/>
  <c r="J30" i="7"/>
  <c r="AG100" i="1" s="1"/>
  <c r="BC94" i="1"/>
  <c r="W32" i="1"/>
  <c r="BD94" i="1"/>
  <c r="W33" i="1"/>
  <c r="F34" i="5"/>
  <c r="BA98" i="1" s="1"/>
  <c r="J34" i="7"/>
  <c r="AW100" i="1" s="1"/>
  <c r="AT100" i="1" s="1"/>
  <c r="F34" i="3"/>
  <c r="BA96" i="1" s="1"/>
  <c r="F34" i="2"/>
  <c r="BA95" i="1"/>
  <c r="F34" i="6"/>
  <c r="BA99" i="1"/>
  <c r="BB94" i="1"/>
  <c r="AX94" i="1" s="1"/>
  <c r="AZ94" i="1"/>
  <c r="AV94" i="1" s="1"/>
  <c r="AK29" i="1" s="1"/>
  <c r="J34" i="3"/>
  <c r="AW96" i="1" s="1"/>
  <c r="AT96" i="1" s="1"/>
  <c r="J34" i="4"/>
  <c r="AW97" i="1" s="1"/>
  <c r="AT97" i="1" s="1"/>
  <c r="F34" i="8"/>
  <c r="BA101" i="1"/>
  <c r="T137" i="3" l="1"/>
  <c r="R127" i="8"/>
  <c r="BK126" i="5"/>
  <c r="J126" i="5" s="1"/>
  <c r="J30" i="5" s="1"/>
  <c r="AG98" i="1" s="1"/>
  <c r="J138" i="3"/>
  <c r="J97" i="3"/>
  <c r="BK127" i="8"/>
  <c r="J127" i="8" s="1"/>
  <c r="J30" i="8" s="1"/>
  <c r="AG101" i="1" s="1"/>
  <c r="AN100" i="1"/>
  <c r="J39" i="7"/>
  <c r="J39" i="6"/>
  <c r="AU94" i="1"/>
  <c r="AY94" i="1"/>
  <c r="J30" i="2"/>
  <c r="AG95" i="1"/>
  <c r="W29" i="1"/>
  <c r="J30" i="3"/>
  <c r="AG96" i="1"/>
  <c r="W31" i="1"/>
  <c r="BA94" i="1"/>
  <c r="W30" i="1"/>
  <c r="J30" i="4"/>
  <c r="AG97" i="1"/>
  <c r="AN97" i="1" s="1"/>
  <c r="J39" i="3" l="1"/>
  <c r="J39" i="5"/>
  <c r="J39" i="8"/>
  <c r="J96" i="5"/>
  <c r="J96" i="8"/>
  <c r="J39" i="4"/>
  <c r="J39" i="2"/>
  <c r="AN95" i="1"/>
  <c r="AN101" i="1"/>
  <c r="AN98" i="1"/>
  <c r="AN96" i="1"/>
  <c r="AG94" i="1"/>
  <c r="AK26" i="1" s="1"/>
  <c r="AW94" i="1"/>
  <c r="AK30" i="1" s="1"/>
  <c r="AK35" i="1" l="1"/>
  <c r="AT94" i="1"/>
  <c r="AN94" i="1" l="1"/>
</calcChain>
</file>

<file path=xl/sharedStrings.xml><?xml version="1.0" encoding="utf-8"?>
<sst xmlns="http://schemas.openxmlformats.org/spreadsheetml/2006/main" count="9951" uniqueCount="1695">
  <si>
    <t>Export Komplet</t>
  </si>
  <si>
    <t/>
  </si>
  <si>
    <t>2.0</t>
  </si>
  <si>
    <t>False</t>
  </si>
  <si>
    <t>{addf019e-e20f-4b50-a3a2-861b4a9ca1b5}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</si>
  <si>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</si>
  <si>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</si>
  <si>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</si>
  <si>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</si>
  <si>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</si>
  <si>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</si>
  <si>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</si>
  <si>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</si>
  <si>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IMPORT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</si>
  <si>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</si>
  <si>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</si>
  <si>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</si>
  <si>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</si>
  <si>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</si>
  <si>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</si>
  <si>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</si>
  <si>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27. 6. 2022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</si>
  <si>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</si>
  <si>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</si>
  <si>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</si>
  <si>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</si>
  <si>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</si>
  <si>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</si>
  <si>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</si>
  <si>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</si>
  <si>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</si>
  <si>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</si>
  <si>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</si>
  <si>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</si>
  <si>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</si>
  <si>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</si>
  <si>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</si>
  <si>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</si>
  <si>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</si>
  <si>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</si>
  <si>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</si>
  <si>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</si>
  <si>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</si>
  <si>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</si>
  <si>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</si>
  <si>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</si>
  <si>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</si>
  <si>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</si>
  <si>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</si>
  <si>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</si>
  <si>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</si>
  <si>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</si>
  <si>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</si>
  <si>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</si>
  <si>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</si>
  <si>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</si>
  <si>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</si>
  <si>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</si>
  <si>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</si>
  <si>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</si>
  <si>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</si>
  <si>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</si>
  <si>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</si>
  <si>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</si>
  <si>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</si>
  <si>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</si>
  <si>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</si>
  <si>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</si>
  <si>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</si>
  <si>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</si>
  <si>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</si>
  <si>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</si>
  <si>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</si>
  <si>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</si>
  <si>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</si>
  <si>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SO-01</t>
  </si>
  <si>
    <t>Búracie práce</t>
  </si>
  <si>
    <t>STA</t>
  </si>
  <si>
    <t>1</t>
  </si>
  <si>
    <t>{f70152e5-6991-47c5-a758-400f6f0f7087}</t>
  </si>
  <si>
    <t>SO-02</t>
  </si>
  <si>
    <t>Architektúra</t>
  </si>
  <si>
    <t>{8abcbe34-3d72-4635-85ea-e07afff12467}</t>
  </si>
  <si>
    <t>SO-03</t>
  </si>
  <si>
    <t>Elektroinštalácia</t>
  </si>
  <si>
    <t>{6e0ae98c-4834-472f-b044-2e61102a5543}</t>
  </si>
  <si>
    <t>SO-04</t>
  </si>
  <si>
    <t>Zdravotechnika</t>
  </si>
  <si>
    <t>{eb799c8d-829b-457c-ba5c-a631cf6daa10}</t>
  </si>
  <si>
    <t>SO-05</t>
  </si>
  <si>
    <t>Vykurovanie</t>
  </si>
  <si>
    <t>{549d40b4-0fbe-4aea-bd6c-d7a2e18b9300}</t>
  </si>
  <si>
    <t>SO-06</t>
  </si>
  <si>
    <t>Prípojka kanalizácie</t>
  </si>
  <si>
    <t>{a1bb5970-d2e7-4975-97b8-6776e2198ef4}</t>
  </si>
  <si>
    <t>SO-07</t>
  </si>
  <si>
    <t>Prípojka plyn</t>
  </si>
  <si>
    <t>{640be4a9-c51d-4d06-ac61-5133730c64c6}</t>
  </si>
  <si>
    <t>KRYCÍ LIST ROZPOČTU</t>
  </si>
  <si>
    <t>Objekt:</t>
  </si>
  <si>
    <t>SO-01 - Búracie práce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</si>
  <si>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</si>
  <si>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</si>
  <si>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</si>
  <si>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</si>
  <si>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</si>
  <si>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</si>
  <si>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9 - Ostatné konštrukcie a práce-búranie   </t>
  </si>
  <si>
    <t xml:space="preserve">PSV - Práce a dodávky PSV   </t>
  </si>
  <si>
    <t xml:space="preserve">    712 - Izolácie striech, povlakové krytiny   </t>
  </si>
  <si>
    <t xml:space="preserve">    713 - Izolácie tepelné   </t>
  </si>
  <si>
    <t xml:space="preserve">    721 - Zdravotechnika -  vnútorná kanalizácia      </t>
  </si>
  <si>
    <t xml:space="preserve">    725 - Zdravotechnika - zariaď. predmety      </t>
  </si>
  <si>
    <t xml:space="preserve">    762 - Konštrukcie tesárske   </t>
  </si>
  <si>
    <t xml:space="preserve">    764 - Konštrukcie klampiarske   </t>
  </si>
  <si>
    <t xml:space="preserve">    765 - Konštrukcie - krytiny tvrdé   </t>
  </si>
  <si>
    <t xml:space="preserve">    766 - Konštrukcie stolárske      </t>
  </si>
  <si>
    <t xml:space="preserve">    767 - Konštrukcie doplnkové kovové   </t>
  </si>
  <si>
    <t xml:space="preserve">    775 - Podlahy vlysové a parketové   </t>
  </si>
  <si>
    <t xml:space="preserve">    776 - Podlahy povlakové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</si>
  <si>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</si>
  <si>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</si>
  <si>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</si>
  <si>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</si>
  <si>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</si>
  <si>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</si>
  <si>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</si>
  <si>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</si>
  <si>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</si>
  <si>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</si>
  <si>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</si>
  <si>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</si>
  <si>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</si>
  <si>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</si>
  <si>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</si>
  <si>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>9</t>
  </si>
  <si>
    <t xml:space="preserve">Ostatné konštrukcie a práce-búranie   </t>
  </si>
  <si>
    <t>K</t>
  </si>
  <si>
    <t>941955003</t>
  </si>
  <si>
    <t>Lešenie ľahké pracovné pomocné s výškou lešeňovej podlahy nad 1,90 do 2,50 m</t>
  </si>
  <si>
    <t>m2</t>
  </si>
  <si>
    <t>4</t>
  </si>
  <si>
    <t>2</t>
  </si>
  <si>
    <t>952901111</t>
  </si>
  <si>
    <t>Vyčistenie budov pri výške podlaží do 4m</t>
  </si>
  <si>
    <t>3</t>
  </si>
  <si>
    <t>9529011117</t>
  </si>
  <si>
    <t>Očistenie stien od porastov  a  machu aj nečistoti  odvoz na skladku</t>
  </si>
  <si>
    <t>súb</t>
  </si>
  <si>
    <t>6</t>
  </si>
  <si>
    <t>962031135.S</t>
  </si>
  <si>
    <t>Búranie priečok alebo vybúranie otvorov plochy nad 4 m2 z tvárnic alebo priečkoviek hr. do150 mm,  -0,11500t</t>
  </si>
  <si>
    <t>8</t>
  </si>
  <si>
    <t>962032231.S</t>
  </si>
  <si>
    <t>Búranie muriva alebo vybúranie otvorov plochy nad 4 m2 nadzákladového z tehál pálených, vápenopieskových, cementových na maltu,  -1,90500t</t>
  </si>
  <si>
    <t>m3</t>
  </si>
  <si>
    <t>10</t>
  </si>
  <si>
    <t>963012520.S</t>
  </si>
  <si>
    <t>Búranie stropov z dosiek alebo panelov zo železobetónu prefabrikovaných s dutinami hr. nad 140 mm,  -1,60000t   ručne</t>
  </si>
  <si>
    <t>12</t>
  </si>
  <si>
    <t>7</t>
  </si>
  <si>
    <t>963053935.S</t>
  </si>
  <si>
    <t>Búranie železobetónových schodiskových ramien monolitických,  -0,39200t   ručne</t>
  </si>
  <si>
    <t>14</t>
  </si>
  <si>
    <t>965043341</t>
  </si>
  <si>
    <t>Búranie podkladov pod dlažby, liatych dlažieb a mazanín,betón s poterom,teracom hr.do 100 mm, plochy nad 4 m2  -2,20000t</t>
  </si>
  <si>
    <t>16</t>
  </si>
  <si>
    <t>965081112</t>
  </si>
  <si>
    <t>Búranie dlažieb, bez podklad. lôžka s akoukoľvek výplňou škár z dlaždíc povalových,  -0,04500t</t>
  </si>
  <si>
    <t>18</t>
  </si>
  <si>
    <t>978011161</t>
  </si>
  <si>
    <t>Otlčenie omietok stropov vnútorných vápenných alebo vápennocementových v rozsahu do 50 %,  -0,02000t</t>
  </si>
  <si>
    <t>11</t>
  </si>
  <si>
    <t>978013161</t>
  </si>
  <si>
    <t>Otlčenie omietok stien vnútorných vápenných alebo vápennocementových v rozsahu do 50 %,  -0,02000t</t>
  </si>
  <si>
    <t>22</t>
  </si>
  <si>
    <t>978059531.S</t>
  </si>
  <si>
    <t>Odsekanie a odobratie obkladov stien z obkladačiek vnútorných vrátane podkladovej omietky nad 2 m2,  -0,06800t</t>
  </si>
  <si>
    <t>24</t>
  </si>
  <si>
    <t>13</t>
  </si>
  <si>
    <t>979011111</t>
  </si>
  <si>
    <t>Zvislá doprava sutiny a vybúraných hmôt za prvé podlažie nad alebo pod základným podlažím</t>
  </si>
  <si>
    <t>t</t>
  </si>
  <si>
    <t>26</t>
  </si>
  <si>
    <t>979011121</t>
  </si>
  <si>
    <t>Zvislá doprava sutiny a vybúraných hmôt za každé ďalšie podlažie</t>
  </si>
  <si>
    <t>28</t>
  </si>
  <si>
    <t>15</t>
  </si>
  <si>
    <t>979081111</t>
  </si>
  <si>
    <t>Odvoz sutiny a vybúraných hmôt na skládku do 1 km</t>
  </si>
  <si>
    <t>30</t>
  </si>
  <si>
    <t>979081121</t>
  </si>
  <si>
    <t>Odvoz sutiny a vybúraných hmôt na skládku za každý ďalší 1 km</t>
  </si>
  <si>
    <t>32</t>
  </si>
  <si>
    <t>17</t>
  </si>
  <si>
    <t>979082111</t>
  </si>
  <si>
    <t>Vnútrostavenisková doprava sutiny a vybúraných hmôt do 10 m</t>
  </si>
  <si>
    <t>34</t>
  </si>
  <si>
    <t>979082121</t>
  </si>
  <si>
    <t>Vnútrostavenisková doprava sutiny a vybúraných hmôt za každých ďalších 5 m</t>
  </si>
  <si>
    <t>36</t>
  </si>
  <si>
    <t>19</t>
  </si>
  <si>
    <t>979089012</t>
  </si>
  <si>
    <t>Poplatok za skladovanie - betón, tehly, dlaždice (17 01 ), ostatné</t>
  </si>
  <si>
    <t>38</t>
  </si>
  <si>
    <t>PSV</t>
  </si>
  <si>
    <t xml:space="preserve">Práce a dodávky PSV   </t>
  </si>
  <si>
    <t>712</t>
  </si>
  <si>
    <t xml:space="preserve">Izolácie striech, povlakové krytiny   </t>
  </si>
  <si>
    <t>712300832.S</t>
  </si>
  <si>
    <t>Odstránenie povlakovej krytiny na strechách plochých 10° dvojvrstvovej,  -0,01000t</t>
  </si>
  <si>
    <t>40</t>
  </si>
  <si>
    <t>21</t>
  </si>
  <si>
    <t>712990813.S</t>
  </si>
  <si>
    <t>Odstránenie povlakovej krytiny striech násypu alebo nánosu do 10st. hr. nad 50 do 100mm,  -0,16700t</t>
  </si>
  <si>
    <t>42</t>
  </si>
  <si>
    <t>713</t>
  </si>
  <si>
    <t xml:space="preserve">Izolácie tepelné   </t>
  </si>
  <si>
    <t>713000047.S</t>
  </si>
  <si>
    <t>Odstránenie nadstresnej tepelnej izolácie striech plochých uchytené pribitím, kotvením z polystyrénu hr. nad 10 cm -0,0079t</t>
  </si>
  <si>
    <t>44</t>
  </si>
  <si>
    <t>721</t>
  </si>
  <si>
    <t xml:space="preserve">Zdravotechnika -  vnútorná kanalizácia      </t>
  </si>
  <si>
    <t>23</t>
  </si>
  <si>
    <t>721171809</t>
  </si>
  <si>
    <t>Demontáž potrubia z novodurových rúr odpadového celom objekte</t>
  </si>
  <si>
    <t>m</t>
  </si>
  <si>
    <t>46</t>
  </si>
  <si>
    <t>725</t>
  </si>
  <si>
    <t xml:space="preserve">Zdravotechnika - zariaď. predmety      </t>
  </si>
  <si>
    <t>725110811</t>
  </si>
  <si>
    <t>Demontáž zariadovacie predmety  v celom objekte  WC a umyvadla</t>
  </si>
  <si>
    <t>ks</t>
  </si>
  <si>
    <t>48</t>
  </si>
  <si>
    <t>762</t>
  </si>
  <si>
    <t xml:space="preserve">Konštrukcie tesárske   </t>
  </si>
  <si>
    <t>25</t>
  </si>
  <si>
    <t>762342811</t>
  </si>
  <si>
    <t>Demontáž latovania striech so sklonom do 60 st., pri osovej vzdialenosti lát do 0, 22 m,  -0.00700t</t>
  </si>
  <si>
    <t>50</t>
  </si>
  <si>
    <t>764</t>
  </si>
  <si>
    <t xml:space="preserve">Konštrukcie klampiarske   </t>
  </si>
  <si>
    <t>764352800</t>
  </si>
  <si>
    <t>Demontáž žľabov pododkvapových polkruhových so sklonom do 30st. rš 250 mm,  -0,00280t</t>
  </si>
  <si>
    <t>52</t>
  </si>
  <si>
    <t>27</t>
  </si>
  <si>
    <t>764451804</t>
  </si>
  <si>
    <t>Demontáž odpadových rúr štvorcových so stranou od 120 do 150 mm,  -0,00418t</t>
  </si>
  <si>
    <t>54</t>
  </si>
  <si>
    <t>765</t>
  </si>
  <si>
    <t xml:space="preserve">Konštrukcie - krytiny tvrdé   </t>
  </si>
  <si>
    <t>765311810</t>
  </si>
  <si>
    <t>Demontáž keramickej krytiny pálenej uloženej na sucho od 15 ks/m2, do sutiny, sklon strechy do 45°, -0,05t</t>
  </si>
  <si>
    <t>56</t>
  </si>
  <si>
    <t>766</t>
  </si>
  <si>
    <t xml:space="preserve">Konštrukcie stolárske      </t>
  </si>
  <si>
    <t>29</t>
  </si>
  <si>
    <t>76625497</t>
  </si>
  <si>
    <t>Demontáž všetkych okien a dveri ocelovej zárubne a výplne  v celom objekte a odvoz na skladku</t>
  </si>
  <si>
    <t>58</t>
  </si>
  <si>
    <t>766254978</t>
  </si>
  <si>
    <t>Doprava    na skladku  a   poplatok   za skladku</t>
  </si>
  <si>
    <t>60</t>
  </si>
  <si>
    <t>767</t>
  </si>
  <si>
    <t xml:space="preserve">Konštrukcie doplnkové kovové   </t>
  </si>
  <si>
    <t>31</t>
  </si>
  <si>
    <t>767996805</t>
  </si>
  <si>
    <t>Demontáž ostatných doplnkov stavieb s hmotnosťou jednotlivých dielov konšt. nad 500 kg,  -0,00100t</t>
  </si>
  <si>
    <t>kg</t>
  </si>
  <si>
    <t>62</t>
  </si>
  <si>
    <t>775</t>
  </si>
  <si>
    <t xml:space="preserve">Podlahy vlysové a parketové   </t>
  </si>
  <si>
    <t>775521810</t>
  </si>
  <si>
    <t>Demontáž podláh drevených, laminátových, parketových položených voľne alebo spoj click, vrátane líšt -0,0150t</t>
  </si>
  <si>
    <t>64</t>
  </si>
  <si>
    <t>776</t>
  </si>
  <si>
    <t xml:space="preserve">Podlahy povlakové   </t>
  </si>
  <si>
    <t>33</t>
  </si>
  <si>
    <t>776511810</t>
  </si>
  <si>
    <t>Odstránenie povlakových podláh z nášľapnej plochy lepených bez podložky,  -0,00100t</t>
  </si>
  <si>
    <t>66</t>
  </si>
  <si>
    <t>SO-02 - Architektúra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</si>
  <si>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</si>
  <si>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</si>
  <si>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</si>
  <si>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</si>
  <si>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</si>
  <si>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99 - Presun hmôt HSV   </t>
  </si>
  <si>
    <t xml:space="preserve">    763 - Konštrukcie - drevostavby   </t>
  </si>
  <si>
    <t xml:space="preserve">    766 - Konštrukcie stolárske   </t>
  </si>
  <si>
    <t xml:space="preserve">    771 - Podlahy z dlaždíc   </t>
  </si>
  <si>
    <t xml:space="preserve">    781 - Obklady   </t>
  </si>
  <si>
    <t xml:space="preserve">    784 - Maľby   </t>
  </si>
  <si>
    <t xml:space="preserve">Zemné práce   </t>
  </si>
  <si>
    <t>1325689</t>
  </si>
  <si>
    <t>Vytyčenie   inžinierských   sieti</t>
  </si>
  <si>
    <t>n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</si>
  <si>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</si>
  <si>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</si>
  <si>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</si>
  <si>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</si>
  <si>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162201102</t>
  </si>
  <si>
    <t>Vodorovné premiestnenie výkopku z horniny 1-4 nad 20-50m</t>
  </si>
  <si>
    <t>5</t>
  </si>
  <si>
    <t>162501112</t>
  </si>
  <si>
    <t>Vodorovné premiestnenie výkopku po nespevnenej ceste z horniny tr.1-4, do 100 m3 na vzdialenosť do 3000 m</t>
  </si>
  <si>
    <t>131211101.S</t>
  </si>
  <si>
    <t>Hĺbenie jám - ručný výkop v hornine tr.3 - ručným náradím -súdržných</t>
  </si>
  <si>
    <t>131211119.S</t>
  </si>
  <si>
    <t>Príplatok za lepivosť pri hĺbení jám ručným náradím v hornine tr. 3</t>
  </si>
  <si>
    <t>171201201</t>
  </si>
  <si>
    <t>Uloženie sypaniny na skládky do 100 m3</t>
  </si>
  <si>
    <t>460600001</t>
  </si>
  <si>
    <t>Naloženie zeminy, odvoz do 1 km a zloženie na skládke a jazda späť</t>
  </si>
  <si>
    <t>460600002</t>
  </si>
  <si>
    <t>Príplatok za odvoz zeminy za každý ďalší km a jazda späť</t>
  </si>
  <si>
    <t>171209002</t>
  </si>
  <si>
    <t>Poplatok za skladovanie - zemina a kamenivo (17 05) ostatné</t>
  </si>
  <si>
    <t xml:space="preserve">Zakladanie   </t>
  </si>
  <si>
    <t>271573001</t>
  </si>
  <si>
    <t>Násyp pod základové  konštrukcie so zhutnením zo štrkopiesku fr.0-32 mm</t>
  </si>
  <si>
    <t>274313611</t>
  </si>
  <si>
    <t>Betón základových pásov, prostý tr. C 16/20</t>
  </si>
  <si>
    <t>274361821</t>
  </si>
  <si>
    <t>Výstuž základových pásov z ocele 10505</t>
  </si>
  <si>
    <t>273351217</t>
  </si>
  <si>
    <t>Debnenie stien základových dosiek, zhotovenie-tradičné</t>
  </si>
  <si>
    <t>273351218</t>
  </si>
  <si>
    <t>Debnenie stien základových dosiek, odstránenie-tradičné</t>
  </si>
  <si>
    <t>273362442</t>
  </si>
  <si>
    <t>Výstuž základových dosiek zo zvár. sietí KARI, priemer drôtu 8/8 mm, veľkosť oka 150x150 mm</t>
  </si>
  <si>
    <t>273313612</t>
  </si>
  <si>
    <t>Betón základových dosiek, prostý tr. C 20/25</t>
  </si>
  <si>
    <t>431351121</t>
  </si>
  <si>
    <t>Debnenie do 4 m výšky - podest a podstupňových dosiek pôdorysne priamočiarych zhotovenie</t>
  </si>
  <si>
    <t>431351122</t>
  </si>
  <si>
    <t>Debnenie do 4 m výšky - podest a podstupňových dosiek pôdorysne priamočiarych odstránenie</t>
  </si>
  <si>
    <t>430321315</t>
  </si>
  <si>
    <t>Schodiskové konštrukcie, betón železový tr. C 20/25</t>
  </si>
  <si>
    <t xml:space="preserve">Zvislé a kompletné konštrukcie   </t>
  </si>
  <si>
    <t>317161273</t>
  </si>
  <si>
    <t>Preklad keramický plochý HELUZ, šírky 145 mm, výšky 71 mm, dĺžky 1500 mm</t>
  </si>
  <si>
    <t>317161276</t>
  </si>
  <si>
    <t>Preklad keramický plochý HELUZ, šírky 145 mm, výšky 71 mm, dĺžky 2250 mm</t>
  </si>
  <si>
    <t>342272104</t>
  </si>
  <si>
    <t>Priečky z tvárnic YTONG hr. 150 mm P2-500 hladkých, na MVC a maltu YTONG (150x249x599)</t>
  </si>
  <si>
    <t>342272102</t>
  </si>
  <si>
    <t>Priečky z tvárnic YTONG hr. 100 mm P2-500 hladkých, na MVC a maltu YTONG (100x249x599)</t>
  </si>
  <si>
    <t>341351105</t>
  </si>
  <si>
    <t>Debnenie stien a priečok  obojstranné zhotovenie-dielce</t>
  </si>
  <si>
    <t>341351106</t>
  </si>
  <si>
    <t>Debnenie stien a priečok  obojstranné odstránenie-dielce</t>
  </si>
  <si>
    <t>341361221.S</t>
  </si>
  <si>
    <t>Výstuž stien a priečok, zvislých alebo odklonených od kolmice roných alebo oblých z betonárksje ocele 10505</t>
  </si>
  <si>
    <t>341362442</t>
  </si>
  <si>
    <t>Výstuž  stien a priečok rovných alebo oblých zo zváraných sietí KARI, priemer drôtu 8/8 mm, veľkosť oka 150x150 mm</t>
  </si>
  <si>
    <t>341311315</t>
  </si>
  <si>
    <t>Betón  stien, priečok  prostý tr. C 20/25</t>
  </si>
  <si>
    <t xml:space="preserve">Vodorovné konštrukcie   </t>
  </si>
  <si>
    <t>430321315.S</t>
  </si>
  <si>
    <t xml:space="preserve">Úpravy povrchov, podlahy, osadenie   </t>
  </si>
  <si>
    <t>35</t>
  </si>
  <si>
    <t>612465110</t>
  </si>
  <si>
    <t>Príprava vnútorného podkladu stien BAUMIT, cementový Prednástrek (Baumit Vorspritzer 2 mm), strojné nanášanie</t>
  </si>
  <si>
    <t>612465131</t>
  </si>
  <si>
    <t>Vnútorná omietka stien BAUMIT, vápennocementová, strojné nanášanie, MPI 25, hr. 10 mm</t>
  </si>
  <si>
    <t>37</t>
  </si>
  <si>
    <t>612465201</t>
  </si>
  <si>
    <t>Vnútroná omietka stien zo suchých zmesí vápennocementová jadrová (hrubá) hr. 10 mm, jadrová omietka strojová BAUMIT 50% pre vyrovnanie</t>
  </si>
  <si>
    <t>68</t>
  </si>
  <si>
    <t>612481011</t>
  </si>
  <si>
    <t>Priebežná omietková lišta (omietnik) z pozinkovaného plechu pre hrúbku omietky 6 mm</t>
  </si>
  <si>
    <t>70</t>
  </si>
  <si>
    <t>39</t>
  </si>
  <si>
    <t>625251357</t>
  </si>
  <si>
    <t>Kontaktný zatepľovací systém hr. 40 mm BAUMIT STAR MINERAL, zatĺkacie kotvy</t>
  </si>
  <si>
    <t>72</t>
  </si>
  <si>
    <t>625251372</t>
  </si>
  <si>
    <t>Kontaktný zatepľovací systém ostenia hr. 30 mm BAUMIT STAR - minerálne riešenie</t>
  </si>
  <si>
    <t>74</t>
  </si>
  <si>
    <t>41</t>
  </si>
  <si>
    <t>625251402</t>
  </si>
  <si>
    <t>Vyčistenie   kamenny obklad  vysparovať  poškodene  časti</t>
  </si>
  <si>
    <t>76</t>
  </si>
  <si>
    <t>622466116</t>
  </si>
  <si>
    <t>Príprava vonkajšieho podkladu stien BAUMIT, Univerzálny základ</t>
  </si>
  <si>
    <t>78</t>
  </si>
  <si>
    <t>43</t>
  </si>
  <si>
    <t>622464233</t>
  </si>
  <si>
    <t>Vonkajšia omietka stien tenkovrstvová   hladka  farba biela</t>
  </si>
  <si>
    <t>80</t>
  </si>
  <si>
    <t>622464310</t>
  </si>
  <si>
    <t>Vyčistenie  kamene schody  a rekonštrukcia   zviditelnit</t>
  </si>
  <si>
    <t>82</t>
  </si>
  <si>
    <t>45</t>
  </si>
  <si>
    <t>632001011</t>
  </si>
  <si>
    <t>Zhotovenie separačnej fólie v podlahových vrstvách z PE</t>
  </si>
  <si>
    <t>84</t>
  </si>
  <si>
    <t>M</t>
  </si>
  <si>
    <t>283290003600</t>
  </si>
  <si>
    <t>Separačná fólia FE, šxl 1,3x100 m, na oddelenie poterov, PE, BAUMIT</t>
  </si>
  <si>
    <t>86</t>
  </si>
  <si>
    <t>47</t>
  </si>
  <si>
    <t>632452655.S</t>
  </si>
  <si>
    <t>Cementová samonivelizačná stierka, pevnosti v tlaku 25 MPa, hr. 17 mm</t>
  </si>
  <si>
    <t>88</t>
  </si>
  <si>
    <t>90</t>
  </si>
  <si>
    <t>49</t>
  </si>
  <si>
    <t>953945102</t>
  </si>
  <si>
    <t>BAUMIT Soklový profil SL 20(hliníkový)</t>
  </si>
  <si>
    <t>92</t>
  </si>
  <si>
    <t>953995181</t>
  </si>
  <si>
    <t>BAUMIT Okenný a dverový dilatačný profil Flex (plastový)</t>
  </si>
  <si>
    <t>94</t>
  </si>
  <si>
    <t>51</t>
  </si>
  <si>
    <t>953995201</t>
  </si>
  <si>
    <t>BAUMIT Rohová lišta flexibilná (plastová)</t>
  </si>
  <si>
    <t>96</t>
  </si>
  <si>
    <t>53</t>
  </si>
  <si>
    <t>941941pc1</t>
  </si>
  <si>
    <t>D+M vetracie otvory do kotolne vr búrania, vetracích mriežok a stavebnej úpravy</t>
  </si>
  <si>
    <t>98</t>
  </si>
  <si>
    <t>941941031</t>
  </si>
  <si>
    <t>Montáž lešenia ľahkého pracovného radového s podlahami šírky od 0,80 do 1,00 m, výšky do 10 m</t>
  </si>
  <si>
    <t>100</t>
  </si>
  <si>
    <t>55</t>
  </si>
  <si>
    <t>941941032</t>
  </si>
  <si>
    <t>Montáž lešenia ľahkého pracovného radového s podlahami šírky od 0,80 do 1,00 m, výšky nad 10 do 30 m</t>
  </si>
  <si>
    <t>102</t>
  </si>
  <si>
    <t>941941831</t>
  </si>
  <si>
    <t>Demontáž lešenia ľahkého pracovného radového s podlahami šírky nad 0,80 do 1,00 m, výšky do 10 m</t>
  </si>
  <si>
    <t>104</t>
  </si>
  <si>
    <t>57</t>
  </si>
  <si>
    <t>106</t>
  </si>
  <si>
    <t>99</t>
  </si>
  <si>
    <t xml:space="preserve">Presun hmôt HSV   </t>
  </si>
  <si>
    <t>59</t>
  </si>
  <si>
    <t>998011002</t>
  </si>
  <si>
    <t>Presun hmôt pre budovy (801, 803, 812), zvislá konštr. z tehál, tvárnic, z kovu výšky do 12 m</t>
  </si>
  <si>
    <t>108</t>
  </si>
  <si>
    <t>712370020.S</t>
  </si>
  <si>
    <t>Zhotovenie povlakovej krytiny striech plochých do 10° PVC-P fóliou celoplošne lepenou s lepením spoju</t>
  </si>
  <si>
    <t>110</t>
  </si>
  <si>
    <t>63</t>
  </si>
  <si>
    <t>283220001900.S</t>
  </si>
  <si>
    <t>Hydroizolačná fólia PVC-P hr. 2,6 mm s podkladnou vrstvou z netkanej textílie PES, izolácia pre lepené systémy</t>
  </si>
  <si>
    <t>112</t>
  </si>
  <si>
    <t>712973231.S</t>
  </si>
  <si>
    <t>Detaily k PVC-P fóliam zaizolovanie kruhového prestupu 51 – 100 mm</t>
  </si>
  <si>
    <t>114</t>
  </si>
  <si>
    <t>65</t>
  </si>
  <si>
    <t>712990040.S</t>
  </si>
  <si>
    <t>Položenie geotextílie vodorovne alebo zvislo na strechy ploché do 10°</t>
  </si>
  <si>
    <t>116</t>
  </si>
  <si>
    <t>693110004500.S</t>
  </si>
  <si>
    <t>Geotextília polypropylénová netkaná 300 g/m2</t>
  </si>
  <si>
    <t>118</t>
  </si>
  <si>
    <t>67</t>
  </si>
  <si>
    <t>712991040.S</t>
  </si>
  <si>
    <t>Montáž podkladnej konštrukcie z OSB dosiek na atike šírky 411 - 620 mm pod klampiarske konštrukcie</t>
  </si>
  <si>
    <t>120</t>
  </si>
  <si>
    <t>311690001000.S</t>
  </si>
  <si>
    <t>Rozperný nit 6x30 mm do betónu, hliníkový</t>
  </si>
  <si>
    <t>122</t>
  </si>
  <si>
    <t>69</t>
  </si>
  <si>
    <t>607260000300.S</t>
  </si>
  <si>
    <t>Doska OSB nebrúsená hr. 18 mm</t>
  </si>
  <si>
    <t>124</t>
  </si>
  <si>
    <t>71</t>
  </si>
  <si>
    <t>713122111</t>
  </si>
  <si>
    <t>Montáž tepelnej izolácie podláh polystyrénom, kladeným voľne v jednej vrstve</t>
  </si>
  <si>
    <t>126</t>
  </si>
  <si>
    <t>283720003100</t>
  </si>
  <si>
    <t>Doska EPS FLOOR 5000 hr. 40 mm, pre podlahy, ISOVER</t>
  </si>
  <si>
    <t>128</t>
  </si>
  <si>
    <t>73</t>
  </si>
  <si>
    <t>713111111</t>
  </si>
  <si>
    <t>Montáž tepelnej izolácie stropov minerálnou vlnou, vrchom kladenou voľne</t>
  </si>
  <si>
    <t>130</t>
  </si>
  <si>
    <t>631440000800</t>
  </si>
  <si>
    <t>Doska NOBASIL MPN, 150x600x1000 mm, čadičová minerálna izolácia pre podhľady a stropy, KNAUF</t>
  </si>
  <si>
    <t>132</t>
  </si>
  <si>
    <t>75</t>
  </si>
  <si>
    <t>713141155.S</t>
  </si>
  <si>
    <t>Montáž tepelnej izolácie striech plochých do 10° minerálnou vlnou, rozloženej v jednej vrstve, prikotvením</t>
  </si>
  <si>
    <t>134</t>
  </si>
  <si>
    <t>631440025000.S</t>
  </si>
  <si>
    <t>Doska z minerálnej vlny hr. 140 mm, izolácia pre zateplenie plochých striech</t>
  </si>
  <si>
    <t>136</t>
  </si>
  <si>
    <t>77</t>
  </si>
  <si>
    <t>138</t>
  </si>
  <si>
    <t>631440025200.S</t>
  </si>
  <si>
    <t>Doska z minerálnej vlny hr. 60 mm, izolácia pre zateplenie plochých striech</t>
  </si>
  <si>
    <t>140</t>
  </si>
  <si>
    <t>79</t>
  </si>
  <si>
    <t>631440025400.S</t>
  </si>
  <si>
    <t>Doska z minerálnej vlny hr. 100 mm, izolácia pre zateplenie plochých striech</t>
  </si>
  <si>
    <t>142</t>
  </si>
  <si>
    <t>998713101</t>
  </si>
  <si>
    <t>Presun hmôt pre izolácie tepelné v objektoch výšky do 6 m</t>
  </si>
  <si>
    <t>144</t>
  </si>
  <si>
    <t>81</t>
  </si>
  <si>
    <t>762332130.S</t>
  </si>
  <si>
    <t>Montáž viazaných konštrukcií krovov striech z reziva priemernej plochy 224 - 288 cm2</t>
  </si>
  <si>
    <t>146</t>
  </si>
  <si>
    <t>605120007400.S</t>
  </si>
  <si>
    <t>Hranoly zo smrekovca neopracované hranené akosť I dĺ. 4000-6500 mm, hr. 120 mm, š. 120, 140, 180 mm</t>
  </si>
  <si>
    <t>148</t>
  </si>
  <si>
    <t>83</t>
  </si>
  <si>
    <t>783782406.S</t>
  </si>
  <si>
    <t>Nátery tesárskych konštrukcií, hĺbková impregnácia 3 v 1 s biocídom, jednonásobná</t>
  </si>
  <si>
    <t>150</t>
  </si>
  <si>
    <t>762341252</t>
  </si>
  <si>
    <t>Montáž kontralát pre sklon od 22° do 35°</t>
  </si>
  <si>
    <t>152</t>
  </si>
  <si>
    <t>85</t>
  </si>
  <si>
    <t>605120002800</t>
  </si>
  <si>
    <t>Hranoly z mäkkého reziva neopracované nehranené akosť II, prierez 25-100 cm2 a   náter  proti plesne a huhy</t>
  </si>
  <si>
    <t>154</t>
  </si>
  <si>
    <t>762341202</t>
  </si>
  <si>
    <t>Montáž latovania zložitých striech pre sklon do 60°</t>
  </si>
  <si>
    <t>156</t>
  </si>
  <si>
    <t>87</t>
  </si>
  <si>
    <t>605120002800.1</t>
  </si>
  <si>
    <t>Hranoly z mäkkého reziva neopracované nehranené akosť II, prierez 25-100 cm2 náter  proti plesne a huby</t>
  </si>
  <si>
    <t>158</t>
  </si>
  <si>
    <t>762822110.S</t>
  </si>
  <si>
    <t>Montáž stropníc z hraneného a polohraneného reziva prierezovej plochy do 144 cm2; rošt pod OSB</t>
  </si>
  <si>
    <t>160</t>
  </si>
  <si>
    <t>89</t>
  </si>
  <si>
    <t>605120002800.2</t>
  </si>
  <si>
    <t>Hranoly z mäkkého reziva neopracované nehranené akosť II, prierez 25-100 cm2</t>
  </si>
  <si>
    <t>162</t>
  </si>
  <si>
    <t>783782406</t>
  </si>
  <si>
    <t>164</t>
  </si>
  <si>
    <t>91</t>
  </si>
  <si>
    <t>762395000</t>
  </si>
  <si>
    <t>Spojovacie prostriedky pre viazané konštrukcie krovov, debnenie a laťovanie, nadstrešné konštr., spádové kliny - svorky, dosky, klince, pásová oceľ, vruty</t>
  </si>
  <si>
    <t>166</t>
  </si>
  <si>
    <t>762512245.S</t>
  </si>
  <si>
    <t>Položenie podláh pod PVC na drevený podklad z drevotrieskových dosiek priskrutkovaním</t>
  </si>
  <si>
    <t>168</t>
  </si>
  <si>
    <t>93</t>
  </si>
  <si>
    <t>607150000100.S</t>
  </si>
  <si>
    <t>Doska drevovláknitá mäkká DHF, difúzna, hrxlxš 20x2500x675 mm</t>
  </si>
  <si>
    <t>170</t>
  </si>
  <si>
    <t>762810017.S</t>
  </si>
  <si>
    <t>Záklop stropov z dosiek OSB skrutkovaných na trámy na zraz hr. dosky 25 mm</t>
  </si>
  <si>
    <t>172</t>
  </si>
  <si>
    <t>763</t>
  </si>
  <si>
    <t xml:space="preserve">Konštrukcie - drevostavby   </t>
  </si>
  <si>
    <t>95</t>
  </si>
  <si>
    <t>763132210</t>
  </si>
  <si>
    <t>SDK podhľad KNAUF D112, závesná dvojvrstvová kca profil montažný CD a nosný UD, dosky GKF hr. 12,5 mm</t>
  </si>
  <si>
    <t>174</t>
  </si>
  <si>
    <t>590110000400</t>
  </si>
  <si>
    <t>Doska sadrokartónová Knauf WHITE, hrana HRAK, GKB hr. 12,5 mm, šxl 1250x2000 mm</t>
  </si>
  <si>
    <t>176</t>
  </si>
  <si>
    <t>97</t>
  </si>
  <si>
    <t>998763301</t>
  </si>
  <si>
    <t>Presun hmôt pre sádrokartónové konštrukcie v objektoch výšky do 7 m</t>
  </si>
  <si>
    <t>178</t>
  </si>
  <si>
    <t>764175422</t>
  </si>
  <si>
    <t>Krytina  - trapézový systém T-05, šírka 1245 mm, hr. 0,75 mm, sklon strechy od 30°do 45°   pre schodisko</t>
  </si>
  <si>
    <t>180</t>
  </si>
  <si>
    <t>764352423</t>
  </si>
  <si>
    <t>Žľaby z pozinkovaného farbeného PZf plechu, pododkvapové polkruhové r.š. 250 mm</t>
  </si>
  <si>
    <t>182</t>
  </si>
  <si>
    <t>101</t>
  </si>
  <si>
    <t>764430450.S</t>
  </si>
  <si>
    <t>Oplechovanie muriva a atík z pozinkovaného farbeného PZf plechu, vrátane rohov r.š. 600 mm</t>
  </si>
  <si>
    <t>184</t>
  </si>
  <si>
    <t>764454454</t>
  </si>
  <si>
    <t>Zvodové rúry z pozinkovaného farbeného PZf plechu, kruhové priemer 120 mm</t>
  </si>
  <si>
    <t>186</t>
  </si>
  <si>
    <t>103</t>
  </si>
  <si>
    <t>764392460.S</t>
  </si>
  <si>
    <t>Úžľabie z pozinkovaného farbeného PZf plechu, r.š. 750 mm</t>
  </si>
  <si>
    <t>188</t>
  </si>
  <si>
    <t>998764102</t>
  </si>
  <si>
    <t>Presun hmôt pre konštrukcie klampiarske v objektoch výšky nad 6 do 12 m</t>
  </si>
  <si>
    <t>190</t>
  </si>
  <si>
    <t>765310234.S</t>
  </si>
  <si>
    <t>Hrebeň z hrebenáčov pre krytinu drážkovú, s použitím vetracieho pásu, sklon od 35° do 60°</t>
  </si>
  <si>
    <t>192</t>
  </si>
  <si>
    <t>107</t>
  </si>
  <si>
    <t>765312635</t>
  </si>
  <si>
    <t>Betónová  strešná  krytina Terran  Rundo  zložitých striech, sklon od 35° do 60°  obsahuje   materiali  na užlabie ako aj  zábrany  proti snehove  škridle a odvetranie  strechy</t>
  </si>
  <si>
    <t>194</t>
  </si>
  <si>
    <t>765312635.1</t>
  </si>
  <si>
    <t>Keramická krytina  - príplatok za rezanie a kotvenie - montáž v oblúku 15%</t>
  </si>
  <si>
    <t>196</t>
  </si>
  <si>
    <t>109</t>
  </si>
  <si>
    <t>765314355</t>
  </si>
  <si>
    <t>Nárožie hladké univerzálne , s použitím vetracieho pásu hliník, sklon od 35° do 60°</t>
  </si>
  <si>
    <t>198</t>
  </si>
  <si>
    <t>631571003.S</t>
  </si>
  <si>
    <t>Násyp pod podlahy, mazaniny a dlažby, popr. Na plochých strechách, vodorných alebo v spáde, s utlačením a urovnaním povrchu - ochranný násyp hr 100mm</t>
  </si>
  <si>
    <t>200</t>
  </si>
  <si>
    <t>111</t>
  </si>
  <si>
    <t>5,8331E11</t>
  </si>
  <si>
    <t>Štrkopiesok frakcia 16-32 mm, STN EN 13242 + A1</t>
  </si>
  <si>
    <t>202</t>
  </si>
  <si>
    <t>765901345</t>
  </si>
  <si>
    <t>Strešná fólia 2S od 22° do 35°, na krokvy</t>
  </si>
  <si>
    <t>204</t>
  </si>
  <si>
    <t>113</t>
  </si>
  <si>
    <t>998765102</t>
  </si>
  <si>
    <t>Presun hmôt pre tvrdé krytiny v objektoch výšky nad 6 do 12 m</t>
  </si>
  <si>
    <t>206</t>
  </si>
  <si>
    <t xml:space="preserve">Konštrukcie stolárske   </t>
  </si>
  <si>
    <t>115</t>
  </si>
  <si>
    <t>766621081</t>
  </si>
  <si>
    <t>Montáž drevené okna   paropriepustné a paronepriepustné pásky</t>
  </si>
  <si>
    <t>208</t>
  </si>
  <si>
    <t>611410006600</t>
  </si>
  <si>
    <t>Exteriérové  drevené  jednokrídlové okno- otváravo - sklopné  rozmer 700x1750 mm  rám okna profil  EUROOKNO Uf=1,09 W/m2.K  drevo  farba Biela  izolačné  trojsklo Ug=0,6 W/m2 .K. g=0,5 parapet  drevený   poplastovaný plech  šírka  350 mm  O-05</t>
  </si>
  <si>
    <t>210</t>
  </si>
  <si>
    <t>117</t>
  </si>
  <si>
    <t>611410007000</t>
  </si>
  <si>
    <t>Exteriérové  drevené dvojkrídlové  okno - otváravo  sklopné   rozmer   700x1230 mm rám  okna profil  EUROOKNO  Uf= 1,09 W/m2.K drevo  farba Biela  izolačné  trojsklo Ug=0,6 W/m2.K. g=0,5  parapet  drevený poplastovaný  plech širka  350 mm O-09</t>
  </si>
  <si>
    <t>212</t>
  </si>
  <si>
    <t>61141000845</t>
  </si>
  <si>
    <t>Exteriérové  drevené  jednokridlové okno - otváravo  - sklopné  rozmer 560x900 mm rám okna profil EUROOKNO Uf=1,09 W/m2.K  drevo farba biela izolačné trojsklo  Ug=0,6 W/m2. K g=0,5  parapet  drevený a poplastovany plech šírka 350 mm O-12</t>
  </si>
  <si>
    <t>214</t>
  </si>
  <si>
    <t>119</t>
  </si>
  <si>
    <t>61141000845.1</t>
  </si>
  <si>
    <t>Exteriérové  drevené  jednokrídlové okno - otváravo - sklopné  rozmer 500x1460 mm  rám okna profil  EUROOKNO uF= 1,09 W/m2. k drevo farba biela izolačne trojsklo  Ug=0,6 W/m2. K g= 0,5 parapet drevený a poplastovaný plech  šírka 350 mm  O-13</t>
  </si>
  <si>
    <t>216</t>
  </si>
  <si>
    <t>61141000845.2</t>
  </si>
  <si>
    <t>Exteriérové  drevené  jednokrídlové okno - otváravo - sklopné  rozmer 560x1460 mm  rám okna profil  EUROOKNO Uf= 1,09 W/m2. k drevo farba biela izolačne trojsklo  Ug=0,6 W/m2. K g= 0,5 parapet drevený a poplastovaný plech  šírka 350 mm  O-13</t>
  </si>
  <si>
    <t>218</t>
  </si>
  <si>
    <t>61141000858</t>
  </si>
  <si>
    <t>Exteriérové  drevené   jednokrídlové   okno - otváravo  sklopné   rozmer   1160x1480 mm  rám  okna profil EUROOKNO Uf = 1,09W/m2.K. drevo  farba  biela  izolačné trojsklo  Ug=0,6W/m2.K g=0,5  parapet drevený  a poplastovaný  plech  širka  350 mm O-15</t>
  </si>
  <si>
    <t>220</t>
  </si>
  <si>
    <t>121</t>
  </si>
  <si>
    <t>611410008659</t>
  </si>
  <si>
    <t>Exteriérové  dverné  jednokrídlové okno- ováravo -sklopné rozmer 560x870 mm rám okna profil EUROOKNO Uf=1,09 W/m2.K. drevo  farba biela  izolačne trojsklo  Ug=0,6W/m2 parapet drevený a poplastovaný plech  širka 350 mm O-16</t>
  </si>
  <si>
    <t>222</t>
  </si>
  <si>
    <t>611410008675</t>
  </si>
  <si>
    <t>Exteriérové drevené jednokridlové okno - otváravo  - sklopné  rozmer  520x1610 mm rám  okna profil  EUROOKNO Uf=1,09W/m2 K. drevo farba  biela  izolačne trojsklo Ug=0,6W/m2 parapet dervený  a poplatovaný plech širka 350mm O-17</t>
  </si>
  <si>
    <t>224</t>
  </si>
  <si>
    <t>123</t>
  </si>
  <si>
    <t>611410008678</t>
  </si>
  <si>
    <t>Exterérové drevené jednokridlové okno- sklopné  rozmer 1200x500 mm rám  okna profil  EUROOKNO Uf=1,09W/m2.K. drevo  farba  biela izolačné trojsklo Ug=0,6W/m2 parapet  drevený a poplastovaný plech širka 350mm O-18</t>
  </si>
  <si>
    <t>226</t>
  </si>
  <si>
    <t>611410008679</t>
  </si>
  <si>
    <t>Exteriérové drevené jednokrídlové okno- pevné  rozmer 1100x500 mm rám okna profil EUROOKNO Uf= 1,09W/m2.K. drevo farba biela izolačné trojsklo  Ug=0,6 W/m2 .K. parapet  drevený a poplastovaný plech šírka 350mm O-19</t>
  </si>
  <si>
    <t>228</t>
  </si>
  <si>
    <t>125</t>
  </si>
  <si>
    <t>611410010100</t>
  </si>
  <si>
    <t>Plastové okno dvojkrídlové OS+O, vxš 2030x1790 mm, izolačné trojsklo   vnútorne a vonkajšie parapety farba  hneda</t>
  </si>
  <si>
    <t>230</t>
  </si>
  <si>
    <t>611410010136</t>
  </si>
  <si>
    <t>Exteriérové drevené  trojkrídlové okna -otváravo sklopné  rozmer  1750x1790 mm rám  okna profil  EUROOKNO Uf=1,09 W/02. K drevo  fraba biela izolačné trojsklo  Ug=0,6 W/m2. K g=0,5 poplastovaný  plech  šírka  350mm O-02</t>
  </si>
  <si>
    <t>232</t>
  </si>
  <si>
    <t>127</t>
  </si>
  <si>
    <t>611410010137</t>
  </si>
  <si>
    <t>Exteriérové drevené dvojkrídlové okno - otváravo sklopné+ nadsvetlík rozmer  1700x2000 mm rám  okna profil  EUROOKNO  Uf= 1,09 W/m2.K drevo  farba biela izolačné trojsklo Ug=0,6W/m2.K.g=0,5 parapet drevenéa poplastovaný plech šírka 350  O-07</t>
  </si>
  <si>
    <t>234</t>
  </si>
  <si>
    <t>611410010138</t>
  </si>
  <si>
    <t>Exteriérové  drevené  dvojkrídlové okno- otváravo sklopné   rozmer 1500x1790 mm rám  okna profil  EUROOKNO Uf=1,09W/m2.K. drevo  farba biela  izolačné trojsklo  Ug= 0,6W/m2 .K. g= 0,5 parapet drevený a poplastovaný plech šírka 350 mm O-08</t>
  </si>
  <si>
    <t>236</t>
  </si>
  <si>
    <t>129</t>
  </si>
  <si>
    <t>611410010139</t>
  </si>
  <si>
    <t>Exteriérové drevené  zložité okno- otváravo sklopné  rozmer 2030x2090 mm rám okna profil  EUROOKNO Uf=1,09 W/m2.K. drevo biele izolačné trojsklo  Ug=0,5 parapet  drevený a poplastovaná plech šírka 350 mm O-10</t>
  </si>
  <si>
    <t>238</t>
  </si>
  <si>
    <t>6114100101400</t>
  </si>
  <si>
    <t>Exteriérové drevené zložite  okno - otváravo sklopné  rozmer 1750x2650 mm rám okna profil  EUROOKNO Uf=1,09 W/m2.K. g=0,5 drevo farba biela izolačn trojsklo  parapet drevený a poplastovaný  plech šírka 350 mm  O-11</t>
  </si>
  <si>
    <t>240</t>
  </si>
  <si>
    <t>131</t>
  </si>
  <si>
    <t>61141000458</t>
  </si>
  <si>
    <t>Exteriérové drevené okno zložené - 2x sklopné+4x pevná časť  rozmer  1100x3450 mm rám okno profil  EUROOKNO Uf=1,09W/m2.k drevo  farba biela izolačné trojsklo Ug=0,6 .k.g=0,5 parapet drevený  a poplastovaný  plech šírka 350 mm O-03</t>
  </si>
  <si>
    <t>242</t>
  </si>
  <si>
    <t>61141000458.1</t>
  </si>
  <si>
    <t>Interiérové plastové dvojkrídlové  okno- pevné zasklenie  rozmer  1500x1950 mm  rám okna profil  5 komorový systém  REHAU, Uf = 1,3 W/m2. K. plast farba biela  izolačné trojsklo Ug=0,6W/m2 .K.  g=0,5 parapet plastový a poplastovaný plech širka 350 mm O-04</t>
  </si>
  <si>
    <t>244</t>
  </si>
  <si>
    <t>133</t>
  </si>
  <si>
    <t>61141000458.2</t>
  </si>
  <si>
    <t>Exteriérové drevené jednokrídlové okno -sklopné + nad svetlíkom otváravo sklopný  rozmer  800x2000 rám okna profil EUROOKNO Uf=1,09 W/m2.K. drevo farba biela izolačna trojsklo Ug=0,6 W/m2.K. g´0,5  O-08  parapet drevený poplastový  plech šírka 350 mm</t>
  </si>
  <si>
    <t>246</t>
  </si>
  <si>
    <t>61141000458.3</t>
  </si>
  <si>
    <t>Exteriérové drevené trojkrídlové okno- otváravo sklopné  rozmer 2030x1790 mm rám okna profil EUROOKNO Uf= 1,09 W/m2 .K. drevo farba biela  izolačne trojsklo Ug=0,6W/m2.K. g=0,5 parapet  drevo a poplastovaný plech širka 350 mm</t>
  </si>
  <si>
    <t>248</t>
  </si>
  <si>
    <t>135</t>
  </si>
  <si>
    <t>61141000458.4</t>
  </si>
  <si>
    <t>Zasklená stena plastová 2000/3300, vr nadsvetlíka a 1x dvojkrídlové dvere, farba hnedá</t>
  </si>
  <si>
    <t>250</t>
  </si>
  <si>
    <t>61141000458.5</t>
  </si>
  <si>
    <t>Zasklená stena plastová 5000/3300, vr nadsvetlíka a bočného svetlíka, 2x dvojkrídlové dvere, farba hnedá</t>
  </si>
  <si>
    <t>252</t>
  </si>
  <si>
    <t>137</t>
  </si>
  <si>
    <t>61141000458.6</t>
  </si>
  <si>
    <t>Dvere plastové 1000/2700, farba hnedá</t>
  </si>
  <si>
    <t>254</t>
  </si>
  <si>
    <t>61141000458.7</t>
  </si>
  <si>
    <t>Zasklená stena plastová 2990/4000, vr nadsvetlíka a bočných svetlíkov, 2x dvojkrídlové dvere,</t>
  </si>
  <si>
    <t>256</t>
  </si>
  <si>
    <t>139</t>
  </si>
  <si>
    <t>61141000458.8</t>
  </si>
  <si>
    <t>Zasklená stena hliníková protipožiarna 2500/2500, vr  bočných svetlíkov, 1x dvojkrídlové dvere,</t>
  </si>
  <si>
    <t>258</t>
  </si>
  <si>
    <t>61141000458.9</t>
  </si>
  <si>
    <t>Výdajné okno plastové biele 1000/650</t>
  </si>
  <si>
    <t>260</t>
  </si>
  <si>
    <t>141</t>
  </si>
  <si>
    <t>6114100045.10</t>
  </si>
  <si>
    <t>Interiérové okno plastové biele 1000/1500</t>
  </si>
  <si>
    <t>262</t>
  </si>
  <si>
    <t>766641161</t>
  </si>
  <si>
    <t>Montáž dverí plastových, vchodových, obvodu dverí</t>
  </si>
  <si>
    <t>264</t>
  </si>
  <si>
    <t>143</t>
  </si>
  <si>
    <t>5534130302</t>
  </si>
  <si>
    <t>Dvere vchodové  plastové jednokrídlové plné  1100x2690 mm  + kovanie</t>
  </si>
  <si>
    <t>266</t>
  </si>
  <si>
    <t>55341303024</t>
  </si>
  <si>
    <t>Dvere vchodové  plastové dvojkrídlové plné  1800x3300 mm  + kovanie</t>
  </si>
  <si>
    <t>268</t>
  </si>
  <si>
    <t>145</t>
  </si>
  <si>
    <t>766661422.S</t>
  </si>
  <si>
    <t>Montáž dverí drevených vchodových bezpečnostných do kovovej bezpečnostnej zárubne</t>
  </si>
  <si>
    <t>270</t>
  </si>
  <si>
    <t>611650001150.S</t>
  </si>
  <si>
    <t>Dvere vnútorné protipožiarne drevené EI EW 30 D3, šxv 900x1970 mm, požiarna výplň DTD, SK certifikát, CPL lamino 0,2 mm</t>
  </si>
  <si>
    <t>272</t>
  </si>
  <si>
    <t>147</t>
  </si>
  <si>
    <t>766662112</t>
  </si>
  <si>
    <t>Montáž dverového krídla otočného jednokrídlového poldrážkového, obložková zárubne, vrátane kovania</t>
  </si>
  <si>
    <t>274</t>
  </si>
  <si>
    <t>766702112</t>
  </si>
  <si>
    <t>Montáž obložkovej zárubne pre jednokrídlové dvere pri hrúbke steny 10 až 35 cm</t>
  </si>
  <si>
    <t>kus</t>
  </si>
  <si>
    <t>276</t>
  </si>
  <si>
    <t>149</t>
  </si>
  <si>
    <t>549150000600</t>
  </si>
  <si>
    <t>Kľučka dverová 2x, 2x rozeta BB, FAB, nehrdzavejúca oceľ,</t>
  </si>
  <si>
    <t>278</t>
  </si>
  <si>
    <t>611610000400</t>
  </si>
  <si>
    <t>Dvere vnútorné jednokrídlové, šírka 600-900 mm, výplň papierová voština, povrch fólia M10, plné,</t>
  </si>
  <si>
    <t>280</t>
  </si>
  <si>
    <t>151</t>
  </si>
  <si>
    <t>766702111.S</t>
  </si>
  <si>
    <t>Montáž zárubní obložkových pre dvere jednokrídlové</t>
  </si>
  <si>
    <t>282</t>
  </si>
  <si>
    <t>611810002500</t>
  </si>
  <si>
    <t>Zárubňa vnútorná obložková , šírka 600-900 mm, výška 1970 mm, povrch fólia, pre jednokrídlové dvere,</t>
  </si>
  <si>
    <t>284</t>
  </si>
  <si>
    <t>153</t>
  </si>
  <si>
    <t>766702121.S</t>
  </si>
  <si>
    <t>Montáž zárubní obložkových pre dvere dvojkrídlové</t>
  </si>
  <si>
    <t>286</t>
  </si>
  <si>
    <t>611810005600</t>
  </si>
  <si>
    <t>Zárubňa vnútorná obložková, šírka 1250-1850 mm, výška 1970 mm, povrch fólia, pre dvojkrídlové dvere</t>
  </si>
  <si>
    <t>288</t>
  </si>
  <si>
    <t>155</t>
  </si>
  <si>
    <t>766662132</t>
  </si>
  <si>
    <t>Montáž dverového krídla otočného dvojkrídlového poldrážkového, do existujúcej zárubne, vrátane kovania</t>
  </si>
  <si>
    <t>290</t>
  </si>
  <si>
    <t>6117103100</t>
  </si>
  <si>
    <t>Dvere vnútorné, fóliované M10, plné, š.1250-1850</t>
  </si>
  <si>
    <t>292</t>
  </si>
  <si>
    <t>157</t>
  </si>
  <si>
    <t>766662112.1</t>
  </si>
  <si>
    <t>294</t>
  </si>
  <si>
    <t>611610000400.1</t>
  </si>
  <si>
    <t>Dvere vnútorné jednokrídlové, šírka 600-900 mm, výplň papierová voština, povrch fólia M10, plné, SAPELI</t>
  </si>
  <si>
    <t>296</t>
  </si>
  <si>
    <t>159</t>
  </si>
  <si>
    <t>Pol1</t>
  </si>
  <si>
    <t>Dvere vnútorné jednokrídlové, šírka 1000-1100 mm, výplň papierová voština, povrch fólia M10, plné, SAPELI</t>
  </si>
  <si>
    <t>298</t>
  </si>
  <si>
    <t>766661413</t>
  </si>
  <si>
    <t>Montáž dverového krídla kompletiz.otváravého protipožiar., jednokrídlových, š.do 800 mm bez priezoru</t>
  </si>
  <si>
    <t>300</t>
  </si>
  <si>
    <t>161</t>
  </si>
  <si>
    <t>6116400801</t>
  </si>
  <si>
    <t>Drevené plné požiarne dvere jednokrídlové, bez zárubne  EW 30, 1000x2020 mm  komplet vr. doplnkov (B5)-bezp.klučka</t>
  </si>
  <si>
    <t>302</t>
  </si>
  <si>
    <t>611650001140</t>
  </si>
  <si>
    <t>Drevené plné požiarne dvere jednokrídlové, bez zárubne  EW 30, 1000x1970 mm  komplet vr. doplnkov (B5)-bezp.klučka   EI 30D 3-C</t>
  </si>
  <si>
    <t>304</t>
  </si>
  <si>
    <t>163</t>
  </si>
  <si>
    <t>611650001100</t>
  </si>
  <si>
    <t>Drevené plné požiarne dvere jednokrídlové, bez zárubne  EW 30, 900x1970 mm  komplet vr. doplnkov (B5)-bezp.klučka</t>
  </si>
  <si>
    <t>306</t>
  </si>
  <si>
    <t>EI 60D 1-C</t>
  </si>
  <si>
    <t>Drevené plné požiarne dvere jednokrídlové, bez zárubne  EW 60, 800x1970 mm  komplet vr. doplnkov (B5)-bezp.klučka</t>
  </si>
  <si>
    <t>308</t>
  </si>
  <si>
    <t>165</t>
  </si>
  <si>
    <t>EI 15D 3-C</t>
  </si>
  <si>
    <t>Drevené plné požiarne dvere jednokrídlové, bez zárubne  EW 15, 800x1970 mm  komplet vr. doplnkov (B5)-bezp.klučka</t>
  </si>
  <si>
    <t>310</t>
  </si>
  <si>
    <t>EI 15D 3-C.1</t>
  </si>
  <si>
    <t>Drevené plné požiarne dvere jednokrídlové, bez zárubne  EW 15, 1100x1970 mm  komplet vr. doplnkov (B5)-bezp.klučka</t>
  </si>
  <si>
    <t>312</t>
  </si>
  <si>
    <t>167</t>
  </si>
  <si>
    <t>61164008012</t>
  </si>
  <si>
    <t>Drevené plné požiarne dvere jednokrídlové, bez zárubne  EW 30, 1100x2020 mm  komplet vr. doplnkov (B5)-bezp.klučka</t>
  </si>
  <si>
    <t>314</t>
  </si>
  <si>
    <t>61164008013</t>
  </si>
  <si>
    <t>Drevené plné požiarne dvere jednokrídlové, bez zárubne  EW 30, 1200x2020 mm  komplet vr. doplnkov (B5)-bezp.klučka</t>
  </si>
  <si>
    <t>316</t>
  </si>
  <si>
    <t>169</t>
  </si>
  <si>
    <t>6116400802</t>
  </si>
  <si>
    <t>Drevené plné požiarne dvere jednokrídlové, bez zárubne  EW 15, 900x2020 mm  komplet vr. doplnkov (B5)</t>
  </si>
  <si>
    <t>318</t>
  </si>
  <si>
    <t>998766203</t>
  </si>
  <si>
    <t>Presun hmot pre konštrukcie stolárske v objektoch výšky nad 12 do 24 m</t>
  </si>
  <si>
    <t>%</t>
  </si>
  <si>
    <t>320</t>
  </si>
  <si>
    <t>767230035.S</t>
  </si>
  <si>
    <t>Montáž zábradlia nerezové na schody, výplň rebrovanie, kotvenie zboku</t>
  </si>
  <si>
    <t>322</t>
  </si>
  <si>
    <t>175</t>
  </si>
  <si>
    <t>553520000500.S</t>
  </si>
  <si>
    <t>Zábradlie nerezové pre schody, horizontálna výplň nerez, výška 900 mm, dĺžka 3000 mm, kotvenie bočné</t>
  </si>
  <si>
    <t>324</t>
  </si>
  <si>
    <t>767995106</t>
  </si>
  <si>
    <t>Dodanie a montáž ostatných atypických kovových stavebných doplnkových konštrukcií nad 100 do 250 kg schodisko  a preklady v stene</t>
  </si>
  <si>
    <t>326</t>
  </si>
  <si>
    <t>177</t>
  </si>
  <si>
    <t>959941131.S</t>
  </si>
  <si>
    <t>Chemická kotva s kotevným svorníkom tesnená chemickou ampulkou do betónu, ŽB, kameňa, s vyvŕtaním otvoru M16/20/165 mm</t>
  </si>
  <si>
    <t>328</t>
  </si>
  <si>
    <t>971046003</t>
  </si>
  <si>
    <t>Jadrové vrty diamantovými korunkami do D 40 mm do stien - betónových, obkladov -0,00003t</t>
  </si>
  <si>
    <t>cm</t>
  </si>
  <si>
    <t>330</t>
  </si>
  <si>
    <t>179</t>
  </si>
  <si>
    <t>767258pc1</t>
  </si>
  <si>
    <t>Dodanie a montáž vnútorne výtahu a revizia zariadenia</t>
  </si>
  <si>
    <t>332</t>
  </si>
  <si>
    <t>767258pc2</t>
  </si>
  <si>
    <t>Dodanie a montáž vnútorneho nákladného výtahu a revizia zariadenia</t>
  </si>
  <si>
    <t>334</t>
  </si>
  <si>
    <t>181</t>
  </si>
  <si>
    <t>767258pc3</t>
  </si>
  <si>
    <t>Dodanie a montáž vnútornej sklápacej rampy</t>
  </si>
  <si>
    <t>336</t>
  </si>
  <si>
    <t>771</t>
  </si>
  <si>
    <t xml:space="preserve">Podlahy z dlaždíc   </t>
  </si>
  <si>
    <t>183</t>
  </si>
  <si>
    <t>771275302.S</t>
  </si>
  <si>
    <t>Montáž obkladov schodiskových stupňov dlaždicami do flexibilného tmelu</t>
  </si>
  <si>
    <t>338</t>
  </si>
  <si>
    <t>597640000100.S</t>
  </si>
  <si>
    <t>Obkladačky keramické glazované jednofarebné hladké</t>
  </si>
  <si>
    <t>340</t>
  </si>
  <si>
    <t>185</t>
  </si>
  <si>
    <t>771415004.S</t>
  </si>
  <si>
    <t>Montáž soklíkov z obkladačiek do tmelu veľ. 300 x 80 mm</t>
  </si>
  <si>
    <t>342</t>
  </si>
  <si>
    <t>597640006300.S</t>
  </si>
  <si>
    <t>Sokel keramický, lxvxhr 298x80x9 mm</t>
  </si>
  <si>
    <t>344</t>
  </si>
  <si>
    <t>187</t>
  </si>
  <si>
    <t>771575109</t>
  </si>
  <si>
    <t>Montáž podláh z dlaždíc keramických do tmelu veľ. 300 x 300 mm</t>
  </si>
  <si>
    <t>346</t>
  </si>
  <si>
    <t>597740001200</t>
  </si>
  <si>
    <t>Dlaždice keramické  lxvxhr 297x297x8 mm,</t>
  </si>
  <si>
    <t>348</t>
  </si>
  <si>
    <t>189</t>
  </si>
  <si>
    <t>771576109</t>
  </si>
  <si>
    <t>Montáž podláh z dlaždíc keramických mrazuvzdorných, ukladanie do tmelu flexibilného</t>
  </si>
  <si>
    <t>350</t>
  </si>
  <si>
    <t>Pol2</t>
  </si>
  <si>
    <t>Dlaždice keramické  mrazuvzdorné</t>
  </si>
  <si>
    <t>352</t>
  </si>
  <si>
    <t>191</t>
  </si>
  <si>
    <t>998771101</t>
  </si>
  <si>
    <t>Presun hmôt pre podlahy z dlaždíc v objektoch výšky do 6m</t>
  </si>
  <si>
    <t>354</t>
  </si>
  <si>
    <t>193</t>
  </si>
  <si>
    <t>775551310</t>
  </si>
  <si>
    <t>Montáž parketovej podlahy s podložkou, parozábranou a s olištovaním z veľkoplošných parkiet</t>
  </si>
  <si>
    <t>356</t>
  </si>
  <si>
    <t>6119800100</t>
  </si>
  <si>
    <t>Laminátové parkety</t>
  </si>
  <si>
    <t>358</t>
  </si>
  <si>
    <t>195</t>
  </si>
  <si>
    <t>998775101</t>
  </si>
  <si>
    <t>Presun hmôt pre podlahy vlysové a parketové v objektoch výšky do 6 m</t>
  </si>
  <si>
    <t>360</t>
  </si>
  <si>
    <t>781</t>
  </si>
  <si>
    <t xml:space="preserve">Obklady   </t>
  </si>
  <si>
    <t>197</t>
  </si>
  <si>
    <t>781445212</t>
  </si>
  <si>
    <t>Montáž obkladov vnútor. stien z obkladačiek kladených do tmelu flexibilného veľ. 200x250 mm</t>
  </si>
  <si>
    <t>362</t>
  </si>
  <si>
    <t>597640002200</t>
  </si>
  <si>
    <t>Obkladačky keramické MARMO, lxvxhr 198x248x6,8 mm, farba béžová, RAKO</t>
  </si>
  <si>
    <t>364</t>
  </si>
  <si>
    <t>199</t>
  </si>
  <si>
    <t>998781101</t>
  </si>
  <si>
    <t>Presun hmôt pre obklady keramické v objektoch výšky do 6 m</t>
  </si>
  <si>
    <t>366</t>
  </si>
  <si>
    <t>784</t>
  </si>
  <si>
    <t xml:space="preserve">Maľby   </t>
  </si>
  <si>
    <t>201</t>
  </si>
  <si>
    <t>784410100</t>
  </si>
  <si>
    <t>Penetrovanie jednonásobné jemnozrnných podkladov výšky do 3,80 m</t>
  </si>
  <si>
    <t>368</t>
  </si>
  <si>
    <t>784430010</t>
  </si>
  <si>
    <t>Maľby akrylátové základné dvojnásobné, ručne nanášané na jemnozrnný podklad výšky do 3,80 m</t>
  </si>
  <si>
    <t>370</t>
  </si>
  <si>
    <t>203</t>
  </si>
  <si>
    <t>784430050</t>
  </si>
  <si>
    <t>Maľby akrylátové tónované dvojnásobné, ručne nanášané s bielym stropom na jemnozrnný podklad výšky do 3,80 m</t>
  </si>
  <si>
    <t>372</t>
  </si>
  <si>
    <t>SO-03 - Elektroinštalácia</t>
  </si>
  <si>
    <t xml:space="preserve">M - Práce a dodávky M   </t>
  </si>
  <si>
    <t xml:space="preserve">    21-M - Elektromontáže   </t>
  </si>
  <si>
    <t xml:space="preserve">    22-M - Montáže oznam. a zabezp. zariadení   </t>
  </si>
  <si>
    <t xml:space="preserve">    23-M - Elektromontáže  uzemnenie   </t>
  </si>
  <si>
    <t>973011141</t>
  </si>
  <si>
    <t>Vysekanie kapsy v stenách a stropoch z ľahkých betónov do 50x50x50 mm</t>
  </si>
  <si>
    <t>973011191</t>
  </si>
  <si>
    <t>Vysekanie kapsy v stenách a stropoch z ľahkých betónov do 150x150x100mm,  -0,00200t</t>
  </si>
  <si>
    <t>64785914</t>
  </si>
  <si>
    <t>Murarské  práce rýhy v stenách    a betonovanie  prierezi  v strope</t>
  </si>
  <si>
    <t>974032860</t>
  </si>
  <si>
    <t>Vyrezanie rýh frézovaním v murive z dierovaných pálených tehál v priestore priľahlom k stropnej konštrukcii hĺbky 2 cm, š. 4 cm -0,00100t</t>
  </si>
  <si>
    <t>585410000100</t>
  </si>
  <si>
    <t>Sadra sivá, 30 kg</t>
  </si>
  <si>
    <t xml:space="preserve">Práce a dodávky M   </t>
  </si>
  <si>
    <t>21-M</t>
  </si>
  <si>
    <t xml:space="preserve">Elektromontáže   </t>
  </si>
  <si>
    <t>210010301</t>
  </si>
  <si>
    <t>Krabica prístrojová bez zapojenia</t>
  </si>
  <si>
    <t>345410002400</t>
  </si>
  <si>
    <t>Krabica univerzálna z PVC pod omietku KU 68-1901,Dxh 73x42 mm,</t>
  </si>
  <si>
    <t>210010321</t>
  </si>
  <si>
    <t>Krabica  odbočná s viečkom, svorkovnicou vrátane zapojenia, kruhová</t>
  </si>
  <si>
    <t>345410002600</t>
  </si>
  <si>
    <t>Krabica univerzálna z PVC s viečkom a svorkovnicou pod omietku , Dxh 73x42 mm,</t>
  </si>
  <si>
    <t>210010351</t>
  </si>
  <si>
    <t>Krabicová rozvodka z lisovaného izolantu vrátane ukončenia káblov a zapojenia vodičov</t>
  </si>
  <si>
    <t>345410013000</t>
  </si>
  <si>
    <t>Krabica rozvodná PVC na stenu</t>
  </si>
  <si>
    <t>210010502</t>
  </si>
  <si>
    <t>Osadenie lustrovej svorky vrátane zapojenia do 3 x 4</t>
  </si>
  <si>
    <t>345610009600</t>
  </si>
  <si>
    <t>Svorkovnica svietidlová  400 V</t>
  </si>
  <si>
    <t>210100002</t>
  </si>
  <si>
    <t>Ukončenie vodičov v rozvádzač. vrátane zapojenia a vodičovej koncovky do 6 mm2</t>
  </si>
  <si>
    <t>210100003</t>
  </si>
  <si>
    <t>Ukončenie vodičov v rozvádzač. vrátane zapojenia a vodičovej koncovky do 16 mm2</t>
  </si>
  <si>
    <t>210100004</t>
  </si>
  <si>
    <t>Ukončenie vodičov v rozvádzač. vrátane zapojenia a vodičovej koncovky do 25 mm2</t>
  </si>
  <si>
    <t>210110021</t>
  </si>
  <si>
    <t>Spínač nástenný pre prostredie vonkajšie a mokré, vrátane zapojenia jednopólový - radenie 1</t>
  </si>
  <si>
    <t>210110041</t>
  </si>
  <si>
    <t>Spínače polozapustené a zapustené vrátane zapojenia jednopólový - radenie 1</t>
  </si>
  <si>
    <t>345340004500</t>
  </si>
  <si>
    <t>Prístroj spínača</t>
  </si>
  <si>
    <t>345350001500</t>
  </si>
  <si>
    <t>Kryt spínača  tlačidlový</t>
  </si>
  <si>
    <t>345350002300</t>
  </si>
  <si>
    <t>Rámček  1-násobný</t>
  </si>
  <si>
    <t>210110043</t>
  </si>
  <si>
    <t>Spínač polozapustený a zapustený vrátane zapojenia sériový prep. - radenie 5</t>
  </si>
  <si>
    <t>345330000100</t>
  </si>
  <si>
    <t>Prepínač  B1 radenie 5, IP 20,</t>
  </si>
  <si>
    <t>210110044</t>
  </si>
  <si>
    <t>Spínač polozapustený a zapustený vrátane zapojenia dvojitý prep.stried. - radenie 5 B</t>
  </si>
  <si>
    <t>345330003400</t>
  </si>
  <si>
    <t>Prístroj prepínača</t>
  </si>
  <si>
    <t>345350001800</t>
  </si>
  <si>
    <t>Kryt spínača</t>
  </si>
  <si>
    <t>210110045</t>
  </si>
  <si>
    <t>Spínač polozapustený a zapustený vrátane zapojenia stried.prep.- radenie 6</t>
  </si>
  <si>
    <t>345330003000</t>
  </si>
  <si>
    <t>Prístroj prepínača  6</t>
  </si>
  <si>
    <t>345350001700</t>
  </si>
  <si>
    <t>Kryt spínač</t>
  </si>
  <si>
    <t>210110046</t>
  </si>
  <si>
    <t>Spínač polozapustený a zapustený vrátane zapojenia krížový prep.- radenie 7</t>
  </si>
  <si>
    <t>210111012</t>
  </si>
  <si>
    <t>Domová zásuvka polozapustená alebo zapustená, 10/16 A 250 V 2P + Z 2 x zapojenie</t>
  </si>
  <si>
    <t>345520000200</t>
  </si>
  <si>
    <t>Zásuvka jednoduchá</t>
  </si>
  <si>
    <t>345520000300</t>
  </si>
  <si>
    <t>Zásuvka dvojitá</t>
  </si>
  <si>
    <t>210193074</t>
  </si>
  <si>
    <t>Domova rozvodnica do 72 M pre zapustenú montáž bez sekacích prác</t>
  </si>
  <si>
    <t>357150000400</t>
  </si>
  <si>
    <t>Rozvádzač R-1.NP s výzbrojou</t>
  </si>
  <si>
    <t>357150000500</t>
  </si>
  <si>
    <t>Rozvádzač R-2.NP s výzbrojou</t>
  </si>
  <si>
    <t>210201010</t>
  </si>
  <si>
    <t>Montáž a zapojenie svietidla</t>
  </si>
  <si>
    <t>348140000800</t>
  </si>
  <si>
    <t>Inrerierové  plastové  prisadené  LED svietidlo  typ  BELTR LED   5200/840 3770 lm  IP/ 40 35 W  230V  Trevos  a.s.  A</t>
  </si>
  <si>
    <t>348140000900</t>
  </si>
  <si>
    <t>Interierové  plastové  prisadené LED  svietidlo typ  NAOS  LED  6400/840 6760 lm I/P 42   42W  230 V  Trevos  a.s  E</t>
  </si>
  <si>
    <t>348140001500</t>
  </si>
  <si>
    <t>Interierové  plastové  prísadené LED  typ  BELTR led  8000/840   5800 lm  IP 40  53 W   230 V   Trevos   a.s. D</t>
  </si>
  <si>
    <t>348140001000</t>
  </si>
  <si>
    <t>Interierové  plastové  prisadené  LED  svietidlo  typ  NAOS   LED  8000/840  6760 lm  IP 40 53 W  230 V  Trevos  a.s.  F</t>
  </si>
  <si>
    <t>348140001023</t>
  </si>
  <si>
    <t>Interierové  plastové  prisadené  LED  svietidlo  typ FUTURA    LED  8000/840  7250 lm  IP66  53 W  230 V  Trevos  a.s.  G</t>
  </si>
  <si>
    <t>348140001024</t>
  </si>
  <si>
    <t>Interierové  plastové  prisadené  LED  svietidlo  typ FUTURA    LED  8000/840  1290  lm  IP66  10 W  230 V  Trevos  a.s.  H</t>
  </si>
  <si>
    <t>348140001100</t>
  </si>
  <si>
    <t>Núdzové svietidlo,</t>
  </si>
  <si>
    <t>348140002400</t>
  </si>
  <si>
    <t>Inter kruhové   Led 27 W</t>
  </si>
  <si>
    <t>348140001200</t>
  </si>
  <si>
    <t>Inter kruhové   Led 18W</t>
  </si>
  <si>
    <t>348140001226</t>
  </si>
  <si>
    <t>Inter kruhové   Led 10W</t>
  </si>
  <si>
    <t>348140001228</t>
  </si>
  <si>
    <t>210220031</t>
  </si>
  <si>
    <t>Ekvipotenciálna svorkovnica  v krabici</t>
  </si>
  <si>
    <t>345410000400</t>
  </si>
  <si>
    <t>Krabica odbočná z PVC s viečkom pod omietku</t>
  </si>
  <si>
    <t>345610005100</t>
  </si>
  <si>
    <t>Svorkovnica ekvipotencionálna</t>
  </si>
  <si>
    <t>210220040</t>
  </si>
  <si>
    <t>Svorka na potrubie "" vrátane pásika Cu</t>
  </si>
  <si>
    <t>354410006200</t>
  </si>
  <si>
    <t>Svorka uzemňovacia</t>
  </si>
  <si>
    <t>354410066900</t>
  </si>
  <si>
    <t>Páska , bleskozvodný a uzemňovací materiál, dĺžka 0,5 m</t>
  </si>
  <si>
    <t>210290751</t>
  </si>
  <si>
    <t>Montáž motorického spotrebiča, ventilátora do 1.5 kW, bez zapojenia</t>
  </si>
  <si>
    <t>61</t>
  </si>
  <si>
    <t>429110003800</t>
  </si>
  <si>
    <t>Ventilátor malý, axiálny</t>
  </si>
  <si>
    <t>210800010</t>
  </si>
  <si>
    <t>Vodič medený uložený pevne CHKE - RJ 3x1,5</t>
  </si>
  <si>
    <t>341110010800</t>
  </si>
  <si>
    <t>Kábel medený  CHKE - RJ 3x1,5</t>
  </si>
  <si>
    <t>210800146</t>
  </si>
  <si>
    <t>Kábel medený uložený pevne CYKY -J 3x1,5</t>
  </si>
  <si>
    <t>341110000700</t>
  </si>
  <si>
    <t>Kábel medený CYKY -J 3x1,5</t>
  </si>
  <si>
    <t>210800147</t>
  </si>
  <si>
    <t>Kábel medený uložený pevne  CHKE -VJ 3x2,5</t>
  </si>
  <si>
    <t>341110000800</t>
  </si>
  <si>
    <t>Kábel medený  CHKE - VJ 3x2,5</t>
  </si>
  <si>
    <t>210800161</t>
  </si>
  <si>
    <t>Kábel medený uložený pevne CYKY- J 4x50</t>
  </si>
  <si>
    <t>341110002200</t>
  </si>
  <si>
    <t>Kábel medený CYKY J-4x 50</t>
  </si>
  <si>
    <t>210800162</t>
  </si>
  <si>
    <t>Kábel medený uložený pevne CHKE - RJ 5x2,5</t>
  </si>
  <si>
    <t>341110002300</t>
  </si>
  <si>
    <t>Kábel medený CHKE - RJ 5x 2,5</t>
  </si>
  <si>
    <t>210800646</t>
  </si>
  <si>
    <t>Vodič medený uložený v trubke</t>
  </si>
  <si>
    <t>341310009400</t>
  </si>
  <si>
    <t>Vodič medený flexibilný</t>
  </si>
  <si>
    <t>210810064</t>
  </si>
  <si>
    <t>Kábel medený silový uložený pevne  CHKE  5x6</t>
  </si>
  <si>
    <t>341110006500</t>
  </si>
  <si>
    <t>Kábel medený  CHKE  5x6</t>
  </si>
  <si>
    <t>22-M</t>
  </si>
  <si>
    <t xml:space="preserve">Montáže oznam. a zabezp. zariadení   </t>
  </si>
  <si>
    <t>220330113</t>
  </si>
  <si>
    <t>Zariadenie EPS, montáž zásuvky automatického hlásiča, zapojenie, preskúšanie do záveseného stropu</t>
  </si>
  <si>
    <t>404890001000</t>
  </si>
  <si>
    <t>Zásuvka pre pripojenie konvenčný hlásičov MHY 734.029</t>
  </si>
  <si>
    <t>220511002</t>
  </si>
  <si>
    <t>Montáž zásuvky  pod omietku</t>
  </si>
  <si>
    <t>383150004900</t>
  </si>
  <si>
    <t>Zásuvka podpovrchová komplet osadená,</t>
  </si>
  <si>
    <t>220511021</t>
  </si>
  <si>
    <t>Zapojenie zásuvky</t>
  </si>
  <si>
    <t>220511031</t>
  </si>
  <si>
    <t>Kábel v rúrkach</t>
  </si>
  <si>
    <t>341230001800</t>
  </si>
  <si>
    <t>Kábel medený dátový</t>
  </si>
  <si>
    <t>23-M</t>
  </si>
  <si>
    <t xml:space="preserve">Elektromontáže  uzemnenie   </t>
  </si>
  <si>
    <t>210010313</t>
  </si>
  <si>
    <t>Krabica  odbočná s viečkom, bez zapojenia, štvorcová</t>
  </si>
  <si>
    <t>345410000500</t>
  </si>
  <si>
    <t>210220001</t>
  </si>
  <si>
    <t>Uzemňovacie vedenie na povrchu FeZn</t>
  </si>
  <si>
    <t>354410054700</t>
  </si>
  <si>
    <t>Drôt bleskozvodový</t>
  </si>
  <si>
    <t>210220003</t>
  </si>
  <si>
    <t>Skrytý zvod pri zatepľovacom systéme</t>
  </si>
  <si>
    <t>345710009300</t>
  </si>
  <si>
    <t>Rúrka ohybná vlnitá pancierová PVC</t>
  </si>
  <si>
    <t>345710038300</t>
  </si>
  <si>
    <t>Príchytka pre rúrku z PVC</t>
  </si>
  <si>
    <t>210220020</t>
  </si>
  <si>
    <t>Uzemňovacie vedenie v zemi FeZn vrátane izolácie spojov</t>
  </si>
  <si>
    <t>354410058800</t>
  </si>
  <si>
    <t>Pásovina uzemňovacia FeZn</t>
  </si>
  <si>
    <t>210220021</t>
  </si>
  <si>
    <t>Uzemňovacie vedenie v zemi FeZn vrátane izolácie spojov O 10mm</t>
  </si>
  <si>
    <t>354410054800</t>
  </si>
  <si>
    <t>Drôt bleskozvodový FeZn D</t>
  </si>
  <si>
    <t>210220050</t>
  </si>
  <si>
    <t>Označenie zvodov číselnými štítkami</t>
  </si>
  <si>
    <t>354410064800</t>
  </si>
  <si>
    <t>Štítok orientačný na zvody 1</t>
  </si>
  <si>
    <t>210220109</t>
  </si>
  <si>
    <t>Podpery vedenia FeZn pod škridlovú strech PV11 a PV14</t>
  </si>
  <si>
    <t>354410032600</t>
  </si>
  <si>
    <t>Podpera vedenia FeZn pod škridľovú strechu označenie PV 11</t>
  </si>
  <si>
    <t>210220202</t>
  </si>
  <si>
    <t>Zachytávacia tyč FeZn 1-2m závit JD10a-20a a podstavcom</t>
  </si>
  <si>
    <t>354410022300</t>
  </si>
  <si>
    <t>Tyč zachytávacia FeZn k oceľovému podstavcu označenie JD 10 a</t>
  </si>
  <si>
    <t>354410022700</t>
  </si>
  <si>
    <t>Tyč zachytávacia FeZn k oceľovému podstavcu označenie JD 20 a</t>
  </si>
  <si>
    <t>354410024700</t>
  </si>
  <si>
    <t>Podstavec oceľový k zachytávacej tyči FeZn označenie JD</t>
  </si>
  <si>
    <t>210220230</t>
  </si>
  <si>
    <t>Ochranná strieška FeZn</t>
  </si>
  <si>
    <t>354410025000</t>
  </si>
  <si>
    <t>Strieška FeZn ochranná horná označenie OS 02</t>
  </si>
  <si>
    <t>105</t>
  </si>
  <si>
    <t>210220240</t>
  </si>
  <si>
    <t>Svorka FeZn k uzemňovacej tyči  SJ</t>
  </si>
  <si>
    <t>354410001500</t>
  </si>
  <si>
    <t>Svorka FeZn k uzemňovacej tyči označenie SJ 01</t>
  </si>
  <si>
    <t>210220241</t>
  </si>
  <si>
    <t>Svorka FeZn krížová SK a diagonálna krížová DKS</t>
  </si>
  <si>
    <t>354410002500</t>
  </si>
  <si>
    <t>Svorka FeZn krížová označenie SK</t>
  </si>
  <si>
    <t>210220243</t>
  </si>
  <si>
    <t>Svorka FeZn spojovacia SS</t>
  </si>
  <si>
    <t>354410003400</t>
  </si>
  <si>
    <t>Svorka FeZn spojovacia označenie SS 2 skrutky s príložkou</t>
  </si>
  <si>
    <t>210220246</t>
  </si>
  <si>
    <t>Svorka FeZn na odkvapový žľab SO</t>
  </si>
  <si>
    <t>354410004200</t>
  </si>
  <si>
    <t>Svorka FeZn odkvapová označenie SO</t>
  </si>
  <si>
    <t>210220247</t>
  </si>
  <si>
    <t>Svorka FeZn skúšobná SZ</t>
  </si>
  <si>
    <t>354410004300</t>
  </si>
  <si>
    <t>Svorka FeZn skúšobná označenie SZ</t>
  </si>
  <si>
    <t>210220252</t>
  </si>
  <si>
    <t>Svorka FeZn odbočovacia spojovacia SR01-02</t>
  </si>
  <si>
    <t>354410000600</t>
  </si>
  <si>
    <t>Svorka FeZn odbočovacia spojovacia označenie SR 02 (M8)</t>
  </si>
  <si>
    <t>210220253</t>
  </si>
  <si>
    <t>Svorka FeZn uzemňovacia SR03</t>
  </si>
  <si>
    <t>354410000900</t>
  </si>
  <si>
    <t>Svorka FeZn uzemňovacia označenie SR 03 A</t>
  </si>
  <si>
    <t>210060</t>
  </si>
  <si>
    <t>Demontáž bleskozvodu  zo strechy a odvoz  na skladku</t>
  </si>
  <si>
    <t>SO-04 - Zdravotechnika</t>
  </si>
  <si>
    <t xml:space="preserve">    8 - Rúrové vedenie   </t>
  </si>
  <si>
    <t xml:space="preserve">    721 - Zdravotech. vnútorná kanalizácia   </t>
  </si>
  <si>
    <t xml:space="preserve">    722 - Zdravotechnika - vnútroný vodovod   </t>
  </si>
  <si>
    <t xml:space="preserve">    724 - Zdravotechnika - strojné vybavenie   </t>
  </si>
  <si>
    <t xml:space="preserve">    725 - Zdravotechnika - zariaď. predmety   </t>
  </si>
  <si>
    <t>612460201.S</t>
  </si>
  <si>
    <t>Vnútorná omietka stien vápenná jadrová (hrubá), hr. 10 mm</t>
  </si>
  <si>
    <t>611460200.S</t>
  </si>
  <si>
    <t>Vnútorná omietka stropov vápenná jadrová (hrubá), hr. 8 mm</t>
  </si>
  <si>
    <t>631311131.S</t>
  </si>
  <si>
    <t>Doplnenie existujúcich mazanín prostým betónom bez poteru o ploche do 1 m2 a hr.do 240 mm</t>
  </si>
  <si>
    <t xml:space="preserve">Rúrové vedenie   </t>
  </si>
  <si>
    <t>871266000</t>
  </si>
  <si>
    <t>Montáž kanalizačného PVC-U potrubia hladkého viacvrstvového DN 110</t>
  </si>
  <si>
    <t>2861136690</t>
  </si>
  <si>
    <t>Rúra kanalizačná PVC-U gravitačná, hladká SN4 - KG, ML - viacvrstvová, DN 110, L = 5 m, WAVIN</t>
  </si>
  <si>
    <t>871276002</t>
  </si>
  <si>
    <t>Montáž kanalizačného PVC-U potrubia hladkého viacvrstvového DN 125</t>
  </si>
  <si>
    <t>286110006400</t>
  </si>
  <si>
    <t>Rúra kanalizačná PVC-U gravitačná, hladká SN4 - KG, ML - viacvrstvová, DN 125, dĺ. 5 m, WAVIN</t>
  </si>
  <si>
    <t>871326004</t>
  </si>
  <si>
    <t>Montáž kanalizačného PVC-U potrubia hladkého viacvrstvového DN 160</t>
  </si>
  <si>
    <t>286110006900</t>
  </si>
  <si>
    <t>Rúra kanalizačná PVC-U gravitačná, hladká SN4 - KG, ML - viacvrstvová, DN 160, dĺ. 5 m, WAVIN</t>
  </si>
  <si>
    <t>877276002</t>
  </si>
  <si>
    <t>Montáž kanalizačného PVC-U kolena DN 125</t>
  </si>
  <si>
    <t>286510004100</t>
  </si>
  <si>
    <t>Koleno PVC-U, DN 125x87° hladká pre gravitačnú kanalizáciu KG potrubia, WAVIN</t>
  </si>
  <si>
    <t>286510003900</t>
  </si>
  <si>
    <t>Koleno PVC-U, DN 125x45° hladká pre gravitačnú kanalizáciu KG potrubia, WAVIN</t>
  </si>
  <si>
    <t>877266000</t>
  </si>
  <si>
    <t>Montáž kanalizačného PVC-U kolena DN 110</t>
  </si>
  <si>
    <t>2865103160</t>
  </si>
  <si>
    <t>Koleno PVC-U, DN 110x87° hladká pre gravitačnú kanalizáciu KG potrubia, WAVIN</t>
  </si>
  <si>
    <t>286510003400</t>
  </si>
  <si>
    <t>Koleno PVC-U, DN 110x45° hladká pre gravitačnú kanalizáciu KG potrubia, WAVIN</t>
  </si>
  <si>
    <t>877266024</t>
  </si>
  <si>
    <t>Montáž kanalizačnej PVC-U odbočky DN 110</t>
  </si>
  <si>
    <t>286510013100</t>
  </si>
  <si>
    <t>Odbočka 45° PVC-U, DN 110/110 hladká pre gravitačnú kanalizáciu KG potrubia, WAVIN</t>
  </si>
  <si>
    <t>871181170</t>
  </si>
  <si>
    <t>Montáž vodovodného RC potrubia z PE 100 RC SDR11 zváraného natupo D 40x3,7 mm</t>
  </si>
  <si>
    <t>286130017300</t>
  </si>
  <si>
    <t>Rúra jednovrstvová SafeTech RC na pitnú vodu SDR11, 40x3,0x100 m, materiál: PE 100 RC, WAVIN</t>
  </si>
  <si>
    <t>286530020200</t>
  </si>
  <si>
    <t>Koleno 90° na tupo PE 100, na vodu, plyn a kanalizáciu, SDR 11 L D 40 mm, WAVIN</t>
  </si>
  <si>
    <t>877326050</t>
  </si>
  <si>
    <t>Montáž kanalizačnej PVC-U redukcie DN 160/110</t>
  </si>
  <si>
    <t>286510008000</t>
  </si>
  <si>
    <t>Redukcia PVC-U, DN 160/110 hladká pre gravitačnú kanalizáciu KG potrubia, WAVIN</t>
  </si>
  <si>
    <t>877326052</t>
  </si>
  <si>
    <t>Montáž kanalizačnej PVC-U redukcie DN 160/125</t>
  </si>
  <si>
    <t>286510008100</t>
  </si>
  <si>
    <t>Redukcia PVC-U, DN 160/125 hladká pre gravitačnú kanalizáciu KG potrubia, WAVIN</t>
  </si>
  <si>
    <t>892351000</t>
  </si>
  <si>
    <t>Skúška tesnosti kanalizácie D 200</t>
  </si>
  <si>
    <t>711712019.S</t>
  </si>
  <si>
    <t>Sekanie drážky tvaru U 250x37 mm búracím kladivom</t>
  </si>
  <si>
    <t>979011111.S</t>
  </si>
  <si>
    <t>979011121.S</t>
  </si>
  <si>
    <t>979082111.S</t>
  </si>
  <si>
    <t>979082121.S</t>
  </si>
  <si>
    <t>979089012.S</t>
  </si>
  <si>
    <t>Poplatok za skladovanie - betón, tehly, dlaždice (17 01) ostatné</t>
  </si>
  <si>
    <t>713482121</t>
  </si>
  <si>
    <t>Montáž trubíc z PE, hr.15-20 mm,vnút.priemer do 38 mm</t>
  </si>
  <si>
    <t>713482132</t>
  </si>
  <si>
    <t>Montáž trubíc z PE, hr.30 mm,vnút.priemer 39-70 mm</t>
  </si>
  <si>
    <t>283310006600</t>
  </si>
  <si>
    <t>Izolačná PE trubica TUBOLIT DG d x30 mm (d potrubia x hr. izolácie), rozrezaná, AZ FLEX</t>
  </si>
  <si>
    <t>283310004700</t>
  </si>
  <si>
    <t>Izolačná PE trubica TUBOLIT DG 22x20 mm (d potrubia x hr. izolácie), nadrezaná, AZ FLEX</t>
  </si>
  <si>
    <t xml:space="preserve">Zdravotech. vnútorná kanalizácia   </t>
  </si>
  <si>
    <t>721172109</t>
  </si>
  <si>
    <t>Potrubie z PVC - U odpadové zvislé hrdlové D 110x2, 2</t>
  </si>
  <si>
    <t>721173204</t>
  </si>
  <si>
    <t>Potrubie z PVC - U odpadné pripájacie D 40x1, 8</t>
  </si>
  <si>
    <t>721173206.S</t>
  </si>
  <si>
    <t>Potrubie z PVC - U odpadné pripájacie D 63 mm</t>
  </si>
  <si>
    <t>721173207.S</t>
  </si>
  <si>
    <t>Potrubie z PVC - U odpadné pripájacie D 75 mm</t>
  </si>
  <si>
    <t>721173207.S.1</t>
  </si>
  <si>
    <t>Potrubie z PVC - U odpadné odvetrávacie D 75 - 110mm</t>
  </si>
  <si>
    <t>721194105.S</t>
  </si>
  <si>
    <t>Zriadenie prípojky na potrubí vyvedenie a upevnenie odpadových výpustiek D 50 mm</t>
  </si>
  <si>
    <t>721194106.S</t>
  </si>
  <si>
    <t>Zriadenie prípojky na potrubí vyvedenie a upevnenie odpadových výpustiek D 63 mm</t>
  </si>
  <si>
    <t>721194107.S</t>
  </si>
  <si>
    <t>Zriadenie prípojky na potrubí vyvedenie a upevnenie odpadových výpustiek D 75 mm</t>
  </si>
  <si>
    <t>721194109.S</t>
  </si>
  <si>
    <t>Zriadenie prípojky na potrubí vyvedenie a upevnenie odpadových výpustiek D 110 mm</t>
  </si>
  <si>
    <t>721290111</t>
  </si>
  <si>
    <t>Ostatné - skúška tesnosti kanalizácie v objektoch vodou do DN 125</t>
  </si>
  <si>
    <t>722</t>
  </si>
  <si>
    <t xml:space="preserve">Zdravotechnika - vnútroný vodovod   </t>
  </si>
  <si>
    <t>722130215</t>
  </si>
  <si>
    <t>Potrubie z oceľ.rúr pozink.bezšvík.bežných-11 353.0, 10 004.0 zvarov. bežných-11 343.00 DN 40</t>
  </si>
  <si>
    <t>722172111</t>
  </si>
  <si>
    <t>Potrubie z plastických rúr PP-R D20/2.8 - PN16, polyfúznym zváraním</t>
  </si>
  <si>
    <t>722172112</t>
  </si>
  <si>
    <t>Potrubie z plastických rúr PP-R D25/3.5 - PN16, polyfúznym zváraním</t>
  </si>
  <si>
    <t>722172112.1</t>
  </si>
  <si>
    <t>Potrubie z plastických rúr PP-R D25/3.5 - PN16, polyfúznym zváraním   - cirkulačné potrubie</t>
  </si>
  <si>
    <t>722172778.S</t>
  </si>
  <si>
    <t>Montáž nástenky PP-R pre vodu DN 25</t>
  </si>
  <si>
    <t>286540045200.S</t>
  </si>
  <si>
    <t>Nástenka PP-R D 25x1/2" vnútorný závit, systém pre rozvod vody a stlačeného vzduchu</t>
  </si>
  <si>
    <t>722250010</t>
  </si>
  <si>
    <t>Montáž hydrantového systému s tvarovo stálou hadicou D 33</t>
  </si>
  <si>
    <t>súb.</t>
  </si>
  <si>
    <t>449150004400</t>
  </si>
  <si>
    <t>Hydrantový systém s tvarovo stálou hadicou D 33, hadica 20 m, skriňa 800x800x340 mm, plné dvierka, prúdnica TAJFUN TURBO ekv.13</t>
  </si>
  <si>
    <t>72229-0226</t>
  </si>
  <si>
    <t>Tlakové skúšky vodov. potrubia závitového do DN 50</t>
  </si>
  <si>
    <t>99872-2101</t>
  </si>
  <si>
    <t>Presun hmôt pre vnút. vodovod v objektoch výšky do 6 m</t>
  </si>
  <si>
    <t>724</t>
  </si>
  <si>
    <t xml:space="preserve">Zdravotechnika - strojné vybavenie   </t>
  </si>
  <si>
    <t>722211200</t>
  </si>
  <si>
    <t>Montáž vodovodného filtra prírubového DN 50</t>
  </si>
  <si>
    <t>422010001000</t>
  </si>
  <si>
    <t>Prírubový filter, DN 50, dĺ. 230 mm, liatina GJS 250, oceľ AISI 304, EPDM, IVAR</t>
  </si>
  <si>
    <t>721213015</t>
  </si>
  <si>
    <t>Montáž podlahového vpustu s zvislým odtokom DN 110</t>
  </si>
  <si>
    <t>721274102</t>
  </si>
  <si>
    <t>Ventilačné hlavice strešná - plastové DN 70 HUL 810</t>
  </si>
  <si>
    <t>2866100013</t>
  </si>
  <si>
    <t>Podlahová vpusť VARINO, D 110, 381x321x199 mm, kanalizačný systém PE, GEBERIT</t>
  </si>
  <si>
    <t>721274103</t>
  </si>
  <si>
    <t>Ventilačné hlavice strešná - plastové DN 100 HUL 900</t>
  </si>
  <si>
    <t>725819401</t>
  </si>
  <si>
    <t>Montáž ventilu rohového s pripojovacou rúrkou G 1/2</t>
  </si>
  <si>
    <t>5510124100</t>
  </si>
  <si>
    <t>Ventil rohový RDL 80 1/2"</t>
  </si>
  <si>
    <t>725869302</t>
  </si>
  <si>
    <t>Montáž zápachovej uzávierky pre zariaďovacie predmety, umývadlová do D 50 (podomietková)</t>
  </si>
  <si>
    <t>2863120264</t>
  </si>
  <si>
    <t>Podomietkový sifón pre umývadlo, 338x190x150 mm, plast, sanitárny systém, GEBERIT</t>
  </si>
  <si>
    <t>725869311</t>
  </si>
  <si>
    <t>Montáž zápachovej uzávierky pre zariaďovacie predmety, drezová do D 50 (pre jeden drez)</t>
  </si>
  <si>
    <t>2863120185</t>
  </si>
  <si>
    <t>Drezový odtok jednodielny, D 50 úsporný, plast, sanitárny systém, GEBERIT</t>
  </si>
  <si>
    <t>725869351</t>
  </si>
  <si>
    <t>Montáž zápachovej uzávierky pre zariaďovacie predmety, výlevkovej do D 50</t>
  </si>
  <si>
    <t>2863120293</t>
  </si>
  <si>
    <t>Odtok pre sprchovú vaničku, D 90, kompletačnými krytkami, 212x156x142 mm, plast, sanitárny systém, GEBERIT</t>
  </si>
  <si>
    <t>725989101</t>
  </si>
  <si>
    <t>Montáž dvierok plastové</t>
  </si>
  <si>
    <t>5903068150</t>
  </si>
  <si>
    <t>Revízne dvierka F2 200x200 mm</t>
  </si>
  <si>
    <t>725819pc1</t>
  </si>
  <si>
    <t>D+M uzatváracích armatúr závitových DN15-DN50 pre stupacie potrubia a ležaté rozvody SV, TUV a CIR</t>
  </si>
  <si>
    <t>725819pc2</t>
  </si>
  <si>
    <t>D+M kanalizačný privzdušňovací ventil</t>
  </si>
  <si>
    <t>725819pc3</t>
  </si>
  <si>
    <t>D+M vodomernej zostavy vrátane armatúr, filtra, vypúšťacieho ventilu</t>
  </si>
  <si>
    <t>998724101</t>
  </si>
  <si>
    <t>Presun hmôt pre strojné vybavenie v objektoch výšky do 6 m</t>
  </si>
  <si>
    <t xml:space="preserve">Zdravotechnika - zariaď. predmety   </t>
  </si>
  <si>
    <t>721229023</t>
  </si>
  <si>
    <t>Montáž podlahového odtokového žlabu dĺžky 1000 mm pre montáž k stene</t>
  </si>
  <si>
    <t>5528158013</t>
  </si>
  <si>
    <t>Sprchový žľab k stene 1000 mm 270x 100x 82 obj.č. 154.108.00.1 GEBERIT Uniflex</t>
  </si>
  <si>
    <t>725119410.S</t>
  </si>
  <si>
    <t>Montáž záchodovej misy keramickej zavesenej s rovným odpadom</t>
  </si>
  <si>
    <t>642360000500.S</t>
  </si>
  <si>
    <t>Misa záchodová keramická závesná so splachovacím okruhom</t>
  </si>
  <si>
    <t>725119415.S</t>
  </si>
  <si>
    <t>Montáž záchodovej misy keramickej bezbariérovej</t>
  </si>
  <si>
    <t>642360004900.S</t>
  </si>
  <si>
    <t>Misa záchodová keramická závesná bezbariérová, bez splachovacieho okruhu</t>
  </si>
  <si>
    <t>725149715.S</t>
  </si>
  <si>
    <t>Montáž predstenového systému záchodov do ľahkých stien s kovovou konštrukciou</t>
  </si>
  <si>
    <t>552370000100.S</t>
  </si>
  <si>
    <t>Predstenový systém pre závesné WC so splachovacou podomietkovou nádržou do ľahkých montovaných konštrukcií</t>
  </si>
  <si>
    <t>725219401.S</t>
  </si>
  <si>
    <t>Montáž umývadla keramického na skrutky do muriva, bez výtokovej armatúry</t>
  </si>
  <si>
    <t>725291112.S</t>
  </si>
  <si>
    <t>Montáž záchodového sedadla s poklopom</t>
  </si>
  <si>
    <t>554330000300.S</t>
  </si>
  <si>
    <t>Záchodové sedadlo plastové s poklopom</t>
  </si>
  <si>
    <t>725291114.S</t>
  </si>
  <si>
    <t>Montáž doplnkov zariadení kúpeľní a záchodov, madlá</t>
  </si>
  <si>
    <t>552380012900</t>
  </si>
  <si>
    <t>Madlo nerezové pevné, dĺžka 550 mm, povrch matný, SANELA</t>
  </si>
  <si>
    <t>Pol3</t>
  </si>
  <si>
    <t>Montáž sprchovacej vaničky</t>
  </si>
  <si>
    <t>Pol4</t>
  </si>
  <si>
    <t>Sprchovacia vanička</t>
  </si>
  <si>
    <t>725219401</t>
  </si>
  <si>
    <t>Montáž umývadla na skrutky do muriva, bez výtokovej armatúry</t>
  </si>
  <si>
    <t>6420135170</t>
  </si>
  <si>
    <t>Umývadlo keramické ZETA-60, 470x600x205 mm, biela</t>
  </si>
  <si>
    <t>6420135171</t>
  </si>
  <si>
    <t>Umývadlo keramické  Isevea  - Disabled    rozmer   59x47  pre  telesne   postihnutých</t>
  </si>
  <si>
    <t>725319112</t>
  </si>
  <si>
    <t>Montáž kuchynských drezov jednoduchých, hranatých, s rozmerom  do 800 x 600 mm, bez výtokových armatúr</t>
  </si>
  <si>
    <t>5523155500</t>
  </si>
  <si>
    <t>Kuchynský drez Alveus na dosku CLASSIC 40 nerez 800x600-155,2x/(28077)</t>
  </si>
  <si>
    <t>725333360</t>
  </si>
  <si>
    <t>Montáž výlevky keramickej voľne stojacej bez výtokovej armatúry</t>
  </si>
  <si>
    <t>6420144360</t>
  </si>
  <si>
    <t>Výlevka MIRA, 425x500x450 mm, keramika, plastová mreža, biela</t>
  </si>
  <si>
    <t>725829201</t>
  </si>
  <si>
    <t>Montáž batérie   drezovej nástennej pákovej, alebo klasickej</t>
  </si>
  <si>
    <t>5514671040</t>
  </si>
  <si>
    <t>Drezová nástenná batéria LOGO NEO DN 15 379240575</t>
  </si>
  <si>
    <t>725829601</t>
  </si>
  <si>
    <t>Montáž batérií umývadlových stojankových pákových alebo klasických</t>
  </si>
  <si>
    <t>5514644580</t>
  </si>
  <si>
    <t>Umývadlová termostatická batéria KLUDI AMPHORA</t>
  </si>
  <si>
    <t>725849205</t>
  </si>
  <si>
    <t>Montáž batérie sprchovej nástennej, držiak sprchy s nastaviteľnou výškou sprchy</t>
  </si>
  <si>
    <t>5514513100</t>
  </si>
  <si>
    <t>Batéria sprchová mosadzná s ručnou sprchou TU 8120 XPS 1/2"x 100 mm</t>
  </si>
  <si>
    <t>725819pc2.1</t>
  </si>
  <si>
    <t>D+M vybavenia kúpeľní prvkami pre imobilných ( sedátka, ZP, úpravy...)</t>
  </si>
  <si>
    <t>998725101</t>
  </si>
  <si>
    <t>Presun hmôt pre zariaďovacie predmety v objektoch výšky do 6 m</t>
  </si>
  <si>
    <t>SO-05 - Vykurovanie</t>
  </si>
  <si>
    <t xml:space="preserve">    731 - Ústredné kúrenie, kotolne   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</si>
  <si>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</si>
  <si>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</si>
  <si>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</si>
  <si>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kúrenie, vykurovacie telesá   </t>
  </si>
  <si>
    <t>713482131</t>
  </si>
  <si>
    <t>Montáž trubíc z PE, hr.50 mm,vnút.priemer do 38 mm</t>
  </si>
  <si>
    <t>283310006700.S</t>
  </si>
  <si>
    <t>Izolačná PE trubica dxhr. 54x30 mm, rozrezaná, na izolovanie rozvodov vody, kúrenia, zdravotechniky</t>
  </si>
  <si>
    <t>731</t>
  </si>
  <si>
    <t xml:space="preserve">Ústredné kúrenie, kotolne   </t>
  </si>
  <si>
    <t>731161015</t>
  </si>
  <si>
    <t>Montáž plynového kotla stacionárneho kondenzačného 10,9-45 kW</t>
  </si>
  <si>
    <t>48475716411</t>
  </si>
  <si>
    <t>Kotol plynový Viessmann kotol Vitodens 200-W  WB2C,45kW s ekvit.obj.č.:WB2C593 2 ks set</t>
  </si>
  <si>
    <t>48475716421</t>
  </si>
  <si>
    <t>Kotol plynový Viessmann kotol Vitodens 200-W  WB2C,pripajacia sada 45/60kW obj.7247341</t>
  </si>
  <si>
    <t>732219215.S</t>
  </si>
  <si>
    <t>Montáž zásobníkového ohrievača vody pre ohrev pitnej vody v spojení s kotlami objem 300 l</t>
  </si>
  <si>
    <t>4849104410</t>
  </si>
  <si>
    <t>Príslušenstvo vykurovania VIESSMANN zásobník Vitocell-V 300 300L</t>
  </si>
  <si>
    <t>73147851</t>
  </si>
  <si>
    <t>Montáž  držiak pre podstavnú  sadu</t>
  </si>
  <si>
    <t>28314579125</t>
  </si>
  <si>
    <t>Stenový  držiak   pre podstavnú sadu</t>
  </si>
  <si>
    <t>733126020.S</t>
  </si>
  <si>
    <t>Montáž redukcia  DN 50 ,DN 32</t>
  </si>
  <si>
    <t>316170010100.S</t>
  </si>
  <si>
    <t>Redukcia   DN50 DN 32</t>
  </si>
  <si>
    <t>7425861</t>
  </si>
  <si>
    <t>Montáž   konzola   pre rozdel  DN40 , DN 50</t>
  </si>
  <si>
    <t>4237412579</t>
  </si>
  <si>
    <t>Stojonová  konzola pre  rozdel . DN 40 , DN 50</t>
  </si>
  <si>
    <t>765331817.S</t>
  </si>
  <si>
    <t>Montáž      pre systém  odvodu  spalín/  prívodu   vzduchu</t>
  </si>
  <si>
    <t>4849103061</t>
  </si>
  <si>
    <t>Príslušenstvo vykurovania VIESSMANN AZ revízny kus D=80/125 č.7199781</t>
  </si>
  <si>
    <t>4849103250</t>
  </si>
  <si>
    <t>Príslušenstvo vykurovania VIESSMANN koleno100/100 AL č.7194836</t>
  </si>
  <si>
    <t>4849103300</t>
  </si>
  <si>
    <t>Príslušenstvo vykurovania VIESSMANN koleno dymovodu D=80/125 45°(2ks)kond. č.7194324</t>
  </si>
  <si>
    <t>4849103471</t>
  </si>
  <si>
    <t>Príslušenstvo vykurovania VIESSMANN montážna pomôcka na omietku č.Z002723</t>
  </si>
  <si>
    <t>4849102935</t>
  </si>
  <si>
    <t>Príslušenstvo vykurovania VIESSMANN predlženie - spalinová rúra D=100/0,5m AL obj.7198581</t>
  </si>
  <si>
    <t>4849103550</t>
  </si>
  <si>
    <t>Príslušenstvo vykurovania VIESSMANN komínová hlavica dn 100</t>
  </si>
  <si>
    <t>4849102931</t>
  </si>
  <si>
    <t>Príslušenstvo vykurovania VIESSMANN predlženie - spalinová rúra 100/1500 obj.7373214</t>
  </si>
  <si>
    <t>124578</t>
  </si>
  <si>
    <t>Montáž    konzola  regulácie  s kanálom  pre kábel</t>
  </si>
  <si>
    <t>4849103790</t>
  </si>
  <si>
    <t>Príslušenstvo vykurovania VIESSMANN prílož.snímac teploty NTC č.2  l=5800,NTC 10kOhm obj.7426463</t>
  </si>
  <si>
    <t>124587</t>
  </si>
  <si>
    <t>Montáž   Tu sada  pripojovacia  sada vyk  okruhu</t>
  </si>
  <si>
    <t>4844000000</t>
  </si>
  <si>
    <t>Príslušenstvo vykurovania VIESSMANN rychlomontážna sada M 31 bez zmiešavača D=25,ob.7424142</t>
  </si>
  <si>
    <t>48440000251</t>
  </si>
  <si>
    <t>Príslušenstvo vykurovania VIESSMANN rychlomontážna sada D=25-uchytenie na stenu pre RMSobj.9569445</t>
  </si>
  <si>
    <t>220030275.S.1</t>
  </si>
  <si>
    <t>Montáž   Vitocekk 100 B elektronické  riadenie  teplotnej</t>
  </si>
  <si>
    <t>4849103380</t>
  </si>
  <si>
    <t>Príslušenstvo vykurovania VIESSMANN ovládanie Vitronik 300</t>
  </si>
  <si>
    <t>733181409.S</t>
  </si>
  <si>
    <t>Montáž odkalovača</t>
  </si>
  <si>
    <t>4849103920</t>
  </si>
  <si>
    <t>Príslušenstvo vykurovania VIESSMANN odkalovac Spiro</t>
  </si>
  <si>
    <t>734162010.S</t>
  </si>
  <si>
    <t>Montáž  zariadenie GENO -Neutra</t>
  </si>
  <si>
    <t>4849103992</t>
  </si>
  <si>
    <t>Príslušenstvo vykurovania VIESSMANN neutralizačné zariadenie GENO-Neutral V N-20,obj.č.:7437829   vr granulátu</t>
  </si>
  <si>
    <t>734162015.S</t>
  </si>
  <si>
    <t>Montáž filtra</t>
  </si>
  <si>
    <t>422010001300.S</t>
  </si>
  <si>
    <t>Plynový  filter Rp 3/4</t>
  </si>
  <si>
    <t>731370000.S</t>
  </si>
  <si>
    <t>Montáž hydraulického  výhybka DN 80</t>
  </si>
  <si>
    <t>48440000321</t>
  </si>
  <si>
    <t>Príslušenstvo vykurovania VIESSMANN hydraulický vyrovnávač tlakov typ 60/60 D=1"3,3m3,č7501894</t>
  </si>
  <si>
    <t>48440000331</t>
  </si>
  <si>
    <t>Príslušenstvo vykurovania VIESSMANN hydraulický vyrovnávač tepelná izolácia 200/120 obj.č.:9572683</t>
  </si>
  <si>
    <t>732145781</t>
  </si>
  <si>
    <t>Montáž  Vitotrol  200A  dialkové  ovladanie   pre jedn  vykurovací okruh</t>
  </si>
  <si>
    <t>426145789</t>
  </si>
  <si>
    <t>Vitotrol 200a  dialkové  ovládanie  pre  jeden  vykurovací  okruh</t>
  </si>
  <si>
    <t>732331015.S</t>
  </si>
  <si>
    <t>Montáž expanznej nádoby tlak do 6 bar s membránou 50 l</t>
  </si>
  <si>
    <t>484630006500.S</t>
  </si>
  <si>
    <t>Nádoba expanzná s membránou, objem 50 l, 3/1,5 bar, 6/1,5 bar</t>
  </si>
  <si>
    <t>732</t>
  </si>
  <si>
    <t xml:space="preserve">Ústredné kúrenie - strojovne   </t>
  </si>
  <si>
    <t>724399105</t>
  </si>
  <si>
    <t>Montáž úpavovne TÚV typ 05</t>
  </si>
  <si>
    <t>436310000100</t>
  </si>
  <si>
    <t>Aquaset 500N  zariadenie  na zmäkčenie  vody</t>
  </si>
  <si>
    <t>724399105.1</t>
  </si>
  <si>
    <t>Montáž nádrže Flamcomat</t>
  </si>
  <si>
    <t>436310000100.1</t>
  </si>
  <si>
    <t>Nádoba Flamcomat objem 300 litrov</t>
  </si>
  <si>
    <t>732111405.S</t>
  </si>
  <si>
    <t>Montáž rozdeľovača a zberača združeného prietok Q 42 m3/h (modul 200 mm)</t>
  </si>
  <si>
    <t>4844000016</t>
  </si>
  <si>
    <t>Príslušenstvo vykurovania VIESSMANN modulárny rozdelovač2-nasobný D=32obj.7194270</t>
  </si>
  <si>
    <t>484650039000.S</t>
  </si>
  <si>
    <t>Pevný stojan modul 200 mm, výška 200 - 800 mm pre rozdeľovače a zberače</t>
  </si>
  <si>
    <t>732111407.S</t>
  </si>
  <si>
    <t>Montáž rozdeľovača a zberača združeného prietok Q 95 m3/h (modul 300 mm)</t>
  </si>
  <si>
    <t>484650000700.S</t>
  </si>
  <si>
    <t>Rozdeľovač a zberač modul 300 mm, max. prietok 95 m3/hod, prevádzková teplota 110°C, pretlak 0,6 Mpa</t>
  </si>
  <si>
    <t>484650039700.S</t>
  </si>
  <si>
    <t>Nastaviteľný stojan 300 - 350 mm, výška 370 - 570 mm pre rozdeľovače a zberače</t>
  </si>
  <si>
    <t>7331458</t>
  </si>
  <si>
    <t>Montáž    naplň  regeneračná  sol   balenie 25 kg</t>
  </si>
  <si>
    <t>4851245883</t>
  </si>
  <si>
    <t>Regeneračná soľ   balenie  8 kg</t>
  </si>
  <si>
    <t>733</t>
  </si>
  <si>
    <t xml:space="preserve">Ústredné kúrenie - rozvodné potrubie   </t>
  </si>
  <si>
    <t>733151033</t>
  </si>
  <si>
    <t>Potrubie z medených rúrok polotvrdých spájaných lisovaním D 15/1,0 mm</t>
  </si>
  <si>
    <t>733151039</t>
  </si>
  <si>
    <t>Potrubie z medených rúrok polotvrdých spájaných lisovaním D 22/1,0 mm</t>
  </si>
  <si>
    <t>733151042</t>
  </si>
  <si>
    <t>Potrubie z medených rúrok polotvrdých spájaných lisovaním D 28/1,0 mm</t>
  </si>
  <si>
    <t>733151060</t>
  </si>
  <si>
    <t>Potrubie z medených rúrok tvrdých spájaných spájkou D 35/1,5mm</t>
  </si>
  <si>
    <t>733151063</t>
  </si>
  <si>
    <t>Potrubie z medených rúrok tvrdých spájaných spájkou D 45/1,5 mm</t>
  </si>
  <si>
    <t>733191201</t>
  </si>
  <si>
    <t>Tlaková skúška medeného potrubia do D 35 mm</t>
  </si>
  <si>
    <t>998733101</t>
  </si>
  <si>
    <t>Presun hmôt pre rozvody potrubia v objektoch výšky do 6 m</t>
  </si>
  <si>
    <t>734</t>
  </si>
  <si>
    <t xml:space="preserve">Ústredné kúrenie - armatúry   </t>
  </si>
  <si>
    <t>734209112</t>
  </si>
  <si>
    <t>Montáž závitovej armatúry s 2 závitmi do G 1/2</t>
  </si>
  <si>
    <t>734211111</t>
  </si>
  <si>
    <t>Ventil odvzdušňovací závitový vykurovacích telies do G 3/8</t>
  </si>
  <si>
    <t>734223010</t>
  </si>
  <si>
    <t>Montáž ventilu závitového regulačného G 3/4 stupačkového</t>
  </si>
  <si>
    <t>4228461762</t>
  </si>
  <si>
    <t>Herz ventil priamy STROMAX-MS merací, G (vonkajší závit) DN 20, kvs 3,40  obj.c.1421622</t>
  </si>
  <si>
    <t>4228461176</t>
  </si>
  <si>
    <t>Herz ventil priamy RL-4, s prípojkou na VT Rp 1/2, vonkajší závit G 3/4  obj.c.1343711</t>
  </si>
  <si>
    <t>734222611</t>
  </si>
  <si>
    <t>Ventil regulačný závitový s hlavicou termostatického ovládania V 4262 A - priamy G 3/8</t>
  </si>
  <si>
    <t>734223110</t>
  </si>
  <si>
    <t>Montáž ventilu závitového termostatického rohového jednoregulačného G 3/8</t>
  </si>
  <si>
    <t>4228461034</t>
  </si>
  <si>
    <t>Herz ventil priamy TS-90-V 1/2", hrdlo x vonkajší závit G 3/4"  obj.c.1772371</t>
  </si>
  <si>
    <t>734223208</t>
  </si>
  <si>
    <t>Montáž termostatickej hlavice kvapalinovej jednoduchej</t>
  </si>
  <si>
    <t>4849211620</t>
  </si>
  <si>
    <t>Príslušenstvo vykurovania HERZ Termostatická hlavica "H"  "Desing" "Mini" GS so závitom M 30x1,5 s kvapalin.snímacom a poloh."0", s priamymi drážkami, nastav.protimraz.ochrana pri cca 6°C, tepl.rozsah 6-30°C, obj.c. 1920083</t>
  </si>
  <si>
    <t>734421130.S</t>
  </si>
  <si>
    <t>Montáž tlakomeru deformačného kruhového 0-10 MPa priemer 160</t>
  </si>
  <si>
    <t>388410000300.S</t>
  </si>
  <si>
    <t>Tlakomer deformačný kruhový d 160 mm</t>
  </si>
  <si>
    <t>998734101</t>
  </si>
  <si>
    <t>Presun hmôt pre armatúry v objektoch výšky do 6 m</t>
  </si>
  <si>
    <t>735</t>
  </si>
  <si>
    <t xml:space="preserve">Ústredné kúrenie, vykurovacie telesá   </t>
  </si>
  <si>
    <t>735154140.S</t>
  </si>
  <si>
    <t>Montáž vykurovacieho telesa panelového dvojradového výšky 600 mm/ dĺžky 400-600 mm</t>
  </si>
  <si>
    <t>484530020900.S</t>
  </si>
  <si>
    <t>Teleso vykurovacie doskové dvojradové oceľové, vxlxhĺ 400x600  Korado 22K</t>
  </si>
  <si>
    <t>735154141.S</t>
  </si>
  <si>
    <t>Montáž vykurovacieho telesa panelového dvojradového výšky 600 mm/ dĺžky 700-900 mm</t>
  </si>
  <si>
    <t>484530065900</t>
  </si>
  <si>
    <t>Teleso vykurovacie doskové dvojpanelové oceľové KORAD 22K, vxl 600x800 mm</t>
  </si>
  <si>
    <t>735154142.S</t>
  </si>
  <si>
    <t>Montáž vykurovacieho telesa panelového dvojradového výšky 600 mm/ dĺžky 1000-1200 mm</t>
  </si>
  <si>
    <t>484530066100</t>
  </si>
  <si>
    <t>Teleso vykurovacie doskové dvojpanelové oceľové KORAD 22K, vxl 600x1000 mm</t>
  </si>
  <si>
    <t>484530066200</t>
  </si>
  <si>
    <t>Teleso vykurovacie doskové dvojpanelové oceľové KORAD 22K, vxl 600x1100 mm</t>
  </si>
  <si>
    <t>484530066300</t>
  </si>
  <si>
    <t>Teleso vykurovacie doskové dvojpanelové oceľové KORAD 22K, vxl 600x1200 mm</t>
  </si>
  <si>
    <t>735154143.S</t>
  </si>
  <si>
    <t>Montáž vykurovacieho telesa panelového dvojradového výšky 600 mm/ dĺžky 1400-1800 mm</t>
  </si>
  <si>
    <t>484530066500</t>
  </si>
  <si>
    <t>Teleso vykurovacie doskové dvojpanelové oceľové KORAD 22K, vxl 600x1400 mm</t>
  </si>
  <si>
    <t>484530066600</t>
  </si>
  <si>
    <t>Teleso vykurovacie doskové dvojpanelové oceľové KORAD 22K, vxl 600x1500 mm</t>
  </si>
  <si>
    <t>484530066700</t>
  </si>
  <si>
    <t>Teleso vykurovacie doskové dvojpanelové oceľové KORAD 22K, vxl 600x1600 mm</t>
  </si>
  <si>
    <t>73345897</t>
  </si>
  <si>
    <t>Demontáž  rozvody stareho rozvodu pre kurene a demontáž liatinove radiator odvoz na skladku</t>
  </si>
  <si>
    <t>1234566</t>
  </si>
  <si>
    <t>Spustenie   do prevadzky    cely system vykurovanie</t>
  </si>
  <si>
    <t>1234567</t>
  </si>
  <si>
    <t>Revízia   vykurovanie</t>
  </si>
  <si>
    <t>1234569</t>
  </si>
  <si>
    <t>Drobne   pridružene stavebné  práce  odvetranie atechnicka miestnosť  a žaluzie a doroben murarske prace</t>
  </si>
  <si>
    <t>735162130.S</t>
  </si>
  <si>
    <t>Montáž vykurovacieho telesa rúrkového výšky 1220 mm</t>
  </si>
  <si>
    <t>484520002300.S</t>
  </si>
  <si>
    <t>Teleso vykurovacie rebríkové oceľové, lxvxhĺ 600x1220x30-61 mm, pripojenie G 1/2" vnútorné</t>
  </si>
  <si>
    <t>SO-06 - Prípojka kanalizácie</t>
  </si>
  <si>
    <t xml:space="preserve">    5 - Komunikácie   </t>
  </si>
  <si>
    <t>132201201</t>
  </si>
  <si>
    <t>Výkop ryhy šírky 600-2000mm horn.3 do 100m3</t>
  </si>
  <si>
    <t>132201209</t>
  </si>
  <si>
    <t>Príplatok k cenám za lepivosť pri hĺbení rýh š. nad 600 do 2 000 mm zapaž. i nezapažených, s urovnaním dna v hornine 3</t>
  </si>
  <si>
    <t>174101001</t>
  </si>
  <si>
    <t>Zásyp sypaninou so zhutnením jám, šachiet, rýh, zárezov alebo okolo objektov do 100 m3</t>
  </si>
  <si>
    <t>583310002700</t>
  </si>
  <si>
    <t>Piesok frakcia 0-4 mm, STN EN 12620 + A1</t>
  </si>
  <si>
    <t>451541111</t>
  </si>
  <si>
    <t>Lôžko pod potrubie zo štrkodrvy v otvorenom výkope</t>
  </si>
  <si>
    <t>175101102</t>
  </si>
  <si>
    <t>Obsyp potrubia sypaninou z vhodných hornín 1 až 4 s prehodením sypaniny</t>
  </si>
  <si>
    <t>273313611</t>
  </si>
  <si>
    <t>Betón základových dosiek, prostý tr. C 16/20</t>
  </si>
  <si>
    <t xml:space="preserve">Komunikácie   </t>
  </si>
  <si>
    <t>113106613.S</t>
  </si>
  <si>
    <t>Rozoberanie maloformátovej zámkovej dlažby v ploche do 20 m2,  -0,26000t</t>
  </si>
  <si>
    <t>113107112.S</t>
  </si>
  <si>
    <t>Odstránenie krytu v ploche do 200 m2 z kameniva ťaženého, hr.100 do 200 mm,  -0,24000t</t>
  </si>
  <si>
    <t>564861111.S</t>
  </si>
  <si>
    <t>Podklad zo štrkodrviny s rozprestretím a zhutnením, po zhutnení hr. 200 mm</t>
  </si>
  <si>
    <t>596911141.S</t>
  </si>
  <si>
    <t>Kladenie betónovej zámkovej dlažby komunikácií pre peších hr. 60 mm pre peších do 50 m2 so zriadením lôžka z kameniva hr. 30 mm</t>
  </si>
  <si>
    <t>286110009900</t>
  </si>
  <si>
    <t>Rúra kanalizačná PVC-U gravitačná, hladká SN8 - KG, ML - viacvrstvová, DN 160, dĺ. 5 m, WAVIN</t>
  </si>
  <si>
    <t>871356006</t>
  </si>
  <si>
    <t>Montáž kanalizačného PVC-U potrubia hladkého viacvrstvového DN 200</t>
  </si>
  <si>
    <t>286110007400</t>
  </si>
  <si>
    <t>Rúra kanalizačná PVC-U gravitačná, hladká SN4 - KG, ML - viacvrstvová, DN 200, dĺ. 5 m, WAVIN</t>
  </si>
  <si>
    <t>877326004</t>
  </si>
  <si>
    <t>Montáž kanalizačného PVC-U kolena DN 160</t>
  </si>
  <si>
    <t>286510004400</t>
  </si>
  <si>
    <t>Koleno PVC-U, DN 160x45° hladká pre gravitačnú kanalizáciu KG potrubia, WAVIN</t>
  </si>
  <si>
    <t>894431133</t>
  </si>
  <si>
    <t>Montáž revíznej šachty z PVC, DN 400/160 (DN šachty/DN potr. ved.), tlak 12,5 t, hl. 1400 do 1700mm</t>
  </si>
  <si>
    <t>286610027100</t>
  </si>
  <si>
    <t>Predĺženie DN 400, dĺžka 2 m, hladka rúra PVC, pre PP revízne šachty, PIPELIFE</t>
  </si>
  <si>
    <t>286620000100</t>
  </si>
  <si>
    <t>Poklop liatinový, pre zaťaženie do 1,5 t, pre PP revízne šachty DN 315, PIPELIFE</t>
  </si>
  <si>
    <t>286610002300</t>
  </si>
  <si>
    <t>Zberné dno DN 400, vtok/výtok DN 160, pre PP revízne šachty na PVC hladkú kanalizáciu s predĺžením, PIPELIFE</t>
  </si>
  <si>
    <t>899103111</t>
  </si>
  <si>
    <t>Osadenie poklopu liatinového a oceľového vrátane rámu hmotn. nad 100 do 150 kg</t>
  </si>
  <si>
    <t>552410002700</t>
  </si>
  <si>
    <t>Poklop oceľový ľahký 600x600 mm</t>
  </si>
  <si>
    <t>386942113</t>
  </si>
  <si>
    <t>Montáž odlučovača tukov, veľkosť T5</t>
  </si>
  <si>
    <t>286640004200</t>
  </si>
  <si>
    <t>Odlučovač tukov a škrobov EG0505C, prietok 5 l/s, pochôdzny poklop, s kalovou jímkou, PE, MEA</t>
  </si>
  <si>
    <t>998226011.S</t>
  </si>
  <si>
    <t>Presun hmôt pre komunikácie a letiská s krytom montovaným z cest. panelov zo železového betónu</t>
  </si>
  <si>
    <t>SO-07 - Prípojka plyn</t>
  </si>
  <si>
    <t xml:space="preserve">    723 - Zdravotechnika - vnútorný plynovod   </t>
  </si>
  <si>
    <t xml:space="preserve">    23-M - Montáže potrubia   </t>
  </si>
  <si>
    <t xml:space="preserve">    46-M - Zemné práce vykonávané pri externých montážnych prácach   </t>
  </si>
  <si>
    <t xml:space="preserve">    95-M - Revízie   </t>
  </si>
  <si>
    <t>132201202</t>
  </si>
  <si>
    <t>Výkop ryhy šírky 600-2000mm horn.3 od 100 do 1000 m3</t>
  </si>
  <si>
    <t>174101002</t>
  </si>
  <si>
    <t>Zásyp sypaninou so zhutnením jám, šachiet, rýh, zárezov alebo okolo objektov nad 100 do 1000 m3</t>
  </si>
  <si>
    <t>583310002800</t>
  </si>
  <si>
    <t>Štrkopiesok frakcia 0-8 mm, STN EN 13242 + A1</t>
  </si>
  <si>
    <t>141721111.S</t>
  </si>
  <si>
    <t>Riadené horizontálne vŕtanie v hornine tr 1-4 pre pretláčanie PE rúr do D63</t>
  </si>
  <si>
    <t>181101102</t>
  </si>
  <si>
    <t>Úprava pláne v zárezoch v hornine 1-4 so zhutnením</t>
  </si>
  <si>
    <t>871188042</t>
  </si>
  <si>
    <t>Montáž plynového potrubia z dvojvsrtvového PE 100 SDR11 zváraných elektrotvarovkami D 40x3,7 mm</t>
  </si>
  <si>
    <t>286130036000</t>
  </si>
  <si>
    <t>Rúra HDPE na plyn PE100 SDR11 40x3,7x100 m, WAVIN</t>
  </si>
  <si>
    <t>286530227200</t>
  </si>
  <si>
    <t>Elektrospojka PE 100, na vodu, plyn a kanalizáciu, SDR 11, D 40 mm, WAVIN</t>
  </si>
  <si>
    <t>998276101</t>
  </si>
  <si>
    <t>Presun hmôt pre rúrové vedenie hĺbené z rúr z plast., hmôt alebo sklolamin. v otvorenom výkope</t>
  </si>
  <si>
    <t>723</t>
  </si>
  <si>
    <t xml:space="preserve">Zdravotechnika - vnútorný plynovod   </t>
  </si>
  <si>
    <t>723100151.S</t>
  </si>
  <si>
    <t>Potrubie plynové z plasthliníkových rúrok spájaných lisovaním Dxt 20x2,0 mm</t>
  </si>
  <si>
    <t>723100158.S</t>
  </si>
  <si>
    <t>Chránička pre plynové potrubie z plasthliníkových rúrok D 32 mm</t>
  </si>
  <si>
    <t>723160207</t>
  </si>
  <si>
    <t>Prípojka k plynomeru spojená na závit bez obchádzky G 2</t>
  </si>
  <si>
    <t>723230509</t>
  </si>
  <si>
    <t>Montáž nadprietokovej poistky plynu G 1/2 (DN 50) FM typ L prietok V 16 m3/h s vnútorným a vonkajším závitom</t>
  </si>
  <si>
    <t>551390003700</t>
  </si>
  <si>
    <t>Bezpečnostná nadprietoková poistka GST typ L-FM, 2", 16 m3/h, prívod F, vývod M, nerezová oceľ, IVAR</t>
  </si>
  <si>
    <t>Pol5</t>
  </si>
  <si>
    <t>D+M meracej zostavy  podľa požiadavky SPP, vrátane armatúr, pospojovania, vybavenia, náterov</t>
  </si>
  <si>
    <t>723234101</t>
  </si>
  <si>
    <t>Montáž strednotlakového regulátora tlaku plynu so skrinkou pre svietiplyn AL S-5 jednoduchých vrátane dodávky</t>
  </si>
  <si>
    <t>405610001100</t>
  </si>
  <si>
    <t>Skrinka ochranná pre jednoduchý regulačný rad   vrátane montáže</t>
  </si>
  <si>
    <t>210872004</t>
  </si>
  <si>
    <t>Kábel signálny uložený voľne JEFY  2x1,5 mm2</t>
  </si>
  <si>
    <t>341210000100</t>
  </si>
  <si>
    <t>Kábel medený návestný JYFY 2x1,5 mm2</t>
  </si>
  <si>
    <t xml:space="preserve">Montáže potrubia   </t>
  </si>
  <si>
    <t>230170004</t>
  </si>
  <si>
    <t>Príprava pre skúšku tesnosti DN 150 - 200</t>
  </si>
  <si>
    <t>úsek</t>
  </si>
  <si>
    <t>230203444</t>
  </si>
  <si>
    <t>Montáž KH-ZS teleskopická zemná súprava pre KHP, AKHP, d63-200-H:1,0-1,6m</t>
  </si>
  <si>
    <t>422710000700</t>
  </si>
  <si>
    <t>Teleskopická zemná súprava pre FRIALOC FBS tyč z ušľachtilej ocele výška 1,2-1,8 m, FRIALEN</t>
  </si>
  <si>
    <t>230220001</t>
  </si>
  <si>
    <t>Montáž zemnej súpravy pre posúvače ON 13 6580</t>
  </si>
  <si>
    <t>230220006</t>
  </si>
  <si>
    <t>Montáž liatinového poklopu</t>
  </si>
  <si>
    <t>230230122</t>
  </si>
  <si>
    <t>Príprava na tlakovú skúšku vzduchom a vodou do 4 Mpa</t>
  </si>
  <si>
    <t>Pol6</t>
  </si>
  <si>
    <t>Zhotovenie ostreého prepoja plynopvého potrubia so zabezpečením prác a priestoru</t>
  </si>
  <si>
    <t>kpl</t>
  </si>
  <si>
    <t>Pol7</t>
  </si>
  <si>
    <t>Dočasné dopravné značenie vr projektu</t>
  </si>
  <si>
    <t>46-M</t>
  </si>
  <si>
    <t xml:space="preserve">Zemné práce vykonávané pri externých montážnych prácach   </t>
  </si>
  <si>
    <t>899721133</t>
  </si>
  <si>
    <t>Označenie plynovodného potrubia žltou výstražnou fóliou</t>
  </si>
  <si>
    <t>283230008300</t>
  </si>
  <si>
    <t>Výstražná fólia PE, š. 300 mm, pre plyn, farba žltá, CAMPRI</t>
  </si>
  <si>
    <t>95-M</t>
  </si>
  <si>
    <t xml:space="preserve">Revízie   </t>
  </si>
  <si>
    <t>950506101.S</t>
  </si>
  <si>
    <t>Úradná  skuška    a revizia</t>
  </si>
  <si>
    <t>Denný stacionár v meste Zlaté Moravce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</si>
</sst>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33" fillId="6" borderId="22" xfId="0" applyFont="1" applyFill="1" applyBorder="1" applyAlignment="1" applyProtection="1">
      <alignment horizontal="center" vertical="center"/>
      <protection locked="0"/>
    </xf>
    <xf numFmtId="0" fontId="21" fillId="7" borderId="22" xfId="0" applyFont="1" applyFill="1" applyBorder="1" applyAlignment="1" applyProtection="1">
      <alignment horizontal="center" vertical="center"/>
      <protection locked="0"/>
    </xf>
    <xf numFmtId="0" fontId="33" fillId="7" borderId="22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>
      <selection activeCell="AI16" sqref="AI16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 x14ac:dyDescent="0.2">
      <c r="AR2" s="186" t="s">
        <v>5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 x14ac:dyDescent="0.2">
      <c r="B5" s="17"/>
      <c r="D5" s="21" t="s">
        <v>12</v>
      </c>
      <c r="K5" s="201" t="s">
        <v>13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7"/>
      <c r="BE5" s="198" t="s">
        <v>14</v>
      </c>
      <c r="BS5" s="14" t="s">
        <v>6</v>
      </c>
    </row>
    <row r="6" spans="1:74" s="1" customFormat="1" ht="36.9" customHeight="1" x14ac:dyDescent="0.2">
      <c r="B6" s="17"/>
      <c r="D6" s="23" t="s">
        <v>15</v>
      </c>
      <c r="K6" s="202" t="s">
        <v>1694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7"/>
      <c r="BE6" s="199"/>
      <c r="BS6" s="14" t="s">
        <v>6</v>
      </c>
    </row>
    <row r="7" spans="1:74" s="1" customFormat="1" ht="12" customHeight="1" x14ac:dyDescent="0.2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99"/>
      <c r="BS7" s="14" t="s">
        <v>6</v>
      </c>
    </row>
    <row r="8" spans="1:74" s="1" customFormat="1" ht="12" customHeight="1" x14ac:dyDescent="0.2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99"/>
      <c r="BS8" s="14" t="s">
        <v>6</v>
      </c>
    </row>
    <row r="9" spans="1:74" s="1" customFormat="1" ht="14.4" customHeight="1" x14ac:dyDescent="0.2">
      <c r="B9" s="17"/>
      <c r="AR9" s="17"/>
      <c r="BE9" s="199"/>
      <c r="BS9" s="14" t="s">
        <v>6</v>
      </c>
    </row>
    <row r="10" spans="1:74" s="1" customFormat="1" ht="12" customHeight="1" x14ac:dyDescent="0.2">
      <c r="B10" s="17"/>
      <c r="D10" s="24" t="s">
        <v>22</v>
      </c>
      <c r="AK10" s="24" t="s">
        <v>23</v>
      </c>
      <c r="AN10" s="22" t="s">
        <v>1</v>
      </c>
      <c r="AR10" s="17"/>
      <c r="BE10" s="199"/>
      <c r="BS10" s="14" t="s">
        <v>6</v>
      </c>
    </row>
    <row r="11" spans="1:74" s="1" customFormat="1" ht="18.45" customHeight="1" x14ac:dyDescent="0.2">
      <c r="B11" s="17"/>
      <c r="E11" s="22" t="s">
        <v>19</v>
      </c>
      <c r="AK11" s="24" t="s">
        <v>24</v>
      </c>
      <c r="AN11" s="22" t="s">
        <v>1</v>
      </c>
      <c r="AR11" s="17"/>
      <c r="BE11" s="199"/>
      <c r="BS11" s="14" t="s">
        <v>6</v>
      </c>
    </row>
    <row r="12" spans="1:74" s="1" customFormat="1" ht="6.9" customHeight="1" x14ac:dyDescent="0.2">
      <c r="B12" s="17"/>
      <c r="AR12" s="17"/>
      <c r="BE12" s="199"/>
      <c r="BS12" s="14" t="s">
        <v>6</v>
      </c>
    </row>
    <row r="13" spans="1:74" s="1" customFormat="1" ht="12" customHeight="1" x14ac:dyDescent="0.2">
      <c r="B13" s="17"/>
      <c r="D13" s="24" t="s">
        <v>25</v>
      </c>
      <c r="AK13" s="24" t="s">
        <v>23</v>
      </c>
      <c r="AN13" s="26" t="s">
        <v>26</v>
      </c>
      <c r="AR13" s="17"/>
      <c r="BE13" s="199"/>
      <c r="BS13" s="14" t="s">
        <v>6</v>
      </c>
    </row>
    <row r="14" spans="1:74" ht="13.2" x14ac:dyDescent="0.2">
      <c r="B14" s="17"/>
      <c r="E14" s="203" t="s">
        <v>26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4" t="s">
        <v>24</v>
      </c>
      <c r="AN14" s="26" t="s">
        <v>26</v>
      </c>
      <c r="AR14" s="17"/>
      <c r="BE14" s="199"/>
      <c r="BS14" s="14" t="s">
        <v>6</v>
      </c>
    </row>
    <row r="15" spans="1:74" s="1" customFormat="1" ht="6.9" customHeight="1" x14ac:dyDescent="0.2">
      <c r="B15" s="17"/>
      <c r="AR15" s="17"/>
      <c r="BE15" s="199"/>
      <c r="BS15" s="14" t="s">
        <v>3</v>
      </c>
    </row>
    <row r="16" spans="1:74" s="1" customFormat="1" ht="12" customHeight="1" x14ac:dyDescent="0.2">
      <c r="B16" s="17"/>
      <c r="D16" s="24" t="s">
        <v>27</v>
      </c>
      <c r="AK16" s="24" t="s">
        <v>23</v>
      </c>
      <c r="AN16" s="22" t="s">
        <v>1</v>
      </c>
      <c r="AR16" s="17"/>
      <c r="BE16" s="199"/>
      <c r="BS16" s="14" t="s">
        <v>3</v>
      </c>
    </row>
    <row r="17" spans="1:71" s="1" customFormat="1" ht="18.45" customHeight="1" x14ac:dyDescent="0.2">
      <c r="B17" s="17"/>
      <c r="E17" s="22" t="s">
        <v>19</v>
      </c>
      <c r="AK17" s="24" t="s">
        <v>24</v>
      </c>
      <c r="AN17" s="22" t="s">
        <v>1</v>
      </c>
      <c r="AR17" s="17"/>
      <c r="BE17" s="199"/>
      <c r="BS17" s="14" t="s">
        <v>28</v>
      </c>
    </row>
    <row r="18" spans="1:71" s="1" customFormat="1" ht="6.9" customHeight="1" x14ac:dyDescent="0.2">
      <c r="B18" s="17"/>
      <c r="AR18" s="17"/>
      <c r="BE18" s="199"/>
      <c r="BS18" s="14" t="s">
        <v>6</v>
      </c>
    </row>
    <row r="19" spans="1:71" s="1" customFormat="1" ht="12" customHeight="1" x14ac:dyDescent="0.2">
      <c r="B19" s="17"/>
      <c r="D19" s="24" t="s">
        <v>29</v>
      </c>
      <c r="AK19" s="24" t="s">
        <v>23</v>
      </c>
      <c r="AN19" s="22" t="s">
        <v>1</v>
      </c>
      <c r="AR19" s="17"/>
      <c r="BE19" s="199"/>
      <c r="BS19" s="14" t="s">
        <v>6</v>
      </c>
    </row>
    <row r="20" spans="1:71" s="1" customFormat="1" ht="18.45" customHeight="1" x14ac:dyDescent="0.2">
      <c r="B20" s="17"/>
      <c r="E20" s="22" t="s">
        <v>19</v>
      </c>
      <c r="AK20" s="24" t="s">
        <v>24</v>
      </c>
      <c r="AN20" s="22" t="s">
        <v>1</v>
      </c>
      <c r="AR20" s="17"/>
      <c r="BE20" s="199"/>
      <c r="BS20" s="14" t="s">
        <v>28</v>
      </c>
    </row>
    <row r="21" spans="1:71" s="1" customFormat="1" ht="6.9" customHeight="1" x14ac:dyDescent="0.2">
      <c r="B21" s="17"/>
      <c r="AR21" s="17"/>
      <c r="BE21" s="199"/>
    </row>
    <row r="22" spans="1:71" s="1" customFormat="1" ht="12" customHeight="1" x14ac:dyDescent="0.2">
      <c r="B22" s="17"/>
      <c r="D22" s="24" t="s">
        <v>30</v>
      </c>
      <c r="AR22" s="17"/>
      <c r="BE22" s="199"/>
    </row>
    <row r="23" spans="1:71" s="1" customFormat="1" ht="16.5" customHeight="1" x14ac:dyDescent="0.2">
      <c r="B23" s="17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7"/>
      <c r="BE23" s="199"/>
    </row>
    <row r="24" spans="1:71" s="1" customFormat="1" ht="6.9" customHeight="1" x14ac:dyDescent="0.2">
      <c r="B24" s="17"/>
      <c r="AR24" s="17"/>
      <c r="BE24" s="199"/>
    </row>
    <row r="25" spans="1:71" s="1" customFormat="1" ht="6.9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9"/>
    </row>
    <row r="26" spans="1:71" s="2" customFormat="1" ht="25.95" customHeight="1" x14ac:dyDescent="0.2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6">
        <f>ROUND(AG94,2)</f>
        <v>0</v>
      </c>
      <c r="AL26" s="207"/>
      <c r="AM26" s="207"/>
      <c r="AN26" s="207"/>
      <c r="AO26" s="207"/>
      <c r="AP26" s="29"/>
      <c r="AQ26" s="29"/>
      <c r="AR26" s="30"/>
      <c r="BE26" s="199"/>
    </row>
    <row r="27" spans="1:71" s="2" customFormat="1" ht="6.9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9"/>
    </row>
    <row r="28" spans="1:71" s="2" customFormat="1" ht="13.2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8" t="s">
        <v>32</v>
      </c>
      <c r="M28" s="208"/>
      <c r="N28" s="208"/>
      <c r="O28" s="208"/>
      <c r="P28" s="208"/>
      <c r="Q28" s="29"/>
      <c r="R28" s="29"/>
      <c r="S28" s="29"/>
      <c r="T28" s="29"/>
      <c r="U28" s="29"/>
      <c r="V28" s="29"/>
      <c r="W28" s="208" t="s">
        <v>33</v>
      </c>
      <c r="X28" s="208"/>
      <c r="Y28" s="208"/>
      <c r="Z28" s="208"/>
      <c r="AA28" s="208"/>
      <c r="AB28" s="208"/>
      <c r="AC28" s="208"/>
      <c r="AD28" s="208"/>
      <c r="AE28" s="208"/>
      <c r="AF28" s="29"/>
      <c r="AG28" s="29"/>
      <c r="AH28" s="29"/>
      <c r="AI28" s="29"/>
      <c r="AJ28" s="29"/>
      <c r="AK28" s="208" t="s">
        <v>34</v>
      </c>
      <c r="AL28" s="208"/>
      <c r="AM28" s="208"/>
      <c r="AN28" s="208"/>
      <c r="AO28" s="208"/>
      <c r="AP28" s="29"/>
      <c r="AQ28" s="29"/>
      <c r="AR28" s="30"/>
      <c r="BE28" s="199"/>
    </row>
    <row r="29" spans="1:71" s="3" customFormat="1" ht="14.4" customHeight="1" x14ac:dyDescent="0.2">
      <c r="B29" s="34"/>
      <c r="D29" s="24" t="s">
        <v>35</v>
      </c>
      <c r="F29" s="35" t="s">
        <v>36</v>
      </c>
      <c r="L29" s="190">
        <v>0.2</v>
      </c>
      <c r="M29" s="189"/>
      <c r="N29" s="189"/>
      <c r="O29" s="189"/>
      <c r="P29" s="189"/>
      <c r="Q29" s="36"/>
      <c r="R29" s="36"/>
      <c r="S29" s="36"/>
      <c r="T29" s="36"/>
      <c r="U29" s="36"/>
      <c r="V29" s="36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F29" s="36"/>
      <c r="AG29" s="36"/>
      <c r="AH29" s="36"/>
      <c r="AI29" s="36"/>
      <c r="AJ29" s="36"/>
      <c r="AK29" s="188">
        <f>ROUND(AV94, 2)</f>
        <v>0</v>
      </c>
      <c r="AL29" s="189"/>
      <c r="AM29" s="189"/>
      <c r="AN29" s="189"/>
      <c r="AO29" s="189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0"/>
    </row>
    <row r="30" spans="1:71" s="3" customFormat="1" ht="14.4" customHeight="1" x14ac:dyDescent="0.2">
      <c r="B30" s="34"/>
      <c r="F30" s="35" t="s">
        <v>37</v>
      </c>
      <c r="L30" s="190">
        <v>0.2</v>
      </c>
      <c r="M30" s="189"/>
      <c r="N30" s="189"/>
      <c r="O30" s="189"/>
      <c r="P30" s="189"/>
      <c r="Q30" s="36"/>
      <c r="R30" s="36"/>
      <c r="S30" s="36"/>
      <c r="T30" s="36"/>
      <c r="U30" s="36"/>
      <c r="V30" s="36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F30" s="36"/>
      <c r="AG30" s="36"/>
      <c r="AH30" s="36"/>
      <c r="AI30" s="36"/>
      <c r="AJ30" s="36"/>
      <c r="AK30" s="188">
        <f>ROUND(AW94, 2)</f>
        <v>0</v>
      </c>
      <c r="AL30" s="189"/>
      <c r="AM30" s="189"/>
      <c r="AN30" s="189"/>
      <c r="AO30" s="189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0"/>
    </row>
    <row r="31" spans="1:71" s="3" customFormat="1" ht="14.4" hidden="1" customHeight="1" x14ac:dyDescent="0.2">
      <c r="B31" s="34"/>
      <c r="F31" s="24" t="s">
        <v>38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4"/>
      <c r="BE31" s="200"/>
    </row>
    <row r="32" spans="1:71" s="3" customFormat="1" ht="14.4" hidden="1" customHeight="1" x14ac:dyDescent="0.2">
      <c r="B32" s="34"/>
      <c r="F32" s="24" t="s">
        <v>39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4"/>
      <c r="BE32" s="200"/>
    </row>
    <row r="33" spans="1:57" s="3" customFormat="1" ht="14.4" hidden="1" customHeight="1" x14ac:dyDescent="0.2">
      <c r="B33" s="34"/>
      <c r="F33" s="35" t="s">
        <v>40</v>
      </c>
      <c r="L33" s="190">
        <v>0</v>
      </c>
      <c r="M33" s="189"/>
      <c r="N33" s="189"/>
      <c r="O33" s="189"/>
      <c r="P33" s="189"/>
      <c r="Q33" s="36"/>
      <c r="R33" s="36"/>
      <c r="S33" s="36"/>
      <c r="T33" s="36"/>
      <c r="U33" s="36"/>
      <c r="V33" s="36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F33" s="36"/>
      <c r="AG33" s="36"/>
      <c r="AH33" s="36"/>
      <c r="AI33" s="36"/>
      <c r="AJ33" s="36"/>
      <c r="AK33" s="188">
        <v>0</v>
      </c>
      <c r="AL33" s="189"/>
      <c r="AM33" s="189"/>
      <c r="AN33" s="189"/>
      <c r="AO33" s="189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0"/>
    </row>
    <row r="34" spans="1:57" s="2" customFormat="1" ht="6.9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9"/>
    </row>
    <row r="35" spans="1:57" s="2" customFormat="1" ht="25.95" customHeight="1" x14ac:dyDescent="0.2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194" t="s">
        <v>43</v>
      </c>
      <c r="Y35" s="192"/>
      <c r="Z35" s="192"/>
      <c r="AA35" s="192"/>
      <c r="AB35" s="192"/>
      <c r="AC35" s="40"/>
      <c r="AD35" s="40"/>
      <c r="AE35" s="40"/>
      <c r="AF35" s="40"/>
      <c r="AG35" s="40"/>
      <c r="AH35" s="40"/>
      <c r="AI35" s="40"/>
      <c r="AJ35" s="40"/>
      <c r="AK35" s="191">
        <f>SUM(AK26:AK33)</f>
        <v>0</v>
      </c>
      <c r="AL35" s="192"/>
      <c r="AM35" s="192"/>
      <c r="AN35" s="192"/>
      <c r="AO35" s="193"/>
      <c r="AP35" s="38"/>
      <c r="AQ35" s="38"/>
      <c r="AR35" s="30"/>
      <c r="BE35" s="29"/>
    </row>
    <row r="36" spans="1:57" s="2" customFormat="1" ht="6.9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 x14ac:dyDescent="0.2">
      <c r="B38" s="17"/>
      <c r="AR38" s="17"/>
    </row>
    <row r="39" spans="1:57" s="1" customFormat="1" ht="14.4" customHeight="1" x14ac:dyDescent="0.2">
      <c r="B39" s="17"/>
      <c r="AR39" s="17"/>
    </row>
    <row r="40" spans="1:57" s="1" customFormat="1" ht="14.4" customHeight="1" x14ac:dyDescent="0.2">
      <c r="B40" s="17"/>
      <c r="AR40" s="17"/>
    </row>
    <row r="41" spans="1:57" s="1" customFormat="1" ht="14.4" customHeight="1" x14ac:dyDescent="0.2">
      <c r="B41" s="17"/>
      <c r="AR41" s="17"/>
    </row>
    <row r="42" spans="1:57" s="1" customFormat="1" ht="14.4" customHeight="1" x14ac:dyDescent="0.2">
      <c r="B42" s="17"/>
      <c r="AR42" s="17"/>
    </row>
    <row r="43" spans="1:57" s="1" customFormat="1" ht="14.4" customHeight="1" x14ac:dyDescent="0.2">
      <c r="B43" s="17"/>
      <c r="AR43" s="17"/>
    </row>
    <row r="44" spans="1:57" s="1" customFormat="1" ht="14.4" customHeight="1" x14ac:dyDescent="0.2">
      <c r="B44" s="17"/>
      <c r="AR44" s="17"/>
    </row>
    <row r="45" spans="1:57" s="1" customFormat="1" ht="14.4" customHeight="1" x14ac:dyDescent="0.2">
      <c r="B45" s="17"/>
      <c r="AR45" s="17"/>
    </row>
    <row r="46" spans="1:57" s="1" customFormat="1" ht="14.4" customHeight="1" x14ac:dyDescent="0.2">
      <c r="B46" s="17"/>
      <c r="AR46" s="17"/>
    </row>
    <row r="47" spans="1:57" s="1" customFormat="1" ht="14.4" customHeight="1" x14ac:dyDescent="0.2">
      <c r="B47" s="17"/>
      <c r="AR47" s="17"/>
    </row>
    <row r="48" spans="1:57" s="1" customFormat="1" ht="14.4" customHeight="1" x14ac:dyDescent="0.2">
      <c r="B48" s="17"/>
      <c r="AR48" s="17"/>
    </row>
    <row r="49" spans="1:57" s="2" customFormat="1" ht="14.4" customHeight="1" x14ac:dyDescent="0.2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3.2" x14ac:dyDescent="0.2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3.2" x14ac:dyDescent="0.2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3.2" x14ac:dyDescent="0.2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 x14ac:dyDescent="0.2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51"/>
      <c r="C84" s="24" t="s">
        <v>12</v>
      </c>
      <c r="L84" s="4" t="str">
        <f>K5</f>
        <v>IMPORT</v>
      </c>
      <c r="AR84" s="51"/>
    </row>
    <row r="85" spans="1:91" s="5" customFormat="1" ht="36.9" customHeight="1" x14ac:dyDescent="0.2">
      <c r="B85" s="52"/>
      <c r="C85" s="53" t="s">
        <v>15</v>
      </c>
      <c r="L85" s="219" t="str">
        <f>K6</f>
        <v>Denný stacionár v meste Zlaté Moravce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R85" s="52"/>
    </row>
    <row r="86" spans="1:91" s="2" customFormat="1" ht="6.9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21" t="str">
        <f>IF(AN8= "","",AN8)</f>
        <v>27. 6. 2022</v>
      </c>
      <c r="AN87" s="221"/>
      <c r="AO87" s="29"/>
      <c r="AP87" s="29"/>
      <c r="AQ87" s="29"/>
      <c r="AR87" s="30"/>
      <c r="BE87" s="29"/>
    </row>
    <row r="88" spans="1:91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 x14ac:dyDescent="0.2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22" t="str">
        <f>IF(E17="","",E17)</f>
        <v xml:space="preserve"> </v>
      </c>
      <c r="AN89" s="223"/>
      <c r="AO89" s="223"/>
      <c r="AP89" s="223"/>
      <c r="AQ89" s="29"/>
      <c r="AR89" s="30"/>
      <c r="AS89" s="224" t="s">
        <v>51</v>
      </c>
      <c r="AT89" s="22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 x14ac:dyDescent="0.2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22" t="str">
        <f>IF(E20="","",E20)</f>
        <v xml:space="preserve"> </v>
      </c>
      <c r="AN90" s="223"/>
      <c r="AO90" s="223"/>
      <c r="AP90" s="223"/>
      <c r="AQ90" s="29"/>
      <c r="AR90" s="30"/>
      <c r="AS90" s="226"/>
      <c r="AT90" s="22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8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6"/>
      <c r="AT91" s="22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 x14ac:dyDescent="0.2">
      <c r="A92" s="29"/>
      <c r="B92" s="30"/>
      <c r="C92" s="212" t="s">
        <v>52</v>
      </c>
      <c r="D92" s="213"/>
      <c r="E92" s="213"/>
      <c r="F92" s="213"/>
      <c r="G92" s="213"/>
      <c r="H92" s="60"/>
      <c r="I92" s="215" t="s">
        <v>53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4" t="s">
        <v>54</v>
      </c>
      <c r="AH92" s="213"/>
      <c r="AI92" s="213"/>
      <c r="AJ92" s="213"/>
      <c r="AK92" s="213"/>
      <c r="AL92" s="213"/>
      <c r="AM92" s="213"/>
      <c r="AN92" s="215" t="s">
        <v>55</v>
      </c>
      <c r="AO92" s="213"/>
      <c r="AP92" s="216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8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 x14ac:dyDescent="0.2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7">
        <f>ROUND(SUM(AG95:AG101),2)</f>
        <v>0</v>
      </c>
      <c r="AH94" s="217"/>
      <c r="AI94" s="217"/>
      <c r="AJ94" s="217"/>
      <c r="AK94" s="217"/>
      <c r="AL94" s="217"/>
      <c r="AM94" s="217"/>
      <c r="AN94" s="218">
        <f t="shared" ref="AN94:AN101" si="0">SUM(AG94,AT94)</f>
        <v>0</v>
      </c>
      <c r="AO94" s="218"/>
      <c r="AP94" s="218"/>
      <c r="AQ94" s="72" t="s">
        <v>1</v>
      </c>
      <c r="AR94" s="68"/>
      <c r="AS94" s="73">
        <f>ROUND(SUM(AS95:AS101),2)</f>
        <v>0</v>
      </c>
      <c r="AT94" s="74">
        <f t="shared" ref="AT94:AT101" si="1">ROUND(SUM(AV94:AW94),2)</f>
        <v>0</v>
      </c>
      <c r="AU94" s="75">
        <f>ROUND(SUM(AU95:AU101),5)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ROUND(SUM(AZ95:AZ101),2)</f>
        <v>0</v>
      </c>
      <c r="BA94" s="74">
        <f>ROUND(SUM(BA95:BA101),2)</f>
        <v>0</v>
      </c>
      <c r="BB94" s="74">
        <f>ROUND(SUM(BB95:BB101),2)</f>
        <v>0</v>
      </c>
      <c r="BC94" s="74">
        <f>ROUND(SUM(BC95:BC101),2)</f>
        <v>0</v>
      </c>
      <c r="BD94" s="76">
        <f>ROUND(SUM(BD95:BD101),2)</f>
        <v>0</v>
      </c>
      <c r="BS94" s="77" t="s">
        <v>70</v>
      </c>
      <c r="BT94" s="77" t="s">
        <v>71</v>
      </c>
      <c r="BU94" s="78" t="s">
        <v>72</v>
      </c>
      <c r="BV94" s="77" t="s">
        <v>13</v>
      </c>
      <c r="BW94" s="77" t="s">
        <v>4</v>
      </c>
      <c r="BX94" s="77" t="s">
        <v>73</v>
      </c>
      <c r="CL94" s="77" t="s">
        <v>1</v>
      </c>
    </row>
    <row r="95" spans="1:91" s="7" customFormat="1" ht="16.5" customHeight="1" x14ac:dyDescent="0.2">
      <c r="A95" s="79" t="s">
        <v>74</v>
      </c>
      <c r="B95" s="80"/>
      <c r="C95" s="81"/>
      <c r="D95" s="211" t="s">
        <v>75</v>
      </c>
      <c r="E95" s="211"/>
      <c r="F95" s="211"/>
      <c r="G95" s="211"/>
      <c r="H95" s="211"/>
      <c r="I95" s="82"/>
      <c r="J95" s="211" t="s">
        <v>76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'SO-01 - Búracie práce'!J30</f>
        <v>0</v>
      </c>
      <c r="AH95" s="210"/>
      <c r="AI95" s="210"/>
      <c r="AJ95" s="210"/>
      <c r="AK95" s="210"/>
      <c r="AL95" s="210"/>
      <c r="AM95" s="210"/>
      <c r="AN95" s="209">
        <f t="shared" si="0"/>
        <v>0</v>
      </c>
      <c r="AO95" s="210"/>
      <c r="AP95" s="210"/>
      <c r="AQ95" s="83" t="s">
        <v>77</v>
      </c>
      <c r="AR95" s="80"/>
      <c r="AS95" s="84">
        <v>0</v>
      </c>
      <c r="AT95" s="85">
        <f t="shared" si="1"/>
        <v>0</v>
      </c>
      <c r="AU95" s="86">
        <f>'SO-01 - Búracie práce'!P130</f>
        <v>0</v>
      </c>
      <c r="AV95" s="85">
        <f>'SO-01 - Búracie práce'!J33</f>
        <v>0</v>
      </c>
      <c r="AW95" s="85">
        <f>'SO-01 - Búracie práce'!J34</f>
        <v>0</v>
      </c>
      <c r="AX95" s="85">
        <f>'SO-01 - Búracie práce'!J35</f>
        <v>0</v>
      </c>
      <c r="AY95" s="85">
        <f>'SO-01 - Búracie práce'!J36</f>
        <v>0</v>
      </c>
      <c r="AZ95" s="85">
        <f>'SO-01 - Búracie práce'!F33</f>
        <v>0</v>
      </c>
      <c r="BA95" s="85">
        <f>'SO-01 - Búracie práce'!F34</f>
        <v>0</v>
      </c>
      <c r="BB95" s="85">
        <f>'SO-01 - Búracie práce'!F35</f>
        <v>0</v>
      </c>
      <c r="BC95" s="85">
        <f>'SO-01 - Búracie práce'!F36</f>
        <v>0</v>
      </c>
      <c r="BD95" s="87">
        <f>'SO-01 - Búracie práce'!F37</f>
        <v>0</v>
      </c>
      <c r="BT95" s="88" t="s">
        <v>78</v>
      </c>
      <c r="BV95" s="88" t="s">
        <v>13</v>
      </c>
      <c r="BW95" s="88" t="s">
        <v>79</v>
      </c>
      <c r="BX95" s="88" t="s">
        <v>4</v>
      </c>
      <c r="CL95" s="88" t="s">
        <v>1</v>
      </c>
      <c r="CM95" s="88" t="s">
        <v>71</v>
      </c>
    </row>
    <row r="96" spans="1:91" s="7" customFormat="1" ht="16.5" customHeight="1" x14ac:dyDescent="0.2">
      <c r="A96" s="79" t="s">
        <v>74</v>
      </c>
      <c r="B96" s="80"/>
      <c r="C96" s="81"/>
      <c r="D96" s="211" t="s">
        <v>80</v>
      </c>
      <c r="E96" s="211"/>
      <c r="F96" s="211"/>
      <c r="G96" s="211"/>
      <c r="H96" s="211"/>
      <c r="I96" s="82"/>
      <c r="J96" s="211" t="s">
        <v>81</v>
      </c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09">
        <f>'SO-02 - Architektúra'!J30</f>
        <v>0</v>
      </c>
      <c r="AH96" s="210"/>
      <c r="AI96" s="210"/>
      <c r="AJ96" s="210"/>
      <c r="AK96" s="210"/>
      <c r="AL96" s="210"/>
      <c r="AM96" s="210"/>
      <c r="AN96" s="209">
        <f t="shared" si="0"/>
        <v>0</v>
      </c>
      <c r="AO96" s="210"/>
      <c r="AP96" s="210"/>
      <c r="AQ96" s="83" t="s">
        <v>77</v>
      </c>
      <c r="AR96" s="80"/>
      <c r="AS96" s="84">
        <v>0</v>
      </c>
      <c r="AT96" s="85">
        <f t="shared" si="1"/>
        <v>0</v>
      </c>
      <c r="AU96" s="86">
        <f>'SO-02 - Architektúra'!P137</f>
        <v>0</v>
      </c>
      <c r="AV96" s="85">
        <f>'SO-02 - Architektúra'!J33</f>
        <v>0</v>
      </c>
      <c r="AW96" s="85">
        <f>'SO-02 - Architektúra'!J34</f>
        <v>0</v>
      </c>
      <c r="AX96" s="85">
        <f>'SO-02 - Architektúra'!J35</f>
        <v>0</v>
      </c>
      <c r="AY96" s="85">
        <f>'SO-02 - Architektúra'!J36</f>
        <v>0</v>
      </c>
      <c r="AZ96" s="85">
        <f>'SO-02 - Architektúra'!F33</f>
        <v>0</v>
      </c>
      <c r="BA96" s="85">
        <f>'SO-02 - Architektúra'!F34</f>
        <v>0</v>
      </c>
      <c r="BB96" s="85">
        <f>'SO-02 - Architektúra'!F35</f>
        <v>0</v>
      </c>
      <c r="BC96" s="85">
        <f>'SO-02 - Architektúra'!F36</f>
        <v>0</v>
      </c>
      <c r="BD96" s="87">
        <f>'SO-02 - Architektúra'!F37</f>
        <v>0</v>
      </c>
      <c r="BT96" s="88" t="s">
        <v>78</v>
      </c>
      <c r="BV96" s="88" t="s">
        <v>13</v>
      </c>
      <c r="BW96" s="88" t="s">
        <v>82</v>
      </c>
      <c r="BX96" s="88" t="s">
        <v>4</v>
      </c>
      <c r="CL96" s="88" t="s">
        <v>1</v>
      </c>
      <c r="CM96" s="88" t="s">
        <v>71</v>
      </c>
    </row>
    <row r="97" spans="1:91" s="7" customFormat="1" ht="16.5" customHeight="1" x14ac:dyDescent="0.2">
      <c r="A97" s="79" t="s">
        <v>74</v>
      </c>
      <c r="B97" s="80"/>
      <c r="C97" s="81"/>
      <c r="D97" s="211" t="s">
        <v>83</v>
      </c>
      <c r="E97" s="211"/>
      <c r="F97" s="211"/>
      <c r="G97" s="211"/>
      <c r="H97" s="211"/>
      <c r="I97" s="82"/>
      <c r="J97" s="211" t="s">
        <v>84</v>
      </c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09">
        <f>'SO-03 - Elektroinštalácia'!J30</f>
        <v>0</v>
      </c>
      <c r="AH97" s="210"/>
      <c r="AI97" s="210"/>
      <c r="AJ97" s="210"/>
      <c r="AK97" s="210"/>
      <c r="AL97" s="210"/>
      <c r="AM97" s="210"/>
      <c r="AN97" s="209">
        <f t="shared" si="0"/>
        <v>0</v>
      </c>
      <c r="AO97" s="210"/>
      <c r="AP97" s="210"/>
      <c r="AQ97" s="83" t="s">
        <v>77</v>
      </c>
      <c r="AR97" s="80"/>
      <c r="AS97" s="84">
        <v>0</v>
      </c>
      <c r="AT97" s="85">
        <f t="shared" si="1"/>
        <v>0</v>
      </c>
      <c r="AU97" s="86">
        <f>'SO-03 - Elektroinštalácia'!P122</f>
        <v>0</v>
      </c>
      <c r="AV97" s="85">
        <f>'SO-03 - Elektroinštalácia'!J33</f>
        <v>0</v>
      </c>
      <c r="AW97" s="85">
        <f>'SO-03 - Elektroinštalácia'!J34</f>
        <v>0</v>
      </c>
      <c r="AX97" s="85">
        <f>'SO-03 - Elektroinštalácia'!J35</f>
        <v>0</v>
      </c>
      <c r="AY97" s="85">
        <f>'SO-03 - Elektroinštalácia'!J36</f>
        <v>0</v>
      </c>
      <c r="AZ97" s="85">
        <f>'SO-03 - Elektroinštalácia'!F33</f>
        <v>0</v>
      </c>
      <c r="BA97" s="85">
        <f>'SO-03 - Elektroinštalácia'!F34</f>
        <v>0</v>
      </c>
      <c r="BB97" s="85">
        <f>'SO-03 - Elektroinštalácia'!F35</f>
        <v>0</v>
      </c>
      <c r="BC97" s="85">
        <f>'SO-03 - Elektroinštalácia'!F36</f>
        <v>0</v>
      </c>
      <c r="BD97" s="87">
        <f>'SO-03 - Elektroinštalácia'!F37</f>
        <v>0</v>
      </c>
      <c r="BT97" s="88" t="s">
        <v>78</v>
      </c>
      <c r="BV97" s="88" t="s">
        <v>13</v>
      </c>
      <c r="BW97" s="88" t="s">
        <v>85</v>
      </c>
      <c r="BX97" s="88" t="s">
        <v>4</v>
      </c>
      <c r="CL97" s="88" t="s">
        <v>1</v>
      </c>
      <c r="CM97" s="88" t="s">
        <v>71</v>
      </c>
    </row>
    <row r="98" spans="1:91" s="7" customFormat="1" ht="16.5" customHeight="1" x14ac:dyDescent="0.2">
      <c r="A98" s="79" t="s">
        <v>74</v>
      </c>
      <c r="B98" s="80"/>
      <c r="C98" s="81"/>
      <c r="D98" s="211" t="s">
        <v>86</v>
      </c>
      <c r="E98" s="211"/>
      <c r="F98" s="211"/>
      <c r="G98" s="211"/>
      <c r="H98" s="211"/>
      <c r="I98" s="82"/>
      <c r="J98" s="211" t="s">
        <v>87</v>
      </c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09">
        <f>'SO-04 - Zdravotechnika'!J30</f>
        <v>0</v>
      </c>
      <c r="AH98" s="210"/>
      <c r="AI98" s="210"/>
      <c r="AJ98" s="210"/>
      <c r="AK98" s="210"/>
      <c r="AL98" s="210"/>
      <c r="AM98" s="210"/>
      <c r="AN98" s="209">
        <f t="shared" si="0"/>
        <v>0</v>
      </c>
      <c r="AO98" s="210"/>
      <c r="AP98" s="210"/>
      <c r="AQ98" s="83" t="s">
        <v>77</v>
      </c>
      <c r="AR98" s="80"/>
      <c r="AS98" s="84">
        <v>0</v>
      </c>
      <c r="AT98" s="85">
        <f t="shared" si="1"/>
        <v>0</v>
      </c>
      <c r="AU98" s="86">
        <f>'SO-04 - Zdravotechnika'!P126</f>
        <v>0</v>
      </c>
      <c r="AV98" s="85">
        <f>'SO-04 - Zdravotechnika'!J33</f>
        <v>0</v>
      </c>
      <c r="AW98" s="85">
        <f>'SO-04 - Zdravotechnika'!J34</f>
        <v>0</v>
      </c>
      <c r="AX98" s="85">
        <f>'SO-04 - Zdravotechnika'!J35</f>
        <v>0</v>
      </c>
      <c r="AY98" s="85">
        <f>'SO-04 - Zdravotechnika'!J36</f>
        <v>0</v>
      </c>
      <c r="AZ98" s="85">
        <f>'SO-04 - Zdravotechnika'!F33</f>
        <v>0</v>
      </c>
      <c r="BA98" s="85">
        <f>'SO-04 - Zdravotechnika'!F34</f>
        <v>0</v>
      </c>
      <c r="BB98" s="85">
        <f>'SO-04 - Zdravotechnika'!F35</f>
        <v>0</v>
      </c>
      <c r="BC98" s="85">
        <f>'SO-04 - Zdravotechnika'!F36</f>
        <v>0</v>
      </c>
      <c r="BD98" s="87">
        <f>'SO-04 - Zdravotechnika'!F37</f>
        <v>0</v>
      </c>
      <c r="BT98" s="88" t="s">
        <v>78</v>
      </c>
      <c r="BV98" s="88" t="s">
        <v>13</v>
      </c>
      <c r="BW98" s="88" t="s">
        <v>88</v>
      </c>
      <c r="BX98" s="88" t="s">
        <v>4</v>
      </c>
      <c r="CL98" s="88" t="s">
        <v>1</v>
      </c>
      <c r="CM98" s="88" t="s">
        <v>71</v>
      </c>
    </row>
    <row r="99" spans="1:91" s="7" customFormat="1" ht="16.5" customHeight="1" x14ac:dyDescent="0.2">
      <c r="A99" s="79" t="s">
        <v>74</v>
      </c>
      <c r="B99" s="80"/>
      <c r="C99" s="81"/>
      <c r="D99" s="211" t="s">
        <v>89</v>
      </c>
      <c r="E99" s="211"/>
      <c r="F99" s="211"/>
      <c r="G99" s="211"/>
      <c r="H99" s="211"/>
      <c r="I99" s="82"/>
      <c r="J99" s="211" t="s">
        <v>90</v>
      </c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09">
        <f>'SO-05 - Vykurovanie'!J30</f>
        <v>0</v>
      </c>
      <c r="AH99" s="210"/>
      <c r="AI99" s="210"/>
      <c r="AJ99" s="210"/>
      <c r="AK99" s="210"/>
      <c r="AL99" s="210"/>
      <c r="AM99" s="210"/>
      <c r="AN99" s="209">
        <f t="shared" si="0"/>
        <v>0</v>
      </c>
      <c r="AO99" s="210"/>
      <c r="AP99" s="210"/>
      <c r="AQ99" s="83" t="s">
        <v>77</v>
      </c>
      <c r="AR99" s="80"/>
      <c r="AS99" s="84">
        <v>0</v>
      </c>
      <c r="AT99" s="85">
        <f t="shared" si="1"/>
        <v>0</v>
      </c>
      <c r="AU99" s="86">
        <f>'SO-05 - Vykurovanie'!P123</f>
        <v>0</v>
      </c>
      <c r="AV99" s="85">
        <f>'SO-05 - Vykurovanie'!J33</f>
        <v>0</v>
      </c>
      <c r="AW99" s="85">
        <f>'SO-05 - Vykurovanie'!J34</f>
        <v>0</v>
      </c>
      <c r="AX99" s="85">
        <f>'SO-05 - Vykurovanie'!J35</f>
        <v>0</v>
      </c>
      <c r="AY99" s="85">
        <f>'SO-05 - Vykurovanie'!J36</f>
        <v>0</v>
      </c>
      <c r="AZ99" s="85">
        <f>'SO-05 - Vykurovanie'!F33</f>
        <v>0</v>
      </c>
      <c r="BA99" s="85">
        <f>'SO-05 - Vykurovanie'!F34</f>
        <v>0</v>
      </c>
      <c r="BB99" s="85">
        <f>'SO-05 - Vykurovanie'!F35</f>
        <v>0</v>
      </c>
      <c r="BC99" s="85">
        <f>'SO-05 - Vykurovanie'!F36</f>
        <v>0</v>
      </c>
      <c r="BD99" s="87">
        <f>'SO-05 - Vykurovanie'!F37</f>
        <v>0</v>
      </c>
      <c r="BT99" s="88" t="s">
        <v>78</v>
      </c>
      <c r="BV99" s="88" t="s">
        <v>13</v>
      </c>
      <c r="BW99" s="88" t="s">
        <v>91</v>
      </c>
      <c r="BX99" s="88" t="s">
        <v>4</v>
      </c>
      <c r="CL99" s="88" t="s">
        <v>1</v>
      </c>
      <c r="CM99" s="88" t="s">
        <v>71</v>
      </c>
    </row>
    <row r="100" spans="1:91" s="7" customFormat="1" ht="16.5" customHeight="1" x14ac:dyDescent="0.2">
      <c r="A100" s="79" t="s">
        <v>74</v>
      </c>
      <c r="B100" s="80"/>
      <c r="C100" s="81"/>
      <c r="D100" s="211" t="s">
        <v>92</v>
      </c>
      <c r="E100" s="211"/>
      <c r="F100" s="211"/>
      <c r="G100" s="211"/>
      <c r="H100" s="211"/>
      <c r="I100" s="82"/>
      <c r="J100" s="211" t="s">
        <v>93</v>
      </c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09">
        <f>'SO-06 - Prípojka kanalizácie'!J30</f>
        <v>0</v>
      </c>
      <c r="AH100" s="210"/>
      <c r="AI100" s="210"/>
      <c r="AJ100" s="210"/>
      <c r="AK100" s="210"/>
      <c r="AL100" s="210"/>
      <c r="AM100" s="210"/>
      <c r="AN100" s="209">
        <f t="shared" si="0"/>
        <v>0</v>
      </c>
      <c r="AO100" s="210"/>
      <c r="AP100" s="210"/>
      <c r="AQ100" s="83" t="s">
        <v>77</v>
      </c>
      <c r="AR100" s="80"/>
      <c r="AS100" s="84">
        <v>0</v>
      </c>
      <c r="AT100" s="85">
        <f t="shared" si="1"/>
        <v>0</v>
      </c>
      <c r="AU100" s="86">
        <f>'SO-06 - Prípojka kanalizácie'!P122</f>
        <v>0</v>
      </c>
      <c r="AV100" s="85">
        <f>'SO-06 - Prípojka kanalizácie'!J33</f>
        <v>0</v>
      </c>
      <c r="AW100" s="85">
        <f>'SO-06 - Prípojka kanalizácie'!J34</f>
        <v>0</v>
      </c>
      <c r="AX100" s="85">
        <f>'SO-06 - Prípojka kanalizácie'!J35</f>
        <v>0</v>
      </c>
      <c r="AY100" s="85">
        <f>'SO-06 - Prípojka kanalizácie'!J36</f>
        <v>0</v>
      </c>
      <c r="AZ100" s="85">
        <f>'SO-06 - Prípojka kanalizácie'!F33</f>
        <v>0</v>
      </c>
      <c r="BA100" s="85">
        <f>'SO-06 - Prípojka kanalizácie'!F34</f>
        <v>0</v>
      </c>
      <c r="BB100" s="85">
        <f>'SO-06 - Prípojka kanalizácie'!F35</f>
        <v>0</v>
      </c>
      <c r="BC100" s="85">
        <f>'SO-06 - Prípojka kanalizácie'!F36</f>
        <v>0</v>
      </c>
      <c r="BD100" s="87">
        <f>'SO-06 - Prípojka kanalizácie'!F37</f>
        <v>0</v>
      </c>
      <c r="BT100" s="88" t="s">
        <v>78</v>
      </c>
      <c r="BV100" s="88" t="s">
        <v>13</v>
      </c>
      <c r="BW100" s="88" t="s">
        <v>94</v>
      </c>
      <c r="BX100" s="88" t="s">
        <v>4</v>
      </c>
      <c r="CL100" s="88" t="s">
        <v>1</v>
      </c>
      <c r="CM100" s="88" t="s">
        <v>71</v>
      </c>
    </row>
    <row r="101" spans="1:91" s="7" customFormat="1" ht="16.5" customHeight="1" x14ac:dyDescent="0.2">
      <c r="A101" s="79" t="s">
        <v>74</v>
      </c>
      <c r="B101" s="80"/>
      <c r="C101" s="81"/>
      <c r="D101" s="211" t="s">
        <v>95</v>
      </c>
      <c r="E101" s="211"/>
      <c r="F101" s="211"/>
      <c r="G101" s="211"/>
      <c r="H101" s="211"/>
      <c r="I101" s="82"/>
      <c r="J101" s="211" t="s">
        <v>96</v>
      </c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09">
        <f>'SO-07 - Prípojka plyn'!J30</f>
        <v>0</v>
      </c>
      <c r="AH101" s="210"/>
      <c r="AI101" s="210"/>
      <c r="AJ101" s="210"/>
      <c r="AK101" s="210"/>
      <c r="AL101" s="210"/>
      <c r="AM101" s="210"/>
      <c r="AN101" s="209">
        <f t="shared" si="0"/>
        <v>0</v>
      </c>
      <c r="AO101" s="210"/>
      <c r="AP101" s="210"/>
      <c r="AQ101" s="83" t="s">
        <v>77</v>
      </c>
      <c r="AR101" s="80"/>
      <c r="AS101" s="89">
        <v>0</v>
      </c>
      <c r="AT101" s="90">
        <f t="shared" si="1"/>
        <v>0</v>
      </c>
      <c r="AU101" s="91">
        <f>'SO-07 - Prípojka plyn'!P127</f>
        <v>0</v>
      </c>
      <c r="AV101" s="90">
        <f>'SO-07 - Prípojka plyn'!J33</f>
        <v>0</v>
      </c>
      <c r="AW101" s="90">
        <f>'SO-07 - Prípojka plyn'!J34</f>
        <v>0</v>
      </c>
      <c r="AX101" s="90">
        <f>'SO-07 - Prípojka plyn'!J35</f>
        <v>0</v>
      </c>
      <c r="AY101" s="90">
        <f>'SO-07 - Prípojka plyn'!J36</f>
        <v>0</v>
      </c>
      <c r="AZ101" s="90">
        <f>'SO-07 - Prípojka plyn'!F33</f>
        <v>0</v>
      </c>
      <c r="BA101" s="90">
        <f>'SO-07 - Prípojka plyn'!F34</f>
        <v>0</v>
      </c>
      <c r="BB101" s="90">
        <f>'SO-07 - Prípojka plyn'!F35</f>
        <v>0</v>
      </c>
      <c r="BC101" s="90">
        <f>'SO-07 - Prípojka plyn'!F36</f>
        <v>0</v>
      </c>
      <c r="BD101" s="92">
        <f>'SO-07 - Prípojka plyn'!F37</f>
        <v>0</v>
      </c>
      <c r="BT101" s="88" t="s">
        <v>78</v>
      </c>
      <c r="BV101" s="88" t="s">
        <v>13</v>
      </c>
      <c r="BW101" s="88" t="s">
        <v>97</v>
      </c>
      <c r="BX101" s="88" t="s">
        <v>4</v>
      </c>
      <c r="CL101" s="88" t="s">
        <v>1</v>
      </c>
      <c r="CM101" s="88" t="s">
        <v>71</v>
      </c>
    </row>
    <row r="102" spans="1:91" s="2" customFormat="1" ht="30" customHeight="1" x14ac:dyDescent="0.2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" customHeight="1" x14ac:dyDescent="0.2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-01 - Búracie práce'!C2" display="/" xr:uid="{00000000-0004-0000-0000-000000000000}"/>
    <hyperlink ref="A96" location="'SO-02 - Architektúra'!C2" display="/" xr:uid="{00000000-0004-0000-0000-000001000000}"/>
    <hyperlink ref="A97" location="'SO-03 - Elektroinštalácia'!C2" display="/" xr:uid="{00000000-0004-0000-0000-000002000000}"/>
    <hyperlink ref="A98" location="'SO-04 - Zdravotechnika'!C2" display="/" xr:uid="{00000000-0004-0000-0000-000003000000}"/>
    <hyperlink ref="A99" location="'SO-05 - Vykurovanie'!C2" display="/" xr:uid="{00000000-0004-0000-0000-000004000000}"/>
    <hyperlink ref="A100" location="'SO-06 - Prípojka kanalizácie'!C2" display="/" xr:uid="{00000000-0004-0000-0000-000005000000}"/>
    <hyperlink ref="A101" location="'SO-07 - Prípojka plyn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8"/>
  <sheetViews>
    <sheetView showGridLines="0" workbookViewId="0">
      <selection activeCell="C161" sqref="C161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79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100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ROUND(J130,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ROUND((SUM(BE130:BE177)),  2)</f>
        <v>0</v>
      </c>
      <c r="G33" s="100"/>
      <c r="H33" s="100"/>
      <c r="I33" s="101">
        <v>0.2</v>
      </c>
      <c r="J33" s="99">
        <f>ROUND(((SUM(BE130:BE177))*I33),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ROUND((SUM(BF130:BF177)),  2)</f>
        <v>0</v>
      </c>
      <c r="G34" s="100"/>
      <c r="H34" s="100"/>
      <c r="I34" s="101">
        <v>0.2</v>
      </c>
      <c r="J34" s="99">
        <f>ROUND(((SUM(BF130:BF177))*I34),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ROUND((SUM(BG130:BG177)),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ROUND((SUM(BH130:BH177)),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ROUND((SUM(BI130:BI177)),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SO-01 - Búracie práce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J131</f>
        <v>0</v>
      </c>
      <c r="L97" s="115"/>
    </row>
    <row r="98" spans="1:31" s="10" customFormat="1" ht="19.95" customHeight="1" x14ac:dyDescent="0.2">
      <c r="B98" s="119"/>
      <c r="D98" s="120" t="s">
        <v>107</v>
      </c>
      <c r="E98" s="121"/>
      <c r="F98" s="121"/>
      <c r="G98" s="121"/>
      <c r="H98" s="121"/>
      <c r="I98" s="121"/>
      <c r="J98" s="122">
        <f>J132</f>
        <v>0</v>
      </c>
      <c r="L98" s="119"/>
    </row>
    <row r="99" spans="1:31" s="9" customFormat="1" ht="24.9" customHeight="1" x14ac:dyDescent="0.2">
      <c r="B99" s="115"/>
      <c r="D99" s="116" t="s">
        <v>108</v>
      </c>
      <c r="E99" s="117"/>
      <c r="F99" s="117"/>
      <c r="G99" s="117"/>
      <c r="H99" s="117"/>
      <c r="I99" s="117"/>
      <c r="J99" s="118">
        <f>J152</f>
        <v>0</v>
      </c>
      <c r="L99" s="115"/>
    </row>
    <row r="100" spans="1:31" s="10" customFormat="1" ht="19.95" customHeight="1" x14ac:dyDescent="0.2">
      <c r="B100" s="119"/>
      <c r="D100" s="120" t="s">
        <v>109</v>
      </c>
      <c r="E100" s="121"/>
      <c r="F100" s="121"/>
      <c r="G100" s="121"/>
      <c r="H100" s="121"/>
      <c r="I100" s="121"/>
      <c r="J100" s="122">
        <f>J153</f>
        <v>0</v>
      </c>
      <c r="L100" s="119"/>
    </row>
    <row r="101" spans="1:31" s="10" customFormat="1" ht="19.95" customHeight="1" x14ac:dyDescent="0.2">
      <c r="B101" s="119"/>
      <c r="D101" s="120" t="s">
        <v>110</v>
      </c>
      <c r="E101" s="121"/>
      <c r="F101" s="121"/>
      <c r="G101" s="121"/>
      <c r="H101" s="121"/>
      <c r="I101" s="121"/>
      <c r="J101" s="122">
        <f>J156</f>
        <v>0</v>
      </c>
      <c r="L101" s="119"/>
    </row>
    <row r="102" spans="1:31" s="10" customFormat="1" ht="19.95" customHeight="1" x14ac:dyDescent="0.2">
      <c r="B102" s="119"/>
      <c r="D102" s="120" t="s">
        <v>111</v>
      </c>
      <c r="E102" s="121"/>
      <c r="F102" s="121"/>
      <c r="G102" s="121"/>
      <c r="H102" s="121"/>
      <c r="I102" s="121"/>
      <c r="J102" s="122">
        <f>J158</f>
        <v>0</v>
      </c>
      <c r="L102" s="119"/>
    </row>
    <row r="103" spans="1:31" s="10" customFormat="1" ht="19.95" customHeight="1" x14ac:dyDescent="0.2">
      <c r="B103" s="119"/>
      <c r="D103" s="120" t="s">
        <v>112</v>
      </c>
      <c r="E103" s="121"/>
      <c r="F103" s="121"/>
      <c r="G103" s="121"/>
      <c r="H103" s="121"/>
      <c r="I103" s="121"/>
      <c r="J103" s="122">
        <f>J160</f>
        <v>0</v>
      </c>
      <c r="L103" s="119"/>
    </row>
    <row r="104" spans="1:31" s="10" customFormat="1" ht="19.95" customHeight="1" x14ac:dyDescent="0.2">
      <c r="B104" s="119"/>
      <c r="D104" s="120" t="s">
        <v>113</v>
      </c>
      <c r="E104" s="121"/>
      <c r="F104" s="121"/>
      <c r="G104" s="121"/>
      <c r="H104" s="121"/>
      <c r="I104" s="121"/>
      <c r="J104" s="122">
        <f>J162</f>
        <v>0</v>
      </c>
      <c r="L104" s="119"/>
    </row>
    <row r="105" spans="1:31" s="10" customFormat="1" ht="19.95" customHeight="1" x14ac:dyDescent="0.2">
      <c r="B105" s="119"/>
      <c r="D105" s="120" t="s">
        <v>114</v>
      </c>
      <c r="E105" s="121"/>
      <c r="F105" s="121"/>
      <c r="G105" s="121"/>
      <c r="H105" s="121"/>
      <c r="I105" s="121"/>
      <c r="J105" s="122">
        <f>J164</f>
        <v>0</v>
      </c>
      <c r="L105" s="119"/>
    </row>
    <row r="106" spans="1:31" s="10" customFormat="1" ht="19.95" customHeight="1" x14ac:dyDescent="0.2">
      <c r="B106" s="119"/>
      <c r="D106" s="120" t="s">
        <v>115</v>
      </c>
      <c r="E106" s="121"/>
      <c r="F106" s="121"/>
      <c r="G106" s="121"/>
      <c r="H106" s="121"/>
      <c r="I106" s="121"/>
      <c r="J106" s="122">
        <f>J167</f>
        <v>0</v>
      </c>
      <c r="L106" s="119"/>
    </row>
    <row r="107" spans="1:31" s="10" customFormat="1" ht="19.95" customHeight="1" x14ac:dyDescent="0.2">
      <c r="B107" s="119"/>
      <c r="D107" s="120" t="s">
        <v>116</v>
      </c>
      <c r="E107" s="121"/>
      <c r="F107" s="121"/>
      <c r="G107" s="121"/>
      <c r="H107" s="121"/>
      <c r="I107" s="121"/>
      <c r="J107" s="122">
        <f>J169</f>
        <v>0</v>
      </c>
      <c r="L107" s="119"/>
    </row>
    <row r="108" spans="1:31" s="10" customFormat="1" ht="19.95" customHeight="1" x14ac:dyDescent="0.2">
      <c r="B108" s="119"/>
      <c r="D108" s="120" t="s">
        <v>117</v>
      </c>
      <c r="E108" s="121"/>
      <c r="F108" s="121"/>
      <c r="G108" s="121"/>
      <c r="H108" s="121"/>
      <c r="I108" s="121"/>
      <c r="J108" s="122">
        <f>J172</f>
        <v>0</v>
      </c>
      <c r="L108" s="119"/>
    </row>
    <row r="109" spans="1:31" s="10" customFormat="1" ht="19.95" customHeight="1" x14ac:dyDescent="0.2">
      <c r="B109" s="119"/>
      <c r="D109" s="120" t="s">
        <v>118</v>
      </c>
      <c r="E109" s="121"/>
      <c r="F109" s="121"/>
      <c r="G109" s="121"/>
      <c r="H109" s="121"/>
      <c r="I109" s="121"/>
      <c r="J109" s="122">
        <f>J174</f>
        <v>0</v>
      </c>
      <c r="L109" s="119"/>
    </row>
    <row r="110" spans="1:31" s="10" customFormat="1" ht="19.95" customHeight="1" x14ac:dyDescent="0.2">
      <c r="B110" s="119"/>
      <c r="D110" s="120" t="s">
        <v>119</v>
      </c>
      <c r="E110" s="121"/>
      <c r="F110" s="121"/>
      <c r="G110" s="121"/>
      <c r="H110" s="121"/>
      <c r="I110" s="121"/>
      <c r="J110" s="122">
        <f>J176</f>
        <v>0</v>
      </c>
      <c r="L110" s="119"/>
    </row>
    <row r="111" spans="1:31" s="2" customFormat="1" ht="21.7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 x14ac:dyDescent="0.2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" customHeight="1" x14ac:dyDescent="0.2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" customHeight="1" x14ac:dyDescent="0.2">
      <c r="A117" s="29"/>
      <c r="B117" s="30"/>
      <c r="C117" s="18" t="s">
        <v>120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 x14ac:dyDescent="0.2">
      <c r="A119" s="29"/>
      <c r="B119" s="30"/>
      <c r="C119" s="24" t="s">
        <v>15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 x14ac:dyDescent="0.2">
      <c r="A120" s="29"/>
      <c r="B120" s="30"/>
      <c r="C120" s="29"/>
      <c r="D120" s="29"/>
      <c r="E120" s="229" t="str">
        <f>E7</f>
        <v>Denný stacionár v meste Zlaté Moravce</v>
      </c>
      <c r="F120" s="230"/>
      <c r="G120" s="230"/>
      <c r="H120" s="230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 x14ac:dyDescent="0.2">
      <c r="A121" s="29"/>
      <c r="B121" s="30"/>
      <c r="C121" s="24" t="s">
        <v>99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 x14ac:dyDescent="0.2">
      <c r="A122" s="29"/>
      <c r="B122" s="30"/>
      <c r="C122" s="29"/>
      <c r="D122" s="29"/>
      <c r="E122" s="219" t="str">
        <f>E9</f>
        <v>SO-01 - Búracie práce</v>
      </c>
      <c r="F122" s="228"/>
      <c r="G122" s="228"/>
      <c r="H122" s="228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" customHeight="1" x14ac:dyDescent="0.2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 x14ac:dyDescent="0.2">
      <c r="A124" s="29"/>
      <c r="B124" s="30"/>
      <c r="C124" s="24" t="s">
        <v>18</v>
      </c>
      <c r="D124" s="29"/>
      <c r="E124" s="29"/>
      <c r="F124" s="22" t="str">
        <f>F12</f>
        <v xml:space="preserve"> </v>
      </c>
      <c r="G124" s="29"/>
      <c r="H124" s="29"/>
      <c r="I124" s="24" t="s">
        <v>20</v>
      </c>
      <c r="J124" s="55" t="str">
        <f>IF(J12="","",J12)</f>
        <v>27. 6. 2022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" customHeight="1" x14ac:dyDescent="0.2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15" customHeight="1" x14ac:dyDescent="0.2">
      <c r="A126" s="29"/>
      <c r="B126" s="30"/>
      <c r="C126" s="24" t="s">
        <v>22</v>
      </c>
      <c r="D126" s="29"/>
      <c r="E126" s="29"/>
      <c r="F126" s="22" t="str">
        <f>E15</f>
        <v xml:space="preserve"> </v>
      </c>
      <c r="G126" s="29"/>
      <c r="H126" s="29"/>
      <c r="I126" s="24" t="s">
        <v>27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15" customHeight="1" x14ac:dyDescent="0.2">
      <c r="A127" s="29"/>
      <c r="B127" s="30"/>
      <c r="C127" s="24" t="s">
        <v>25</v>
      </c>
      <c r="D127" s="29"/>
      <c r="E127" s="29"/>
      <c r="F127" s="22" t="str">
        <f>IF(E18="","",E18)</f>
        <v>Vyplň údaj</v>
      </c>
      <c r="G127" s="29"/>
      <c r="H127" s="29"/>
      <c r="I127" s="24" t="s">
        <v>29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 x14ac:dyDescent="0.2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 x14ac:dyDescent="0.2">
      <c r="A129" s="123"/>
      <c r="B129" s="124"/>
      <c r="C129" s="125" t="s">
        <v>121</v>
      </c>
      <c r="D129" s="126" t="s">
        <v>56</v>
      </c>
      <c r="E129" s="126" t="s">
        <v>52</v>
      </c>
      <c r="F129" s="126" t="s">
        <v>53</v>
      </c>
      <c r="G129" s="126" t="s">
        <v>122</v>
      </c>
      <c r="H129" s="126" t="s">
        <v>123</v>
      </c>
      <c r="I129" s="126" t="s">
        <v>124</v>
      </c>
      <c r="J129" s="127" t="s">
        <v>103</v>
      </c>
      <c r="K129" s="128" t="s">
        <v>125</v>
      </c>
      <c r="L129" s="129"/>
      <c r="M129" s="62" t="s">
        <v>1</v>
      </c>
      <c r="N129" s="63" t="s">
        <v>35</v>
      </c>
      <c r="O129" s="63" t="s">
        <v>126</v>
      </c>
      <c r="P129" s="63" t="s">
        <v>127</v>
      </c>
      <c r="Q129" s="63" t="s">
        <v>128</v>
      </c>
      <c r="R129" s="63" t="s">
        <v>129</v>
      </c>
      <c r="S129" s="63" t="s">
        <v>130</v>
      </c>
      <c r="T129" s="64" t="s">
        <v>131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8" customHeight="1" x14ac:dyDescent="0.3">
      <c r="A130" s="29"/>
      <c r="B130" s="30"/>
      <c r="C130" s="69" t="s">
        <v>104</v>
      </c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5"/>
      <c r="N130" s="56"/>
      <c r="O130" s="66"/>
      <c r="P130" s="131">
        <f>P131+P152</f>
        <v>0</v>
      </c>
      <c r="Q130" s="66"/>
      <c r="R130" s="131">
        <f>R131+R152</f>
        <v>0</v>
      </c>
      <c r="S130" s="66"/>
      <c r="T130" s="132">
        <f>T131+T152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70</v>
      </c>
      <c r="AU130" s="14" t="s">
        <v>105</v>
      </c>
      <c r="BK130" s="133">
        <f>BK131+BK152</f>
        <v>0</v>
      </c>
    </row>
    <row r="131" spans="1:65" s="12" customFormat="1" ht="25.95" customHeight="1" x14ac:dyDescent="0.25">
      <c r="B131" s="134"/>
      <c r="D131" s="135" t="s">
        <v>70</v>
      </c>
      <c r="E131" s="136" t="s">
        <v>132</v>
      </c>
      <c r="F131" s="136" t="s">
        <v>133</v>
      </c>
      <c r="I131" s="137"/>
      <c r="J131" s="138">
        <f>BK131</f>
        <v>0</v>
      </c>
      <c r="L131" s="134"/>
      <c r="M131" s="139"/>
      <c r="N131" s="140"/>
      <c r="O131" s="140"/>
      <c r="P131" s="141">
        <f>P132</f>
        <v>0</v>
      </c>
      <c r="Q131" s="140"/>
      <c r="R131" s="141">
        <f>R132</f>
        <v>0</v>
      </c>
      <c r="S131" s="140"/>
      <c r="T131" s="142">
        <f>T132</f>
        <v>0</v>
      </c>
      <c r="AR131" s="135" t="s">
        <v>78</v>
      </c>
      <c r="AT131" s="143" t="s">
        <v>70</v>
      </c>
      <c r="AU131" s="143" t="s">
        <v>71</v>
      </c>
      <c r="AY131" s="135" t="s">
        <v>134</v>
      </c>
      <c r="BK131" s="144">
        <f>BK132</f>
        <v>0</v>
      </c>
    </row>
    <row r="132" spans="1:65" s="12" customFormat="1" ht="22.8" customHeight="1" x14ac:dyDescent="0.25">
      <c r="B132" s="134"/>
      <c r="D132" s="135" t="s">
        <v>70</v>
      </c>
      <c r="E132" s="145" t="s">
        <v>135</v>
      </c>
      <c r="F132" s="145" t="s">
        <v>136</v>
      </c>
      <c r="I132" s="137"/>
      <c r="J132" s="146">
        <f>BK132</f>
        <v>0</v>
      </c>
      <c r="L132" s="134"/>
      <c r="M132" s="139"/>
      <c r="N132" s="140"/>
      <c r="O132" s="140"/>
      <c r="P132" s="141">
        <f>SUM(P133:P151)</f>
        <v>0</v>
      </c>
      <c r="Q132" s="140"/>
      <c r="R132" s="141">
        <f>SUM(R133:R151)</f>
        <v>0</v>
      </c>
      <c r="S132" s="140"/>
      <c r="T132" s="142">
        <f>SUM(T133:T151)</f>
        <v>0</v>
      </c>
      <c r="AR132" s="135" t="s">
        <v>78</v>
      </c>
      <c r="AT132" s="143" t="s">
        <v>70</v>
      </c>
      <c r="AU132" s="143" t="s">
        <v>78</v>
      </c>
      <c r="AY132" s="135" t="s">
        <v>134</v>
      </c>
      <c r="BK132" s="144">
        <f>SUM(BK133:BK151)</f>
        <v>0</v>
      </c>
    </row>
    <row r="133" spans="1:65" s="2" customFormat="1" ht="24.15" customHeight="1" x14ac:dyDescent="0.2">
      <c r="A133" s="29"/>
      <c r="B133" s="147"/>
      <c r="C133" s="148" t="s">
        <v>78</v>
      </c>
      <c r="D133" s="148" t="s">
        <v>137</v>
      </c>
      <c r="E133" s="149" t="s">
        <v>138</v>
      </c>
      <c r="F133" s="150" t="s">
        <v>139</v>
      </c>
      <c r="G133" s="151" t="s">
        <v>140</v>
      </c>
      <c r="H133" s="152">
        <v>985</v>
      </c>
      <c r="I133" s="153"/>
      <c r="J133" s="154">
        <f t="shared" ref="J133:J151" si="0">ROUND(I133*H133,2)</f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ref="P133:P151" si="1">O133*H133</f>
        <v>0</v>
      </c>
      <c r="Q133" s="158">
        <v>0</v>
      </c>
      <c r="R133" s="158">
        <f t="shared" ref="R133:R151" si="2">Q133*H133</f>
        <v>0</v>
      </c>
      <c r="S133" s="158">
        <v>0</v>
      </c>
      <c r="T133" s="159">
        <f t="shared" ref="T133:T151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141</v>
      </c>
      <c r="AT133" s="160" t="s">
        <v>137</v>
      </c>
      <c r="AU133" s="160" t="s">
        <v>142</v>
      </c>
      <c r="AY133" s="14" t="s">
        <v>134</v>
      </c>
      <c r="BE133" s="161">
        <f t="shared" ref="BE133:BE151" si="4">IF(N133="základná",J133,0)</f>
        <v>0</v>
      </c>
      <c r="BF133" s="161">
        <f t="shared" ref="BF133:BF151" si="5">IF(N133="znížená",J133,0)</f>
        <v>0</v>
      </c>
      <c r="BG133" s="161">
        <f t="shared" ref="BG133:BG151" si="6">IF(N133="zákl. prenesená",J133,0)</f>
        <v>0</v>
      </c>
      <c r="BH133" s="161">
        <f t="shared" ref="BH133:BH151" si="7">IF(N133="zníž. prenesená",J133,0)</f>
        <v>0</v>
      </c>
      <c r="BI133" s="161">
        <f t="shared" ref="BI133:BI151" si="8">IF(N133="nulová",J133,0)</f>
        <v>0</v>
      </c>
      <c r="BJ133" s="14" t="s">
        <v>142</v>
      </c>
      <c r="BK133" s="161">
        <f t="shared" ref="BK133:BK151" si="9">ROUND(I133*H133,2)</f>
        <v>0</v>
      </c>
      <c r="BL133" s="14" t="s">
        <v>141</v>
      </c>
      <c r="BM133" s="160" t="s">
        <v>142</v>
      </c>
    </row>
    <row r="134" spans="1:65" s="2" customFormat="1" ht="16.5" customHeight="1" x14ac:dyDescent="0.2">
      <c r="A134" s="29"/>
      <c r="B134" s="147"/>
      <c r="C134" s="148" t="s">
        <v>142</v>
      </c>
      <c r="D134" s="148" t="s">
        <v>137</v>
      </c>
      <c r="E134" s="149" t="s">
        <v>143</v>
      </c>
      <c r="F134" s="150" t="s">
        <v>144</v>
      </c>
      <c r="G134" s="151" t="s">
        <v>140</v>
      </c>
      <c r="H134" s="152">
        <v>1056.1300000000001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141</v>
      </c>
      <c r="AT134" s="160" t="s">
        <v>137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141</v>
      </c>
      <c r="BM134" s="160" t="s">
        <v>141</v>
      </c>
    </row>
    <row r="135" spans="1:65" s="2" customFormat="1" ht="24.15" customHeight="1" x14ac:dyDescent="0.2">
      <c r="A135" s="29"/>
      <c r="B135" s="147"/>
      <c r="C135" s="148" t="s">
        <v>145</v>
      </c>
      <c r="D135" s="148" t="s">
        <v>137</v>
      </c>
      <c r="E135" s="149" t="s">
        <v>146</v>
      </c>
      <c r="F135" s="150" t="s">
        <v>147</v>
      </c>
      <c r="G135" s="151" t="s">
        <v>148</v>
      </c>
      <c r="H135" s="152">
        <v>1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141</v>
      </c>
      <c r="AT135" s="160" t="s">
        <v>137</v>
      </c>
      <c r="AU135" s="160" t="s">
        <v>142</v>
      </c>
      <c r="AY135" s="14" t="s">
        <v>134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142</v>
      </c>
      <c r="BK135" s="161">
        <f t="shared" si="9"/>
        <v>0</v>
      </c>
      <c r="BL135" s="14" t="s">
        <v>141</v>
      </c>
      <c r="BM135" s="160" t="s">
        <v>149</v>
      </c>
    </row>
    <row r="136" spans="1:65" s="2" customFormat="1" ht="37.799999999999997" customHeight="1" x14ac:dyDescent="0.2">
      <c r="A136" s="29"/>
      <c r="B136" s="147"/>
      <c r="C136" s="148" t="s">
        <v>141</v>
      </c>
      <c r="D136" s="148" t="s">
        <v>137</v>
      </c>
      <c r="E136" s="149" t="s">
        <v>150</v>
      </c>
      <c r="F136" s="150" t="s">
        <v>151</v>
      </c>
      <c r="G136" s="151" t="s">
        <v>140</v>
      </c>
      <c r="H136" s="152">
        <v>688.62300000000005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141</v>
      </c>
      <c r="AT136" s="160" t="s">
        <v>137</v>
      </c>
      <c r="AU136" s="160" t="s">
        <v>142</v>
      </c>
      <c r="AY136" s="14" t="s">
        <v>134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142</v>
      </c>
      <c r="BK136" s="161">
        <f t="shared" si="9"/>
        <v>0</v>
      </c>
      <c r="BL136" s="14" t="s">
        <v>141</v>
      </c>
      <c r="BM136" s="160" t="s">
        <v>152</v>
      </c>
    </row>
    <row r="137" spans="1:65" s="2" customFormat="1" ht="44.25" customHeight="1" x14ac:dyDescent="0.2">
      <c r="A137" s="29"/>
      <c r="B137" s="147"/>
      <c r="C137" s="148" t="s">
        <v>71</v>
      </c>
      <c r="D137" s="148" t="s">
        <v>137</v>
      </c>
      <c r="E137" s="149" t="s">
        <v>153</v>
      </c>
      <c r="F137" s="150" t="s">
        <v>154</v>
      </c>
      <c r="G137" s="151" t="s">
        <v>155</v>
      </c>
      <c r="H137" s="152">
        <v>15.36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141</v>
      </c>
      <c r="AT137" s="160" t="s">
        <v>137</v>
      </c>
      <c r="AU137" s="160" t="s">
        <v>142</v>
      </c>
      <c r="AY137" s="14" t="s">
        <v>134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142</v>
      </c>
      <c r="BK137" s="161">
        <f t="shared" si="9"/>
        <v>0</v>
      </c>
      <c r="BL137" s="14" t="s">
        <v>141</v>
      </c>
      <c r="BM137" s="160" t="s">
        <v>156</v>
      </c>
    </row>
    <row r="138" spans="1:65" s="2" customFormat="1" ht="37.799999999999997" customHeight="1" x14ac:dyDescent="0.2">
      <c r="A138" s="29"/>
      <c r="B138" s="147"/>
      <c r="C138" s="148" t="s">
        <v>149</v>
      </c>
      <c r="D138" s="148" t="s">
        <v>137</v>
      </c>
      <c r="E138" s="149" t="s">
        <v>157</v>
      </c>
      <c r="F138" s="150" t="s">
        <v>158</v>
      </c>
      <c r="G138" s="151" t="s">
        <v>155</v>
      </c>
      <c r="H138" s="152">
        <v>2.2400000000000002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141</v>
      </c>
      <c r="AT138" s="160" t="s">
        <v>137</v>
      </c>
      <c r="AU138" s="160" t="s">
        <v>142</v>
      </c>
      <c r="AY138" s="14" t="s">
        <v>134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142</v>
      </c>
      <c r="BK138" s="161">
        <f t="shared" si="9"/>
        <v>0</v>
      </c>
      <c r="BL138" s="14" t="s">
        <v>141</v>
      </c>
      <c r="BM138" s="160" t="s">
        <v>159</v>
      </c>
    </row>
    <row r="139" spans="1:65" s="2" customFormat="1" ht="24.15" customHeight="1" x14ac:dyDescent="0.2">
      <c r="A139" s="29"/>
      <c r="B139" s="147"/>
      <c r="C139" s="148" t="s">
        <v>160</v>
      </c>
      <c r="D139" s="148" t="s">
        <v>137</v>
      </c>
      <c r="E139" s="149" t="s">
        <v>161</v>
      </c>
      <c r="F139" s="150" t="s">
        <v>162</v>
      </c>
      <c r="G139" s="151" t="s">
        <v>140</v>
      </c>
      <c r="H139" s="152">
        <v>14.112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141</v>
      </c>
      <c r="AT139" s="160" t="s">
        <v>137</v>
      </c>
      <c r="AU139" s="160" t="s">
        <v>142</v>
      </c>
      <c r="AY139" s="14" t="s">
        <v>134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142</v>
      </c>
      <c r="BK139" s="161">
        <f t="shared" si="9"/>
        <v>0</v>
      </c>
      <c r="BL139" s="14" t="s">
        <v>141</v>
      </c>
      <c r="BM139" s="160" t="s">
        <v>163</v>
      </c>
    </row>
    <row r="140" spans="1:65" s="2" customFormat="1" ht="37.799999999999997" customHeight="1" x14ac:dyDescent="0.2">
      <c r="A140" s="29"/>
      <c r="B140" s="147"/>
      <c r="C140" s="148" t="s">
        <v>152</v>
      </c>
      <c r="D140" s="148" t="s">
        <v>137</v>
      </c>
      <c r="E140" s="149" t="s">
        <v>164</v>
      </c>
      <c r="F140" s="150" t="s">
        <v>165</v>
      </c>
      <c r="G140" s="151" t="s">
        <v>155</v>
      </c>
      <c r="H140" s="152">
        <v>121.2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141</v>
      </c>
      <c r="AT140" s="160" t="s">
        <v>137</v>
      </c>
      <c r="AU140" s="160" t="s">
        <v>142</v>
      </c>
      <c r="AY140" s="14" t="s">
        <v>134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142</v>
      </c>
      <c r="BK140" s="161">
        <f t="shared" si="9"/>
        <v>0</v>
      </c>
      <c r="BL140" s="14" t="s">
        <v>141</v>
      </c>
      <c r="BM140" s="160" t="s">
        <v>166</v>
      </c>
    </row>
    <row r="141" spans="1:65" s="2" customFormat="1" ht="33" customHeight="1" x14ac:dyDescent="0.2">
      <c r="A141" s="29"/>
      <c r="B141" s="147"/>
      <c r="C141" s="148" t="s">
        <v>135</v>
      </c>
      <c r="D141" s="148" t="s">
        <v>137</v>
      </c>
      <c r="E141" s="149" t="s">
        <v>167</v>
      </c>
      <c r="F141" s="150" t="s">
        <v>168</v>
      </c>
      <c r="G141" s="151" t="s">
        <v>140</v>
      </c>
      <c r="H141" s="152">
        <v>287.02999999999997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141</v>
      </c>
      <c r="AT141" s="160" t="s">
        <v>137</v>
      </c>
      <c r="AU141" s="160" t="s">
        <v>142</v>
      </c>
      <c r="AY141" s="14" t="s">
        <v>134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142</v>
      </c>
      <c r="BK141" s="161">
        <f t="shared" si="9"/>
        <v>0</v>
      </c>
      <c r="BL141" s="14" t="s">
        <v>141</v>
      </c>
      <c r="BM141" s="160" t="s">
        <v>169</v>
      </c>
    </row>
    <row r="142" spans="1:65" s="2" customFormat="1" ht="33" customHeight="1" x14ac:dyDescent="0.2">
      <c r="A142" s="29"/>
      <c r="B142" s="147"/>
      <c r="C142" s="148" t="s">
        <v>156</v>
      </c>
      <c r="D142" s="148" t="s">
        <v>137</v>
      </c>
      <c r="E142" s="149" t="s">
        <v>170</v>
      </c>
      <c r="F142" s="150" t="s">
        <v>171</v>
      </c>
      <c r="G142" s="151" t="s">
        <v>140</v>
      </c>
      <c r="H142" s="152">
        <v>1054.31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141</v>
      </c>
      <c r="AT142" s="160" t="s">
        <v>137</v>
      </c>
      <c r="AU142" s="160" t="s">
        <v>142</v>
      </c>
      <c r="AY142" s="14" t="s">
        <v>134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142</v>
      </c>
      <c r="BK142" s="161">
        <f t="shared" si="9"/>
        <v>0</v>
      </c>
      <c r="BL142" s="14" t="s">
        <v>141</v>
      </c>
      <c r="BM142" s="160" t="s">
        <v>7</v>
      </c>
    </row>
    <row r="143" spans="1:65" s="2" customFormat="1" ht="33" customHeight="1" x14ac:dyDescent="0.2">
      <c r="A143" s="29"/>
      <c r="B143" s="147"/>
      <c r="C143" s="148" t="s">
        <v>172</v>
      </c>
      <c r="D143" s="148" t="s">
        <v>137</v>
      </c>
      <c r="E143" s="149" t="s">
        <v>173</v>
      </c>
      <c r="F143" s="150" t="s">
        <v>174</v>
      </c>
      <c r="G143" s="151" t="s">
        <v>140</v>
      </c>
      <c r="H143" s="152">
        <v>1856.36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141</v>
      </c>
      <c r="AT143" s="160" t="s">
        <v>137</v>
      </c>
      <c r="AU143" s="160" t="s">
        <v>142</v>
      </c>
      <c r="AY143" s="14" t="s">
        <v>134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142</v>
      </c>
      <c r="BK143" s="161">
        <f t="shared" si="9"/>
        <v>0</v>
      </c>
      <c r="BL143" s="14" t="s">
        <v>141</v>
      </c>
      <c r="BM143" s="160" t="s">
        <v>175</v>
      </c>
    </row>
    <row r="144" spans="1:65" s="2" customFormat="1" ht="37.799999999999997" customHeight="1" x14ac:dyDescent="0.2">
      <c r="A144" s="29"/>
      <c r="B144" s="147"/>
      <c r="C144" s="148" t="s">
        <v>159</v>
      </c>
      <c r="D144" s="148" t="s">
        <v>137</v>
      </c>
      <c r="E144" s="149" t="s">
        <v>176</v>
      </c>
      <c r="F144" s="150" t="s">
        <v>177</v>
      </c>
      <c r="G144" s="151" t="s">
        <v>140</v>
      </c>
      <c r="H144" s="152">
        <v>356.69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141</v>
      </c>
      <c r="AT144" s="160" t="s">
        <v>137</v>
      </c>
      <c r="AU144" s="160" t="s">
        <v>142</v>
      </c>
      <c r="AY144" s="14" t="s">
        <v>134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142</v>
      </c>
      <c r="BK144" s="161">
        <f t="shared" si="9"/>
        <v>0</v>
      </c>
      <c r="BL144" s="14" t="s">
        <v>141</v>
      </c>
      <c r="BM144" s="160" t="s">
        <v>178</v>
      </c>
    </row>
    <row r="145" spans="1:65" s="2" customFormat="1" ht="24.15" customHeight="1" x14ac:dyDescent="0.2">
      <c r="A145" s="29"/>
      <c r="B145" s="147"/>
      <c r="C145" s="148" t="s">
        <v>179</v>
      </c>
      <c r="D145" s="148" t="s">
        <v>137</v>
      </c>
      <c r="E145" s="149" t="s">
        <v>180</v>
      </c>
      <c r="F145" s="150" t="s">
        <v>181</v>
      </c>
      <c r="G145" s="151" t="s">
        <v>182</v>
      </c>
      <c r="H145" s="152">
        <v>511.83300000000003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141</v>
      </c>
      <c r="AT145" s="160" t="s">
        <v>137</v>
      </c>
      <c r="AU145" s="160" t="s">
        <v>142</v>
      </c>
      <c r="AY145" s="14" t="s">
        <v>134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142</v>
      </c>
      <c r="BK145" s="161">
        <f t="shared" si="9"/>
        <v>0</v>
      </c>
      <c r="BL145" s="14" t="s">
        <v>141</v>
      </c>
      <c r="BM145" s="160" t="s">
        <v>183</v>
      </c>
    </row>
    <row r="146" spans="1:65" s="2" customFormat="1" ht="24.15" customHeight="1" x14ac:dyDescent="0.2">
      <c r="A146" s="29"/>
      <c r="B146" s="147"/>
      <c r="C146" s="148" t="s">
        <v>163</v>
      </c>
      <c r="D146" s="148" t="s">
        <v>137</v>
      </c>
      <c r="E146" s="149" t="s">
        <v>184</v>
      </c>
      <c r="F146" s="150" t="s">
        <v>185</v>
      </c>
      <c r="G146" s="151" t="s">
        <v>182</v>
      </c>
      <c r="H146" s="152">
        <v>511.83300000000003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141</v>
      </c>
      <c r="AT146" s="160" t="s">
        <v>137</v>
      </c>
      <c r="AU146" s="160" t="s">
        <v>142</v>
      </c>
      <c r="AY146" s="14" t="s">
        <v>134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142</v>
      </c>
      <c r="BK146" s="161">
        <f t="shared" si="9"/>
        <v>0</v>
      </c>
      <c r="BL146" s="14" t="s">
        <v>141</v>
      </c>
      <c r="BM146" s="160" t="s">
        <v>186</v>
      </c>
    </row>
    <row r="147" spans="1:65" s="2" customFormat="1" ht="21.75" customHeight="1" x14ac:dyDescent="0.2">
      <c r="A147" s="29"/>
      <c r="B147" s="147"/>
      <c r="C147" s="148" t="s">
        <v>187</v>
      </c>
      <c r="D147" s="148" t="s">
        <v>137</v>
      </c>
      <c r="E147" s="149" t="s">
        <v>188</v>
      </c>
      <c r="F147" s="150" t="s">
        <v>189</v>
      </c>
      <c r="G147" s="151" t="s">
        <v>182</v>
      </c>
      <c r="H147" s="152">
        <v>511.83300000000003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141</v>
      </c>
      <c r="AT147" s="160" t="s">
        <v>137</v>
      </c>
      <c r="AU147" s="160" t="s">
        <v>142</v>
      </c>
      <c r="AY147" s="14" t="s">
        <v>134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142</v>
      </c>
      <c r="BK147" s="161">
        <f t="shared" si="9"/>
        <v>0</v>
      </c>
      <c r="BL147" s="14" t="s">
        <v>141</v>
      </c>
      <c r="BM147" s="160" t="s">
        <v>190</v>
      </c>
    </row>
    <row r="148" spans="1:65" s="2" customFormat="1" ht="24.15" customHeight="1" x14ac:dyDescent="0.2">
      <c r="A148" s="29"/>
      <c r="B148" s="147"/>
      <c r="C148" s="148" t="s">
        <v>166</v>
      </c>
      <c r="D148" s="148" t="s">
        <v>137</v>
      </c>
      <c r="E148" s="149" t="s">
        <v>191</v>
      </c>
      <c r="F148" s="150" t="s">
        <v>192</v>
      </c>
      <c r="G148" s="151" t="s">
        <v>182</v>
      </c>
      <c r="H148" s="152">
        <v>1023.6660000000001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141</v>
      </c>
      <c r="AT148" s="160" t="s">
        <v>137</v>
      </c>
      <c r="AU148" s="160" t="s">
        <v>142</v>
      </c>
      <c r="AY148" s="14" t="s">
        <v>134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142</v>
      </c>
      <c r="BK148" s="161">
        <f t="shared" si="9"/>
        <v>0</v>
      </c>
      <c r="BL148" s="14" t="s">
        <v>141</v>
      </c>
      <c r="BM148" s="160" t="s">
        <v>193</v>
      </c>
    </row>
    <row r="149" spans="1:65" s="2" customFormat="1" ht="24.15" customHeight="1" x14ac:dyDescent="0.2">
      <c r="A149" s="29"/>
      <c r="B149" s="147"/>
      <c r="C149" s="148" t="s">
        <v>194</v>
      </c>
      <c r="D149" s="148" t="s">
        <v>137</v>
      </c>
      <c r="E149" s="149" t="s">
        <v>195</v>
      </c>
      <c r="F149" s="150" t="s">
        <v>196</v>
      </c>
      <c r="G149" s="151" t="s">
        <v>182</v>
      </c>
      <c r="H149" s="152">
        <v>511.83300000000003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141</v>
      </c>
      <c r="AT149" s="160" t="s">
        <v>137</v>
      </c>
      <c r="AU149" s="160" t="s">
        <v>142</v>
      </c>
      <c r="AY149" s="14" t="s">
        <v>134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142</v>
      </c>
      <c r="BK149" s="161">
        <f t="shared" si="9"/>
        <v>0</v>
      </c>
      <c r="BL149" s="14" t="s">
        <v>141</v>
      </c>
      <c r="BM149" s="160" t="s">
        <v>197</v>
      </c>
    </row>
    <row r="150" spans="1:65" s="2" customFormat="1" ht="24.15" customHeight="1" x14ac:dyDescent="0.2">
      <c r="A150" s="29"/>
      <c r="B150" s="147"/>
      <c r="C150" s="148" t="s">
        <v>169</v>
      </c>
      <c r="D150" s="148" t="s">
        <v>137</v>
      </c>
      <c r="E150" s="149" t="s">
        <v>198</v>
      </c>
      <c r="F150" s="150" t="s">
        <v>199</v>
      </c>
      <c r="G150" s="151" t="s">
        <v>182</v>
      </c>
      <c r="H150" s="152">
        <v>2047.3320000000001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141</v>
      </c>
      <c r="AT150" s="160" t="s">
        <v>137</v>
      </c>
      <c r="AU150" s="160" t="s">
        <v>142</v>
      </c>
      <c r="AY150" s="14" t="s">
        <v>134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142</v>
      </c>
      <c r="BK150" s="161">
        <f t="shared" si="9"/>
        <v>0</v>
      </c>
      <c r="BL150" s="14" t="s">
        <v>141</v>
      </c>
      <c r="BM150" s="160" t="s">
        <v>200</v>
      </c>
    </row>
    <row r="151" spans="1:65" s="2" customFormat="1" ht="24.15" customHeight="1" x14ac:dyDescent="0.2">
      <c r="A151" s="29"/>
      <c r="B151" s="147"/>
      <c r="C151" s="148" t="s">
        <v>201</v>
      </c>
      <c r="D151" s="148" t="s">
        <v>137</v>
      </c>
      <c r="E151" s="149" t="s">
        <v>202</v>
      </c>
      <c r="F151" s="150" t="s">
        <v>203</v>
      </c>
      <c r="G151" s="151" t="s">
        <v>182</v>
      </c>
      <c r="H151" s="152">
        <v>511.83300000000003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37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141</v>
      </c>
      <c r="AT151" s="160" t="s">
        <v>137</v>
      </c>
      <c r="AU151" s="160" t="s">
        <v>142</v>
      </c>
      <c r="AY151" s="14" t="s">
        <v>134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142</v>
      </c>
      <c r="BK151" s="161">
        <f t="shared" si="9"/>
        <v>0</v>
      </c>
      <c r="BL151" s="14" t="s">
        <v>141</v>
      </c>
      <c r="BM151" s="160" t="s">
        <v>204</v>
      </c>
    </row>
    <row r="152" spans="1:65" s="12" customFormat="1" ht="25.95" customHeight="1" x14ac:dyDescent="0.25">
      <c r="B152" s="134"/>
      <c r="D152" s="135" t="s">
        <v>70</v>
      </c>
      <c r="E152" s="136" t="s">
        <v>205</v>
      </c>
      <c r="F152" s="136" t="s">
        <v>206</v>
      </c>
      <c r="I152" s="137"/>
      <c r="J152" s="138">
        <f>BK152</f>
        <v>0</v>
      </c>
      <c r="L152" s="134"/>
      <c r="M152" s="139"/>
      <c r="N152" s="140"/>
      <c r="O152" s="140"/>
      <c r="P152" s="141">
        <f>P153+P156+P158+P160+P162+P164+P167+P169+P172+P174+P176</f>
        <v>0</v>
      </c>
      <c r="Q152" s="140"/>
      <c r="R152" s="141">
        <f>R153+R156+R158+R160+R162+R164+R167+R169+R172+R174+R176</f>
        <v>0</v>
      </c>
      <c r="S152" s="140"/>
      <c r="T152" s="142">
        <f>T153+T156+T158+T160+T162+T164+T167+T169+T172+T174+T176</f>
        <v>0</v>
      </c>
      <c r="AR152" s="135" t="s">
        <v>142</v>
      </c>
      <c r="AT152" s="143" t="s">
        <v>70</v>
      </c>
      <c r="AU152" s="143" t="s">
        <v>71</v>
      </c>
      <c r="AY152" s="135" t="s">
        <v>134</v>
      </c>
      <c r="BK152" s="144">
        <f>BK153+BK156+BK158+BK160+BK162+BK164+BK167+BK169+BK172+BK174+BK176</f>
        <v>0</v>
      </c>
    </row>
    <row r="153" spans="1:65" s="12" customFormat="1" ht="22.8" customHeight="1" x14ac:dyDescent="0.25">
      <c r="B153" s="134"/>
      <c r="D153" s="135" t="s">
        <v>70</v>
      </c>
      <c r="E153" s="145" t="s">
        <v>207</v>
      </c>
      <c r="F153" s="145" t="s">
        <v>208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SUM(P154:P155)</f>
        <v>0</v>
      </c>
      <c r="Q153" s="140"/>
      <c r="R153" s="141">
        <f>SUM(R154:R155)</f>
        <v>0</v>
      </c>
      <c r="S153" s="140"/>
      <c r="T153" s="142">
        <f>SUM(T154:T155)</f>
        <v>0</v>
      </c>
      <c r="AR153" s="135" t="s">
        <v>142</v>
      </c>
      <c r="AT153" s="143" t="s">
        <v>70</v>
      </c>
      <c r="AU153" s="143" t="s">
        <v>78</v>
      </c>
      <c r="AY153" s="135" t="s">
        <v>134</v>
      </c>
      <c r="BK153" s="144">
        <f>SUM(BK154:BK155)</f>
        <v>0</v>
      </c>
    </row>
    <row r="154" spans="1:65" s="2" customFormat="1" ht="24.15" customHeight="1" x14ac:dyDescent="0.2">
      <c r="A154" s="29"/>
      <c r="B154" s="147"/>
      <c r="C154" s="148">
        <v>22</v>
      </c>
      <c r="D154" s="148" t="s">
        <v>137</v>
      </c>
      <c r="E154" s="149" t="s">
        <v>209</v>
      </c>
      <c r="F154" s="150" t="s">
        <v>210</v>
      </c>
      <c r="G154" s="151" t="s">
        <v>140</v>
      </c>
      <c r="H154" s="152">
        <v>59.45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37</v>
      </c>
      <c r="O154" s="58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166</v>
      </c>
      <c r="AT154" s="160" t="s">
        <v>137</v>
      </c>
      <c r="AU154" s="160" t="s">
        <v>142</v>
      </c>
      <c r="AY154" s="14" t="s">
        <v>134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142</v>
      </c>
      <c r="BK154" s="161">
        <f>ROUND(I154*H154,2)</f>
        <v>0</v>
      </c>
      <c r="BL154" s="14" t="s">
        <v>166</v>
      </c>
      <c r="BM154" s="160" t="s">
        <v>211</v>
      </c>
    </row>
    <row r="155" spans="1:65" s="2" customFormat="1" ht="33" customHeight="1" x14ac:dyDescent="0.2">
      <c r="A155" s="29"/>
      <c r="B155" s="147"/>
      <c r="C155" s="148">
        <v>23</v>
      </c>
      <c r="D155" s="148" t="s">
        <v>137</v>
      </c>
      <c r="E155" s="149" t="s">
        <v>213</v>
      </c>
      <c r="F155" s="150" t="s">
        <v>214</v>
      </c>
      <c r="G155" s="151" t="s">
        <v>140</v>
      </c>
      <c r="H155" s="152">
        <v>59.45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37</v>
      </c>
      <c r="O155" s="5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166</v>
      </c>
      <c r="AT155" s="160" t="s">
        <v>137</v>
      </c>
      <c r="AU155" s="160" t="s">
        <v>142</v>
      </c>
      <c r="AY155" s="14" t="s">
        <v>134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142</v>
      </c>
      <c r="BK155" s="161">
        <f>ROUND(I155*H155,2)</f>
        <v>0</v>
      </c>
      <c r="BL155" s="14" t="s">
        <v>166</v>
      </c>
      <c r="BM155" s="160" t="s">
        <v>215</v>
      </c>
    </row>
    <row r="156" spans="1:65" s="12" customFormat="1" ht="22.8" customHeight="1" x14ac:dyDescent="0.25">
      <c r="B156" s="134"/>
      <c r="D156" s="135" t="s">
        <v>70</v>
      </c>
      <c r="E156" s="145" t="s">
        <v>216</v>
      </c>
      <c r="F156" s="145" t="s">
        <v>217</v>
      </c>
      <c r="I156" s="137"/>
      <c r="J156" s="146">
        <f>BK156</f>
        <v>0</v>
      </c>
      <c r="L156" s="134"/>
      <c r="M156" s="139"/>
      <c r="N156" s="140"/>
      <c r="O156" s="140"/>
      <c r="P156" s="141">
        <f>P157</f>
        <v>0</v>
      </c>
      <c r="Q156" s="140"/>
      <c r="R156" s="141">
        <f>R157</f>
        <v>0</v>
      </c>
      <c r="S156" s="140"/>
      <c r="T156" s="142">
        <f>T157</f>
        <v>0</v>
      </c>
      <c r="AR156" s="135" t="s">
        <v>142</v>
      </c>
      <c r="AT156" s="143" t="s">
        <v>70</v>
      </c>
      <c r="AU156" s="143" t="s">
        <v>78</v>
      </c>
      <c r="AY156" s="135" t="s">
        <v>134</v>
      </c>
      <c r="BK156" s="144">
        <f>BK157</f>
        <v>0</v>
      </c>
    </row>
    <row r="157" spans="1:65" s="2" customFormat="1" ht="37.799999999999997" customHeight="1" x14ac:dyDescent="0.2">
      <c r="A157" s="29"/>
      <c r="B157" s="147"/>
      <c r="C157" s="148">
        <v>25</v>
      </c>
      <c r="D157" s="148" t="s">
        <v>137</v>
      </c>
      <c r="E157" s="149" t="s">
        <v>218</v>
      </c>
      <c r="F157" s="150" t="s">
        <v>219</v>
      </c>
      <c r="G157" s="151" t="s">
        <v>140</v>
      </c>
      <c r="H157" s="152">
        <v>59.45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37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166</v>
      </c>
      <c r="AT157" s="160" t="s">
        <v>137</v>
      </c>
      <c r="AU157" s="160" t="s">
        <v>142</v>
      </c>
      <c r="AY157" s="14" t="s">
        <v>134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142</v>
      </c>
      <c r="BK157" s="161">
        <f>ROUND(I157*H157,2)</f>
        <v>0</v>
      </c>
      <c r="BL157" s="14" t="s">
        <v>166</v>
      </c>
      <c r="BM157" s="160" t="s">
        <v>220</v>
      </c>
    </row>
    <row r="158" spans="1:65" s="12" customFormat="1" ht="22.8" customHeight="1" x14ac:dyDescent="0.25">
      <c r="B158" s="134"/>
      <c r="D158" s="135" t="s">
        <v>70</v>
      </c>
      <c r="E158" s="145" t="s">
        <v>221</v>
      </c>
      <c r="F158" s="145" t="s">
        <v>222</v>
      </c>
      <c r="I158" s="137"/>
      <c r="J158" s="146">
        <f>BK158</f>
        <v>0</v>
      </c>
      <c r="L158" s="134"/>
      <c r="M158" s="139"/>
      <c r="N158" s="140"/>
      <c r="O158" s="140"/>
      <c r="P158" s="141">
        <f>P159</f>
        <v>0</v>
      </c>
      <c r="Q158" s="140"/>
      <c r="R158" s="141">
        <f>R159</f>
        <v>0</v>
      </c>
      <c r="S158" s="140"/>
      <c r="T158" s="142">
        <f>T159</f>
        <v>0</v>
      </c>
      <c r="AR158" s="135" t="s">
        <v>142</v>
      </c>
      <c r="AT158" s="143" t="s">
        <v>70</v>
      </c>
      <c r="AU158" s="143" t="s">
        <v>78</v>
      </c>
      <c r="AY158" s="135" t="s">
        <v>134</v>
      </c>
      <c r="BK158" s="144">
        <f>BK159</f>
        <v>0</v>
      </c>
    </row>
    <row r="159" spans="1:65" s="2" customFormat="1" ht="24.15" customHeight="1" x14ac:dyDescent="0.2">
      <c r="A159" s="29"/>
      <c r="B159" s="147"/>
      <c r="C159" s="181">
        <v>27</v>
      </c>
      <c r="D159" s="148" t="s">
        <v>137</v>
      </c>
      <c r="E159" s="149" t="s">
        <v>224</v>
      </c>
      <c r="F159" s="150" t="s">
        <v>225</v>
      </c>
      <c r="G159" s="151" t="s">
        <v>226</v>
      </c>
      <c r="H159" s="152">
        <v>65.23</v>
      </c>
      <c r="I159" s="153"/>
      <c r="J159" s="154">
        <f>ROUND(I159*H159,2)</f>
        <v>0</v>
      </c>
      <c r="K159" s="155"/>
      <c r="L159" s="30"/>
      <c r="M159" s="156" t="s">
        <v>1</v>
      </c>
      <c r="N159" s="157" t="s">
        <v>37</v>
      </c>
      <c r="O159" s="58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166</v>
      </c>
      <c r="AT159" s="160" t="s">
        <v>137</v>
      </c>
      <c r="AU159" s="160" t="s">
        <v>142</v>
      </c>
      <c r="AY159" s="14" t="s">
        <v>134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142</v>
      </c>
      <c r="BK159" s="161">
        <f>ROUND(I159*H159,2)</f>
        <v>0</v>
      </c>
      <c r="BL159" s="14" t="s">
        <v>166</v>
      </c>
      <c r="BM159" s="160" t="s">
        <v>227</v>
      </c>
    </row>
    <row r="160" spans="1:65" s="12" customFormat="1" ht="22.8" customHeight="1" x14ac:dyDescent="0.25">
      <c r="B160" s="134"/>
      <c r="D160" s="135" t="s">
        <v>70</v>
      </c>
      <c r="E160" s="145" t="s">
        <v>228</v>
      </c>
      <c r="F160" s="145" t="s">
        <v>229</v>
      </c>
      <c r="I160" s="137"/>
      <c r="J160" s="146">
        <f>BK160</f>
        <v>0</v>
      </c>
      <c r="L160" s="134"/>
      <c r="M160" s="139"/>
      <c r="N160" s="140"/>
      <c r="O160" s="140"/>
      <c r="P160" s="141">
        <f>P161</f>
        <v>0</v>
      </c>
      <c r="Q160" s="140"/>
      <c r="R160" s="141">
        <f>R161</f>
        <v>0</v>
      </c>
      <c r="S160" s="140"/>
      <c r="T160" s="142">
        <f>T161</f>
        <v>0</v>
      </c>
      <c r="AR160" s="135" t="s">
        <v>142</v>
      </c>
      <c r="AT160" s="143" t="s">
        <v>70</v>
      </c>
      <c r="AU160" s="143" t="s">
        <v>78</v>
      </c>
      <c r="AY160" s="135" t="s">
        <v>134</v>
      </c>
      <c r="BK160" s="144">
        <f>BK161</f>
        <v>0</v>
      </c>
    </row>
    <row r="161" spans="1:65" s="2" customFormat="1" ht="24.15" customHeight="1" x14ac:dyDescent="0.2">
      <c r="A161" s="29"/>
      <c r="B161" s="147"/>
      <c r="C161" s="181">
        <v>29</v>
      </c>
      <c r="D161" s="148" t="s">
        <v>137</v>
      </c>
      <c r="E161" s="149" t="s">
        <v>230</v>
      </c>
      <c r="F161" s="150" t="s">
        <v>231</v>
      </c>
      <c r="G161" s="151" t="s">
        <v>232</v>
      </c>
      <c r="H161" s="152">
        <v>35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37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166</v>
      </c>
      <c r="AT161" s="160" t="s">
        <v>137</v>
      </c>
      <c r="AU161" s="160" t="s">
        <v>142</v>
      </c>
      <c r="AY161" s="14" t="s">
        <v>134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142</v>
      </c>
      <c r="BK161" s="161">
        <f>ROUND(I161*H161,2)</f>
        <v>0</v>
      </c>
      <c r="BL161" s="14" t="s">
        <v>166</v>
      </c>
      <c r="BM161" s="160" t="s">
        <v>233</v>
      </c>
    </row>
    <row r="162" spans="1:65" s="12" customFormat="1" ht="22.8" customHeight="1" x14ac:dyDescent="0.25">
      <c r="B162" s="134"/>
      <c r="D162" s="135" t="s">
        <v>70</v>
      </c>
      <c r="E162" s="145" t="s">
        <v>234</v>
      </c>
      <c r="F162" s="145" t="s">
        <v>235</v>
      </c>
      <c r="I162" s="137"/>
      <c r="J162" s="146">
        <f>BK162</f>
        <v>0</v>
      </c>
      <c r="L162" s="134"/>
      <c r="M162" s="139"/>
      <c r="N162" s="140"/>
      <c r="O162" s="140"/>
      <c r="P162" s="141">
        <f>P163</f>
        <v>0</v>
      </c>
      <c r="Q162" s="140"/>
      <c r="R162" s="141">
        <f>R163</f>
        <v>0</v>
      </c>
      <c r="S162" s="140"/>
      <c r="T162" s="142">
        <f>T163</f>
        <v>0</v>
      </c>
      <c r="AR162" s="135" t="s">
        <v>142</v>
      </c>
      <c r="AT162" s="143" t="s">
        <v>70</v>
      </c>
      <c r="AU162" s="143" t="s">
        <v>78</v>
      </c>
      <c r="AY162" s="135" t="s">
        <v>134</v>
      </c>
      <c r="BK162" s="144">
        <f>BK163</f>
        <v>0</v>
      </c>
    </row>
    <row r="163" spans="1:65" s="2" customFormat="1" ht="33" customHeight="1" x14ac:dyDescent="0.2">
      <c r="A163" s="29"/>
      <c r="B163" s="147"/>
      <c r="C163" s="148">
        <v>31</v>
      </c>
      <c r="D163" s="148" t="s">
        <v>137</v>
      </c>
      <c r="E163" s="149" t="s">
        <v>237</v>
      </c>
      <c r="F163" s="150" t="s">
        <v>238</v>
      </c>
      <c r="G163" s="151" t="s">
        <v>140</v>
      </c>
      <c r="H163" s="152">
        <v>987.69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37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166</v>
      </c>
      <c r="AT163" s="160" t="s">
        <v>137</v>
      </c>
      <c r="AU163" s="160" t="s">
        <v>142</v>
      </c>
      <c r="AY163" s="14" t="s">
        <v>134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142</v>
      </c>
      <c r="BK163" s="161">
        <f>ROUND(I163*H163,2)</f>
        <v>0</v>
      </c>
      <c r="BL163" s="14" t="s">
        <v>166</v>
      </c>
      <c r="BM163" s="160" t="s">
        <v>239</v>
      </c>
    </row>
    <row r="164" spans="1:65" s="12" customFormat="1" ht="22.8" customHeight="1" x14ac:dyDescent="0.25">
      <c r="B164" s="134"/>
      <c r="D164" s="135" t="s">
        <v>70</v>
      </c>
      <c r="E164" s="145" t="s">
        <v>240</v>
      </c>
      <c r="F164" s="145" t="s">
        <v>241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SUM(P165:P166)</f>
        <v>0</v>
      </c>
      <c r="Q164" s="140"/>
      <c r="R164" s="141">
        <f>SUM(R165:R166)</f>
        <v>0</v>
      </c>
      <c r="S164" s="140"/>
      <c r="T164" s="142">
        <f>SUM(T165:T166)</f>
        <v>0</v>
      </c>
      <c r="AR164" s="135" t="s">
        <v>142</v>
      </c>
      <c r="AT164" s="143" t="s">
        <v>70</v>
      </c>
      <c r="AU164" s="143" t="s">
        <v>78</v>
      </c>
      <c r="AY164" s="135" t="s">
        <v>134</v>
      </c>
      <c r="BK164" s="144">
        <f>SUM(BK165:BK166)</f>
        <v>0</v>
      </c>
    </row>
    <row r="165" spans="1:65" s="2" customFormat="1" ht="24.15" customHeight="1" x14ac:dyDescent="0.2">
      <c r="A165" s="29"/>
      <c r="B165" s="147"/>
      <c r="C165" s="148">
        <v>33</v>
      </c>
      <c r="D165" s="148" t="s">
        <v>137</v>
      </c>
      <c r="E165" s="149" t="s">
        <v>242</v>
      </c>
      <c r="F165" s="150" t="s">
        <v>243</v>
      </c>
      <c r="G165" s="151" t="s">
        <v>226</v>
      </c>
      <c r="H165" s="152">
        <v>156.22999999999999</v>
      </c>
      <c r="I165" s="153"/>
      <c r="J165" s="154">
        <f>ROUND(I165*H165,2)</f>
        <v>0</v>
      </c>
      <c r="K165" s="155"/>
      <c r="L165" s="30"/>
      <c r="M165" s="156" t="s">
        <v>1</v>
      </c>
      <c r="N165" s="157" t="s">
        <v>37</v>
      </c>
      <c r="O165" s="58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166</v>
      </c>
      <c r="AT165" s="160" t="s">
        <v>137</v>
      </c>
      <c r="AU165" s="160" t="s">
        <v>142</v>
      </c>
      <c r="AY165" s="14" t="s">
        <v>134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142</v>
      </c>
      <c r="BK165" s="161">
        <f>ROUND(I165*H165,2)</f>
        <v>0</v>
      </c>
      <c r="BL165" s="14" t="s">
        <v>166</v>
      </c>
      <c r="BM165" s="160" t="s">
        <v>244</v>
      </c>
    </row>
    <row r="166" spans="1:65" s="2" customFormat="1" ht="24.15" customHeight="1" x14ac:dyDescent="0.2">
      <c r="A166" s="29"/>
      <c r="B166" s="147"/>
      <c r="C166" s="148">
        <v>34</v>
      </c>
      <c r="D166" s="148" t="s">
        <v>137</v>
      </c>
      <c r="E166" s="149" t="s">
        <v>246</v>
      </c>
      <c r="F166" s="150" t="s">
        <v>247</v>
      </c>
      <c r="G166" s="151" t="s">
        <v>226</v>
      </c>
      <c r="H166" s="152">
        <v>88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37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166</v>
      </c>
      <c r="AT166" s="160" t="s">
        <v>137</v>
      </c>
      <c r="AU166" s="160" t="s">
        <v>142</v>
      </c>
      <c r="AY166" s="14" t="s">
        <v>134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142</v>
      </c>
      <c r="BK166" s="161">
        <f>ROUND(I166*H166,2)</f>
        <v>0</v>
      </c>
      <c r="BL166" s="14" t="s">
        <v>166</v>
      </c>
      <c r="BM166" s="160" t="s">
        <v>248</v>
      </c>
    </row>
    <row r="167" spans="1:65" s="12" customFormat="1" ht="22.8" customHeight="1" x14ac:dyDescent="0.25">
      <c r="B167" s="134"/>
      <c r="D167" s="135" t="s">
        <v>70</v>
      </c>
      <c r="E167" s="145" t="s">
        <v>249</v>
      </c>
      <c r="F167" s="145" t="s">
        <v>250</v>
      </c>
      <c r="I167" s="137"/>
      <c r="J167" s="146">
        <f>BK167</f>
        <v>0</v>
      </c>
      <c r="L167" s="134"/>
      <c r="M167" s="139"/>
      <c r="N167" s="140"/>
      <c r="O167" s="140"/>
      <c r="P167" s="141">
        <f>P168</f>
        <v>0</v>
      </c>
      <c r="Q167" s="140"/>
      <c r="R167" s="141">
        <f>R168</f>
        <v>0</v>
      </c>
      <c r="S167" s="140"/>
      <c r="T167" s="142">
        <f>T168</f>
        <v>0</v>
      </c>
      <c r="AR167" s="135" t="s">
        <v>142</v>
      </c>
      <c r="AT167" s="143" t="s">
        <v>70</v>
      </c>
      <c r="AU167" s="143" t="s">
        <v>78</v>
      </c>
      <c r="AY167" s="135" t="s">
        <v>134</v>
      </c>
      <c r="BK167" s="144">
        <f>BK168</f>
        <v>0</v>
      </c>
    </row>
    <row r="168" spans="1:65" s="2" customFormat="1" ht="37.799999999999997" customHeight="1" x14ac:dyDescent="0.2">
      <c r="A168" s="29"/>
      <c r="B168" s="147"/>
      <c r="C168" s="148">
        <v>36</v>
      </c>
      <c r="D168" s="148" t="s">
        <v>137</v>
      </c>
      <c r="E168" s="149" t="s">
        <v>251</v>
      </c>
      <c r="F168" s="150" t="s">
        <v>252</v>
      </c>
      <c r="G168" s="151" t="s">
        <v>140</v>
      </c>
      <c r="H168" s="152">
        <v>987.69</v>
      </c>
      <c r="I168" s="153"/>
      <c r="J168" s="154">
        <f>ROUND(I168*H168,2)</f>
        <v>0</v>
      </c>
      <c r="K168" s="155"/>
      <c r="L168" s="30"/>
      <c r="M168" s="156" t="s">
        <v>1</v>
      </c>
      <c r="N168" s="157" t="s">
        <v>37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166</v>
      </c>
      <c r="AT168" s="160" t="s">
        <v>137</v>
      </c>
      <c r="AU168" s="160" t="s">
        <v>142</v>
      </c>
      <c r="AY168" s="14" t="s">
        <v>134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142</v>
      </c>
      <c r="BK168" s="161">
        <f>ROUND(I168*H168,2)</f>
        <v>0</v>
      </c>
      <c r="BL168" s="14" t="s">
        <v>166</v>
      </c>
      <c r="BM168" s="160" t="s">
        <v>253</v>
      </c>
    </row>
    <row r="169" spans="1:65" s="12" customFormat="1" ht="22.8" customHeight="1" x14ac:dyDescent="0.25">
      <c r="B169" s="134"/>
      <c r="D169" s="135" t="s">
        <v>70</v>
      </c>
      <c r="E169" s="145" t="s">
        <v>254</v>
      </c>
      <c r="F169" s="145" t="s">
        <v>255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SUM(P170:P171)</f>
        <v>0</v>
      </c>
      <c r="Q169" s="140"/>
      <c r="R169" s="141">
        <f>SUM(R170:R171)</f>
        <v>0</v>
      </c>
      <c r="S169" s="140"/>
      <c r="T169" s="142">
        <f>SUM(T170:T171)</f>
        <v>0</v>
      </c>
      <c r="AR169" s="135" t="s">
        <v>142</v>
      </c>
      <c r="AT169" s="143" t="s">
        <v>70</v>
      </c>
      <c r="AU169" s="143" t="s">
        <v>78</v>
      </c>
      <c r="AY169" s="135" t="s">
        <v>134</v>
      </c>
      <c r="BK169" s="144">
        <f>SUM(BK170:BK171)</f>
        <v>0</v>
      </c>
    </row>
    <row r="170" spans="1:65" s="2" customFormat="1" ht="33" customHeight="1" x14ac:dyDescent="0.2">
      <c r="A170" s="29"/>
      <c r="B170" s="147"/>
      <c r="C170" s="181">
        <v>38</v>
      </c>
      <c r="D170" s="148" t="s">
        <v>137</v>
      </c>
      <c r="E170" s="149" t="s">
        <v>257</v>
      </c>
      <c r="F170" s="150" t="s">
        <v>258</v>
      </c>
      <c r="G170" s="151" t="s">
        <v>140</v>
      </c>
      <c r="H170" s="152">
        <v>271.8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37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166</v>
      </c>
      <c r="AT170" s="160" t="s">
        <v>137</v>
      </c>
      <c r="AU170" s="160" t="s">
        <v>142</v>
      </c>
      <c r="AY170" s="14" t="s">
        <v>134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142</v>
      </c>
      <c r="BK170" s="161">
        <f>ROUND(I170*H170,2)</f>
        <v>0</v>
      </c>
      <c r="BL170" s="14" t="s">
        <v>166</v>
      </c>
      <c r="BM170" s="160" t="s">
        <v>259</v>
      </c>
    </row>
    <row r="171" spans="1:65" s="2" customFormat="1" ht="21.75" customHeight="1" x14ac:dyDescent="0.2">
      <c r="A171" s="29"/>
      <c r="B171" s="147"/>
      <c r="C171" s="181">
        <v>39</v>
      </c>
      <c r="D171" s="148" t="s">
        <v>137</v>
      </c>
      <c r="E171" s="149" t="s">
        <v>260</v>
      </c>
      <c r="F171" s="150" t="s">
        <v>261</v>
      </c>
      <c r="G171" s="151" t="s">
        <v>182</v>
      </c>
      <c r="H171" s="152">
        <v>89.25</v>
      </c>
      <c r="I171" s="153"/>
      <c r="J171" s="154">
        <f>ROUND(I171*H171,2)</f>
        <v>0</v>
      </c>
      <c r="K171" s="155"/>
      <c r="L171" s="30"/>
      <c r="M171" s="156" t="s">
        <v>1</v>
      </c>
      <c r="N171" s="157" t="s">
        <v>37</v>
      </c>
      <c r="O171" s="58"/>
      <c r="P171" s="158">
        <f>O171*H171</f>
        <v>0</v>
      </c>
      <c r="Q171" s="158">
        <v>0</v>
      </c>
      <c r="R171" s="158">
        <f>Q171*H171</f>
        <v>0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166</v>
      </c>
      <c r="AT171" s="160" t="s">
        <v>137</v>
      </c>
      <c r="AU171" s="160" t="s">
        <v>142</v>
      </c>
      <c r="AY171" s="14" t="s">
        <v>134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142</v>
      </c>
      <c r="BK171" s="161">
        <f>ROUND(I171*H171,2)</f>
        <v>0</v>
      </c>
      <c r="BL171" s="14" t="s">
        <v>166</v>
      </c>
      <c r="BM171" s="160" t="s">
        <v>262</v>
      </c>
    </row>
    <row r="172" spans="1:65" s="12" customFormat="1" ht="22.8" customHeight="1" x14ac:dyDescent="0.25">
      <c r="B172" s="134"/>
      <c r="D172" s="135" t="s">
        <v>70</v>
      </c>
      <c r="E172" s="145" t="s">
        <v>263</v>
      </c>
      <c r="F172" s="145" t="s">
        <v>264</v>
      </c>
      <c r="I172" s="137"/>
      <c r="J172" s="146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142</v>
      </c>
      <c r="AT172" s="143" t="s">
        <v>70</v>
      </c>
      <c r="AU172" s="143" t="s">
        <v>78</v>
      </c>
      <c r="AY172" s="135" t="s">
        <v>134</v>
      </c>
      <c r="BK172" s="144">
        <f>BK173</f>
        <v>0</v>
      </c>
    </row>
    <row r="173" spans="1:65" s="2" customFormat="1" ht="33" customHeight="1" x14ac:dyDescent="0.2">
      <c r="A173" s="29"/>
      <c r="B173" s="147"/>
      <c r="C173" s="148">
        <v>40</v>
      </c>
      <c r="D173" s="148" t="s">
        <v>137</v>
      </c>
      <c r="E173" s="149" t="s">
        <v>266</v>
      </c>
      <c r="F173" s="150" t="s">
        <v>267</v>
      </c>
      <c r="G173" s="151" t="s">
        <v>268</v>
      </c>
      <c r="H173" s="152">
        <v>5692</v>
      </c>
      <c r="I173" s="153"/>
      <c r="J173" s="154">
        <f>ROUND(I173*H173,2)</f>
        <v>0</v>
      </c>
      <c r="K173" s="155"/>
      <c r="L173" s="30"/>
      <c r="M173" s="156" t="s">
        <v>1</v>
      </c>
      <c r="N173" s="157" t="s">
        <v>37</v>
      </c>
      <c r="O173" s="58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166</v>
      </c>
      <c r="AT173" s="160" t="s">
        <v>137</v>
      </c>
      <c r="AU173" s="160" t="s">
        <v>142</v>
      </c>
      <c r="AY173" s="14" t="s">
        <v>134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142</v>
      </c>
      <c r="BK173" s="161">
        <f>ROUND(I173*H173,2)</f>
        <v>0</v>
      </c>
      <c r="BL173" s="14" t="s">
        <v>166</v>
      </c>
      <c r="BM173" s="160" t="s">
        <v>269</v>
      </c>
    </row>
    <row r="174" spans="1:65" s="12" customFormat="1" ht="22.8" customHeight="1" x14ac:dyDescent="0.25">
      <c r="B174" s="134"/>
      <c r="D174" s="135" t="s">
        <v>70</v>
      </c>
      <c r="E174" s="145" t="s">
        <v>270</v>
      </c>
      <c r="F174" s="145" t="s">
        <v>271</v>
      </c>
      <c r="I174" s="137"/>
      <c r="J174" s="146">
        <f>BK174</f>
        <v>0</v>
      </c>
      <c r="L174" s="134"/>
      <c r="M174" s="139"/>
      <c r="N174" s="140"/>
      <c r="O174" s="140"/>
      <c r="P174" s="141">
        <f>P175</f>
        <v>0</v>
      </c>
      <c r="Q174" s="140"/>
      <c r="R174" s="141">
        <f>R175</f>
        <v>0</v>
      </c>
      <c r="S174" s="140"/>
      <c r="T174" s="142">
        <f>T175</f>
        <v>0</v>
      </c>
      <c r="AR174" s="135" t="s">
        <v>142</v>
      </c>
      <c r="AT174" s="143" t="s">
        <v>70</v>
      </c>
      <c r="AU174" s="143" t="s">
        <v>78</v>
      </c>
      <c r="AY174" s="135" t="s">
        <v>134</v>
      </c>
      <c r="BK174" s="144">
        <f>BK175</f>
        <v>0</v>
      </c>
    </row>
    <row r="175" spans="1:65" s="2" customFormat="1" ht="37.799999999999997" customHeight="1" x14ac:dyDescent="0.2">
      <c r="A175" s="29"/>
      <c r="B175" s="147"/>
      <c r="C175" s="148">
        <v>42</v>
      </c>
      <c r="D175" s="148" t="s">
        <v>137</v>
      </c>
      <c r="E175" s="149" t="s">
        <v>272</v>
      </c>
      <c r="F175" s="150" t="s">
        <v>273</v>
      </c>
      <c r="G175" s="151" t="s">
        <v>140</v>
      </c>
      <c r="H175" s="152">
        <v>410.98</v>
      </c>
      <c r="I175" s="153"/>
      <c r="J175" s="154">
        <f>ROUND(I175*H175,2)</f>
        <v>0</v>
      </c>
      <c r="K175" s="155"/>
      <c r="L175" s="30"/>
      <c r="M175" s="156" t="s">
        <v>1</v>
      </c>
      <c r="N175" s="157" t="s">
        <v>37</v>
      </c>
      <c r="O175" s="58"/>
      <c r="P175" s="158">
        <f>O175*H175</f>
        <v>0</v>
      </c>
      <c r="Q175" s="158">
        <v>0</v>
      </c>
      <c r="R175" s="158">
        <f>Q175*H175</f>
        <v>0</v>
      </c>
      <c r="S175" s="158">
        <v>0</v>
      </c>
      <c r="T175" s="15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166</v>
      </c>
      <c r="AT175" s="160" t="s">
        <v>137</v>
      </c>
      <c r="AU175" s="160" t="s">
        <v>142</v>
      </c>
      <c r="AY175" s="14" t="s">
        <v>134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4" t="s">
        <v>142</v>
      </c>
      <c r="BK175" s="161">
        <f>ROUND(I175*H175,2)</f>
        <v>0</v>
      </c>
      <c r="BL175" s="14" t="s">
        <v>166</v>
      </c>
      <c r="BM175" s="160" t="s">
        <v>274</v>
      </c>
    </row>
    <row r="176" spans="1:65" s="12" customFormat="1" ht="22.8" customHeight="1" x14ac:dyDescent="0.25">
      <c r="B176" s="134"/>
      <c r="D176" s="135" t="s">
        <v>70</v>
      </c>
      <c r="E176" s="145" t="s">
        <v>275</v>
      </c>
      <c r="F176" s="145" t="s">
        <v>276</v>
      </c>
      <c r="I176" s="137"/>
      <c r="J176" s="146">
        <f>BK176</f>
        <v>0</v>
      </c>
      <c r="L176" s="134"/>
      <c r="M176" s="139"/>
      <c r="N176" s="140"/>
      <c r="O176" s="140"/>
      <c r="P176" s="141">
        <f>P177</f>
        <v>0</v>
      </c>
      <c r="Q176" s="140"/>
      <c r="R176" s="141">
        <f>R177</f>
        <v>0</v>
      </c>
      <c r="S176" s="140"/>
      <c r="T176" s="142">
        <f>T177</f>
        <v>0</v>
      </c>
      <c r="AR176" s="135" t="s">
        <v>142</v>
      </c>
      <c r="AT176" s="143" t="s">
        <v>70</v>
      </c>
      <c r="AU176" s="143" t="s">
        <v>78</v>
      </c>
      <c r="AY176" s="135" t="s">
        <v>134</v>
      </c>
      <c r="BK176" s="144">
        <f>BK177</f>
        <v>0</v>
      </c>
    </row>
    <row r="177" spans="1:65" s="2" customFormat="1" ht="24.15" customHeight="1" x14ac:dyDescent="0.2">
      <c r="A177" s="29"/>
      <c r="B177" s="147"/>
      <c r="C177" s="148">
        <v>44</v>
      </c>
      <c r="D177" s="148" t="s">
        <v>137</v>
      </c>
      <c r="E177" s="149" t="s">
        <v>278</v>
      </c>
      <c r="F177" s="150" t="s">
        <v>279</v>
      </c>
      <c r="G177" s="151" t="s">
        <v>140</v>
      </c>
      <c r="H177" s="152">
        <v>356.3</v>
      </c>
      <c r="I177" s="153"/>
      <c r="J177" s="154">
        <f>ROUND(I177*H177,2)</f>
        <v>0</v>
      </c>
      <c r="K177" s="155"/>
      <c r="L177" s="30"/>
      <c r="M177" s="162" t="s">
        <v>1</v>
      </c>
      <c r="N177" s="163" t="s">
        <v>37</v>
      </c>
      <c r="O177" s="164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166</v>
      </c>
      <c r="AT177" s="160" t="s">
        <v>137</v>
      </c>
      <c r="AU177" s="160" t="s">
        <v>142</v>
      </c>
      <c r="AY177" s="14" t="s">
        <v>134</v>
      </c>
      <c r="BE177" s="161">
        <f>IF(N177="základná",J177,0)</f>
        <v>0</v>
      </c>
      <c r="BF177" s="161">
        <f>IF(N177="znížená",J177,0)</f>
        <v>0</v>
      </c>
      <c r="BG177" s="161">
        <f>IF(N177="zákl. prenesená",J177,0)</f>
        <v>0</v>
      </c>
      <c r="BH177" s="161">
        <f>IF(N177="zníž. prenesená",J177,0)</f>
        <v>0</v>
      </c>
      <c r="BI177" s="161">
        <f>IF(N177="nulová",J177,0)</f>
        <v>0</v>
      </c>
      <c r="BJ177" s="14" t="s">
        <v>142</v>
      </c>
      <c r="BK177" s="161">
        <f>ROUND(I177*H177,2)</f>
        <v>0</v>
      </c>
      <c r="BL177" s="14" t="s">
        <v>166</v>
      </c>
      <c r="BM177" s="160" t="s">
        <v>280</v>
      </c>
    </row>
    <row r="178" spans="1:65" s="2" customFormat="1" ht="6.9" customHeight="1" x14ac:dyDescent="0.2">
      <c r="A178" s="29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0"/>
      <c r="M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</sheetData>
  <autoFilter ref="C129:K177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45"/>
  <sheetViews>
    <sheetView showGridLines="0" topLeftCell="A353" workbookViewId="0">
      <selection activeCell="F184" sqref="F184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82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281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ROUND(J137,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ROUND((SUM(BE137:BE344)),  2)</f>
        <v>0</v>
      </c>
      <c r="G33" s="100"/>
      <c r="H33" s="100"/>
      <c r="I33" s="101">
        <v>0.2</v>
      </c>
      <c r="J33" s="99">
        <f>ROUND(((SUM(BE137:BE344))*I33),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ROUND((SUM(BF137:BF344)),  2)</f>
        <v>0</v>
      </c>
      <c r="G34" s="100"/>
      <c r="H34" s="100"/>
      <c r="I34" s="101">
        <v>0.2</v>
      </c>
      <c r="J34" s="99">
        <f>ROUND(((SUM(BF137:BF344))*I34),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ROUND((SUM(BG137:BG344)),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ROUND((SUM(BH137:BH344)),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ROUND((SUM(BI137:BI344)),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SO-02 - Architektúra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J137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2:12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J138</f>
        <v>0</v>
      </c>
      <c r="L97" s="115"/>
    </row>
    <row r="98" spans="2:12" s="10" customFormat="1" ht="19.95" customHeight="1" x14ac:dyDescent="0.2">
      <c r="B98" s="119"/>
      <c r="D98" s="120" t="s">
        <v>282</v>
      </c>
      <c r="E98" s="121"/>
      <c r="F98" s="121"/>
      <c r="G98" s="121"/>
      <c r="H98" s="121"/>
      <c r="I98" s="121"/>
      <c r="J98" s="122">
        <f>J139</f>
        <v>0</v>
      </c>
      <c r="L98" s="119"/>
    </row>
    <row r="99" spans="2:12" s="10" customFormat="1" ht="19.95" customHeight="1" x14ac:dyDescent="0.2">
      <c r="B99" s="119"/>
      <c r="D99" s="120" t="s">
        <v>283</v>
      </c>
      <c r="E99" s="121"/>
      <c r="F99" s="121"/>
      <c r="G99" s="121"/>
      <c r="H99" s="121"/>
      <c r="I99" s="121"/>
      <c r="J99" s="122">
        <f>J151</f>
        <v>0</v>
      </c>
      <c r="L99" s="119"/>
    </row>
    <row r="100" spans="2:12" s="10" customFormat="1" ht="19.95" customHeight="1" x14ac:dyDescent="0.2">
      <c r="B100" s="119"/>
      <c r="D100" s="120" t="s">
        <v>284</v>
      </c>
      <c r="E100" s="121"/>
      <c r="F100" s="121"/>
      <c r="G100" s="121"/>
      <c r="H100" s="121"/>
      <c r="I100" s="121"/>
      <c r="J100" s="122">
        <f>J162</f>
        <v>0</v>
      </c>
      <c r="L100" s="119"/>
    </row>
    <row r="101" spans="2:12" s="10" customFormat="1" ht="19.95" customHeight="1" x14ac:dyDescent="0.2">
      <c r="B101" s="119"/>
      <c r="D101" s="120" t="s">
        <v>285</v>
      </c>
      <c r="E101" s="121"/>
      <c r="F101" s="121"/>
      <c r="G101" s="121"/>
      <c r="H101" s="121"/>
      <c r="I101" s="121"/>
      <c r="J101" s="122">
        <f>J172</f>
        <v>0</v>
      </c>
      <c r="L101" s="119"/>
    </row>
    <row r="102" spans="2:12" s="10" customFormat="1" ht="19.95" customHeight="1" x14ac:dyDescent="0.2">
      <c r="B102" s="119"/>
      <c r="D102" s="120" t="s">
        <v>286</v>
      </c>
      <c r="E102" s="121"/>
      <c r="F102" s="121"/>
      <c r="G102" s="121"/>
      <c r="H102" s="121"/>
      <c r="I102" s="121"/>
      <c r="J102" s="122">
        <f>J174</f>
        <v>0</v>
      </c>
      <c r="L102" s="119"/>
    </row>
    <row r="103" spans="2:12" s="10" customFormat="1" ht="19.95" customHeight="1" x14ac:dyDescent="0.2">
      <c r="B103" s="119"/>
      <c r="D103" s="120" t="s">
        <v>107</v>
      </c>
      <c r="E103" s="121"/>
      <c r="F103" s="121"/>
      <c r="G103" s="121"/>
      <c r="H103" s="121"/>
      <c r="I103" s="121"/>
      <c r="J103" s="122">
        <f>J192</f>
        <v>0</v>
      </c>
      <c r="L103" s="119"/>
    </row>
    <row r="104" spans="2:12" s="10" customFormat="1" ht="19.95" customHeight="1" x14ac:dyDescent="0.2">
      <c r="B104" s="119"/>
      <c r="D104" s="120" t="s">
        <v>287</v>
      </c>
      <c r="E104" s="121"/>
      <c r="F104" s="121"/>
      <c r="G104" s="121"/>
      <c r="H104" s="121"/>
      <c r="I104" s="121"/>
      <c r="J104" s="122">
        <f>J198</f>
        <v>0</v>
      </c>
      <c r="L104" s="119"/>
    </row>
    <row r="105" spans="2:12" s="9" customFormat="1" ht="24.9" customHeight="1" x14ac:dyDescent="0.2">
      <c r="B105" s="115"/>
      <c r="D105" s="116" t="s">
        <v>108</v>
      </c>
      <c r="E105" s="117"/>
      <c r="F105" s="117"/>
      <c r="G105" s="117"/>
      <c r="H105" s="117"/>
      <c r="I105" s="117"/>
      <c r="J105" s="118">
        <f>J200</f>
        <v>0</v>
      </c>
      <c r="L105" s="115"/>
    </row>
    <row r="106" spans="2:12" s="10" customFormat="1" ht="19.95" customHeight="1" x14ac:dyDescent="0.2">
      <c r="B106" s="119"/>
      <c r="D106" s="120" t="s">
        <v>109</v>
      </c>
      <c r="E106" s="121"/>
      <c r="F106" s="121"/>
      <c r="G106" s="121"/>
      <c r="H106" s="121"/>
      <c r="I106" s="121"/>
      <c r="J106" s="122">
        <f>J201</f>
        <v>0</v>
      </c>
      <c r="L106" s="119"/>
    </row>
    <row r="107" spans="2:12" s="10" customFormat="1" ht="19.95" customHeight="1" x14ac:dyDescent="0.2">
      <c r="B107" s="119"/>
      <c r="D107" s="120" t="s">
        <v>110</v>
      </c>
      <c r="E107" s="121"/>
      <c r="F107" s="121"/>
      <c r="G107" s="121"/>
      <c r="H107" s="121"/>
      <c r="I107" s="121"/>
      <c r="J107" s="122">
        <f>J210</f>
        <v>0</v>
      </c>
      <c r="L107" s="119"/>
    </row>
    <row r="108" spans="2:12" s="10" customFormat="1" ht="19.95" customHeight="1" x14ac:dyDescent="0.2">
      <c r="B108" s="119"/>
      <c r="D108" s="120" t="s">
        <v>113</v>
      </c>
      <c r="E108" s="121"/>
      <c r="F108" s="121"/>
      <c r="G108" s="121"/>
      <c r="H108" s="121"/>
      <c r="I108" s="121"/>
      <c r="J108" s="122">
        <f>J221</f>
        <v>0</v>
      </c>
      <c r="L108" s="119"/>
    </row>
    <row r="109" spans="2:12" s="10" customFormat="1" ht="19.95" customHeight="1" x14ac:dyDescent="0.2">
      <c r="B109" s="119"/>
      <c r="D109" s="120" t="s">
        <v>288</v>
      </c>
      <c r="E109" s="121"/>
      <c r="F109" s="121"/>
      <c r="G109" s="121"/>
      <c r="H109" s="121"/>
      <c r="I109" s="121"/>
      <c r="J109" s="122">
        <f>J236</f>
        <v>0</v>
      </c>
      <c r="L109" s="119"/>
    </row>
    <row r="110" spans="2:12" s="10" customFormat="1" ht="19.95" customHeight="1" x14ac:dyDescent="0.2">
      <c r="B110" s="119"/>
      <c r="D110" s="120" t="s">
        <v>114</v>
      </c>
      <c r="E110" s="121"/>
      <c r="F110" s="121"/>
      <c r="G110" s="121"/>
      <c r="H110" s="121"/>
      <c r="I110" s="121"/>
      <c r="J110" s="122">
        <f>J240</f>
        <v>0</v>
      </c>
      <c r="L110" s="119"/>
    </row>
    <row r="111" spans="2:12" s="10" customFormat="1" ht="19.95" customHeight="1" x14ac:dyDescent="0.2">
      <c r="B111" s="119"/>
      <c r="D111" s="120" t="s">
        <v>115</v>
      </c>
      <c r="E111" s="121"/>
      <c r="F111" s="121"/>
      <c r="G111" s="121"/>
      <c r="H111" s="121"/>
      <c r="I111" s="121"/>
      <c r="J111" s="122">
        <f>J247</f>
        <v>0</v>
      </c>
      <c r="L111" s="119"/>
    </row>
    <row r="112" spans="2:12" s="10" customFormat="1" ht="19.95" customHeight="1" x14ac:dyDescent="0.2">
      <c r="B112" s="119"/>
      <c r="D112" s="120" t="s">
        <v>289</v>
      </c>
      <c r="E112" s="121"/>
      <c r="F112" s="121"/>
      <c r="G112" s="121"/>
      <c r="H112" s="121"/>
      <c r="I112" s="121"/>
      <c r="J112" s="122">
        <f>J256</f>
        <v>0</v>
      </c>
      <c r="L112" s="119"/>
    </row>
    <row r="113" spans="1:31" s="10" customFormat="1" ht="19.95" customHeight="1" x14ac:dyDescent="0.2">
      <c r="B113" s="119"/>
      <c r="D113" s="120" t="s">
        <v>117</v>
      </c>
      <c r="E113" s="121"/>
      <c r="F113" s="121"/>
      <c r="G113" s="121"/>
      <c r="H113" s="121"/>
      <c r="I113" s="121"/>
      <c r="J113" s="122">
        <f>J314</f>
        <v>0</v>
      </c>
      <c r="L113" s="119"/>
    </row>
    <row r="114" spans="1:31" s="10" customFormat="1" ht="19.95" customHeight="1" x14ac:dyDescent="0.2">
      <c r="B114" s="119"/>
      <c r="D114" s="120" t="s">
        <v>290</v>
      </c>
      <c r="E114" s="121"/>
      <c r="F114" s="121"/>
      <c r="G114" s="121"/>
      <c r="H114" s="121"/>
      <c r="I114" s="121"/>
      <c r="J114" s="122">
        <f>J323</f>
        <v>0</v>
      </c>
      <c r="L114" s="119"/>
    </row>
    <row r="115" spans="1:31" s="10" customFormat="1" ht="19.95" customHeight="1" x14ac:dyDescent="0.2">
      <c r="B115" s="119"/>
      <c r="D115" s="120" t="s">
        <v>118</v>
      </c>
      <c r="E115" s="121"/>
      <c r="F115" s="121"/>
      <c r="G115" s="121"/>
      <c r="H115" s="121"/>
      <c r="I115" s="121"/>
      <c r="J115" s="122">
        <f>J333</f>
        <v>0</v>
      </c>
      <c r="L115" s="119"/>
    </row>
    <row r="116" spans="1:31" s="10" customFormat="1" ht="19.95" customHeight="1" x14ac:dyDescent="0.2">
      <c r="B116" s="119"/>
      <c r="D116" s="120" t="s">
        <v>291</v>
      </c>
      <c r="E116" s="121"/>
      <c r="F116" s="121"/>
      <c r="G116" s="121"/>
      <c r="H116" s="121"/>
      <c r="I116" s="121"/>
      <c r="J116" s="122">
        <f>J337</f>
        <v>0</v>
      </c>
      <c r="L116" s="119"/>
    </row>
    <row r="117" spans="1:31" s="10" customFormat="1" ht="19.95" customHeight="1" x14ac:dyDescent="0.2">
      <c r="B117" s="119"/>
      <c r="D117" s="120" t="s">
        <v>292</v>
      </c>
      <c r="E117" s="121"/>
      <c r="F117" s="121"/>
      <c r="G117" s="121"/>
      <c r="H117" s="121"/>
      <c r="I117" s="121"/>
      <c r="J117" s="122">
        <f>J341</f>
        <v>0</v>
      </c>
      <c r="L117" s="119"/>
    </row>
    <row r="118" spans="1:31" s="2" customFormat="1" ht="21.7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" customHeight="1" x14ac:dyDescent="0.2">
      <c r="A119" s="29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3" spans="1:31" s="2" customFormat="1" ht="6.9" customHeight="1" x14ac:dyDescent="0.2">
      <c r="A123" s="29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24.9" customHeight="1" x14ac:dyDescent="0.2">
      <c r="A124" s="29"/>
      <c r="B124" s="30"/>
      <c r="C124" s="18" t="s">
        <v>120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" customHeight="1" x14ac:dyDescent="0.2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 x14ac:dyDescent="0.2">
      <c r="A126" s="29"/>
      <c r="B126" s="30"/>
      <c r="C126" s="24" t="s">
        <v>15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 x14ac:dyDescent="0.2">
      <c r="A127" s="29"/>
      <c r="B127" s="30"/>
      <c r="C127" s="29"/>
      <c r="D127" s="29"/>
      <c r="E127" s="229" t="str">
        <f>E7</f>
        <v>Denný stacionár v meste Zlaté Moravce</v>
      </c>
      <c r="F127" s="230"/>
      <c r="G127" s="230"/>
      <c r="H127" s="230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 x14ac:dyDescent="0.2">
      <c r="A128" s="29"/>
      <c r="B128" s="30"/>
      <c r="C128" s="24" t="s">
        <v>99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 x14ac:dyDescent="0.2">
      <c r="A129" s="29"/>
      <c r="B129" s="30"/>
      <c r="C129" s="29"/>
      <c r="D129" s="29"/>
      <c r="E129" s="219" t="str">
        <f>E9</f>
        <v>SO-02 - Architektúra</v>
      </c>
      <c r="F129" s="228"/>
      <c r="G129" s="228"/>
      <c r="H129" s="228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" customHeight="1" x14ac:dyDescent="0.2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 x14ac:dyDescent="0.2">
      <c r="A131" s="29"/>
      <c r="B131" s="30"/>
      <c r="C131" s="24" t="s">
        <v>18</v>
      </c>
      <c r="D131" s="29"/>
      <c r="E131" s="29"/>
      <c r="F131" s="22" t="str">
        <f>F12</f>
        <v xml:space="preserve"> </v>
      </c>
      <c r="G131" s="29"/>
      <c r="H131" s="29"/>
      <c r="I131" s="24" t="s">
        <v>20</v>
      </c>
      <c r="J131" s="55" t="str">
        <f>IF(J12="","",J12)</f>
        <v>27. 6. 2022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" customHeight="1" x14ac:dyDescent="0.2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15" customHeight="1" x14ac:dyDescent="0.2">
      <c r="A133" s="29"/>
      <c r="B133" s="30"/>
      <c r="C133" s="24" t="s">
        <v>22</v>
      </c>
      <c r="D133" s="29"/>
      <c r="E133" s="29"/>
      <c r="F133" s="22" t="str">
        <f>E15</f>
        <v xml:space="preserve"> </v>
      </c>
      <c r="G133" s="29"/>
      <c r="H133" s="29"/>
      <c r="I133" s="24" t="s">
        <v>27</v>
      </c>
      <c r="J133" s="27" t="str">
        <f>E21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15" customHeight="1" x14ac:dyDescent="0.2">
      <c r="A134" s="29"/>
      <c r="B134" s="30"/>
      <c r="C134" s="24" t="s">
        <v>25</v>
      </c>
      <c r="D134" s="29"/>
      <c r="E134" s="29"/>
      <c r="F134" s="22" t="str">
        <f>IF(E18="","",E18)</f>
        <v>Vyplň údaj</v>
      </c>
      <c r="G134" s="29"/>
      <c r="H134" s="29"/>
      <c r="I134" s="24" t="s">
        <v>29</v>
      </c>
      <c r="J134" s="27" t="str">
        <f>E24</f>
        <v xml:space="preserve">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 x14ac:dyDescent="0.2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 x14ac:dyDescent="0.2">
      <c r="A136" s="123"/>
      <c r="B136" s="124"/>
      <c r="C136" s="125" t="s">
        <v>121</v>
      </c>
      <c r="D136" s="126" t="s">
        <v>56</v>
      </c>
      <c r="E136" s="126" t="s">
        <v>52</v>
      </c>
      <c r="F136" s="126" t="s">
        <v>53</v>
      </c>
      <c r="G136" s="126" t="s">
        <v>122</v>
      </c>
      <c r="H136" s="126" t="s">
        <v>123</v>
      </c>
      <c r="I136" s="126" t="s">
        <v>124</v>
      </c>
      <c r="J136" s="127" t="s">
        <v>103</v>
      </c>
      <c r="K136" s="128" t="s">
        <v>125</v>
      </c>
      <c r="L136" s="129"/>
      <c r="M136" s="62" t="s">
        <v>1</v>
      </c>
      <c r="N136" s="63" t="s">
        <v>35</v>
      </c>
      <c r="O136" s="63" t="s">
        <v>126</v>
      </c>
      <c r="P136" s="63" t="s">
        <v>127</v>
      </c>
      <c r="Q136" s="63" t="s">
        <v>128</v>
      </c>
      <c r="R136" s="63" t="s">
        <v>129</v>
      </c>
      <c r="S136" s="63" t="s">
        <v>130</v>
      </c>
      <c r="T136" s="64" t="s">
        <v>131</v>
      </c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</row>
    <row r="137" spans="1:65" s="2" customFormat="1" ht="22.8" customHeight="1" x14ac:dyDescent="0.3">
      <c r="A137" s="29"/>
      <c r="B137" s="30"/>
      <c r="C137" s="69" t="s">
        <v>104</v>
      </c>
      <c r="D137" s="29"/>
      <c r="E137" s="29"/>
      <c r="F137" s="29"/>
      <c r="G137" s="29"/>
      <c r="H137" s="29"/>
      <c r="I137" s="29"/>
      <c r="J137" s="130">
        <f>BK137</f>
        <v>0</v>
      </c>
      <c r="K137" s="29"/>
      <c r="L137" s="30"/>
      <c r="M137" s="65"/>
      <c r="N137" s="56"/>
      <c r="O137" s="66"/>
      <c r="P137" s="131">
        <f>P138+P200</f>
        <v>0</v>
      </c>
      <c r="Q137" s="66"/>
      <c r="R137" s="131">
        <f>R138+R200</f>
        <v>0</v>
      </c>
      <c r="S137" s="66"/>
      <c r="T137" s="132">
        <f>T138+T200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70</v>
      </c>
      <c r="AU137" s="14" t="s">
        <v>105</v>
      </c>
      <c r="BK137" s="133">
        <f>BK138+BK200</f>
        <v>0</v>
      </c>
    </row>
    <row r="138" spans="1:65" s="12" customFormat="1" ht="25.95" customHeight="1" x14ac:dyDescent="0.25">
      <c r="B138" s="134"/>
      <c r="D138" s="135" t="s">
        <v>70</v>
      </c>
      <c r="E138" s="136" t="s">
        <v>132</v>
      </c>
      <c r="F138" s="136" t="s">
        <v>133</v>
      </c>
      <c r="I138" s="137"/>
      <c r="J138" s="138">
        <f>BK138</f>
        <v>0</v>
      </c>
      <c r="L138" s="134"/>
      <c r="M138" s="139"/>
      <c r="N138" s="140"/>
      <c r="O138" s="140"/>
      <c r="P138" s="141">
        <f>P139+P151+P162+P172+P174+P192+P198</f>
        <v>0</v>
      </c>
      <c r="Q138" s="140"/>
      <c r="R138" s="141">
        <f>R139+R151+R162+R172+R174+R192+R198</f>
        <v>0</v>
      </c>
      <c r="S138" s="140"/>
      <c r="T138" s="142">
        <f>T139+T151+T162+T172+T174+T192+T198</f>
        <v>0</v>
      </c>
      <c r="AR138" s="135" t="s">
        <v>78</v>
      </c>
      <c r="AT138" s="143" t="s">
        <v>70</v>
      </c>
      <c r="AU138" s="143" t="s">
        <v>71</v>
      </c>
      <c r="AY138" s="135" t="s">
        <v>134</v>
      </c>
      <c r="BK138" s="144">
        <f>BK139+BK151+BK162+BK172+BK174+BK192+BK198</f>
        <v>0</v>
      </c>
    </row>
    <row r="139" spans="1:65" s="12" customFormat="1" ht="22.8" customHeight="1" x14ac:dyDescent="0.25">
      <c r="B139" s="134"/>
      <c r="D139" s="135" t="s">
        <v>70</v>
      </c>
      <c r="E139" s="145" t="s">
        <v>78</v>
      </c>
      <c r="F139" s="145" t="s">
        <v>293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SUM(P140:P150)</f>
        <v>0</v>
      </c>
      <c r="Q139" s="140"/>
      <c r="R139" s="141">
        <f>SUM(R140:R150)</f>
        <v>0</v>
      </c>
      <c r="S139" s="140"/>
      <c r="T139" s="142">
        <f>SUM(T140:T150)</f>
        <v>0</v>
      </c>
      <c r="AR139" s="135" t="s">
        <v>78</v>
      </c>
      <c r="AT139" s="143" t="s">
        <v>70</v>
      </c>
      <c r="AU139" s="143" t="s">
        <v>78</v>
      </c>
      <c r="AY139" s="135" t="s">
        <v>134</v>
      </c>
      <c r="BK139" s="144">
        <f>SUM(BK140:BK150)</f>
        <v>0</v>
      </c>
    </row>
    <row r="140" spans="1:65" s="2" customFormat="1" ht="16.5" customHeight="1" x14ac:dyDescent="0.2">
      <c r="A140" s="29"/>
      <c r="B140" s="147"/>
      <c r="C140" s="181" t="s">
        <v>78</v>
      </c>
      <c r="D140" s="148" t="s">
        <v>137</v>
      </c>
      <c r="E140" s="149" t="s">
        <v>294</v>
      </c>
      <c r="F140" s="150" t="s">
        <v>295</v>
      </c>
      <c r="G140" s="151" t="s">
        <v>296</v>
      </c>
      <c r="H140" s="152">
        <v>108</v>
      </c>
      <c r="I140" s="153"/>
      <c r="J140" s="154">
        <f t="shared" ref="J140:J150" si="0">ROUND(I140*H140,2)</f>
        <v>0</v>
      </c>
      <c r="K140" s="155"/>
      <c r="L140" s="30"/>
      <c r="M140" s="156" t="s">
        <v>1</v>
      </c>
      <c r="N140" s="157" t="s">
        <v>37</v>
      </c>
      <c r="O140" s="58"/>
      <c r="P140" s="158">
        <f t="shared" ref="P140:P150" si="1">O140*H140</f>
        <v>0</v>
      </c>
      <c r="Q140" s="158">
        <v>0</v>
      </c>
      <c r="R140" s="158">
        <f t="shared" ref="R140:R150" si="2">Q140*H140</f>
        <v>0</v>
      </c>
      <c r="S140" s="158">
        <v>0</v>
      </c>
      <c r="T140" s="159">
        <f t="shared" ref="T140:T150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141</v>
      </c>
      <c r="AT140" s="160" t="s">
        <v>137</v>
      </c>
      <c r="AU140" s="160" t="s">
        <v>142</v>
      </c>
      <c r="AY140" s="14" t="s">
        <v>134</v>
      </c>
      <c r="BE140" s="161">
        <f t="shared" ref="BE140:BE150" si="4">IF(N140="základná",J140,0)</f>
        <v>0</v>
      </c>
      <c r="BF140" s="161">
        <f t="shared" ref="BF140:BF150" si="5">IF(N140="znížená",J140,0)</f>
        <v>0</v>
      </c>
      <c r="BG140" s="161">
        <f t="shared" ref="BG140:BG150" si="6">IF(N140="zákl. prenesená",J140,0)</f>
        <v>0</v>
      </c>
      <c r="BH140" s="161">
        <f t="shared" ref="BH140:BH150" si="7">IF(N140="zníž. prenesená",J140,0)</f>
        <v>0</v>
      </c>
      <c r="BI140" s="161">
        <f t="shared" ref="BI140:BI150" si="8">IF(N140="nulová",J140,0)</f>
        <v>0</v>
      </c>
      <c r="BJ140" s="14" t="s">
        <v>142</v>
      </c>
      <c r="BK140" s="161">
        <f t="shared" ref="BK140:BK150" si="9">ROUND(I140*H140,2)</f>
        <v>0</v>
      </c>
      <c r="BL140" s="14" t="s">
        <v>141</v>
      </c>
      <c r="BM140" s="160" t="s">
        <v>142</v>
      </c>
    </row>
    <row r="141" spans="1:65" s="2" customFormat="1" ht="21.75" customHeight="1" x14ac:dyDescent="0.2">
      <c r="A141" s="29"/>
      <c r="B141" s="147"/>
      <c r="C141" s="148" t="s">
        <v>142</v>
      </c>
      <c r="D141" s="148" t="s">
        <v>137</v>
      </c>
      <c r="E141" s="149" t="s">
        <v>297</v>
      </c>
      <c r="F141" s="150" t="s">
        <v>298</v>
      </c>
      <c r="G141" s="151" t="s">
        <v>155</v>
      </c>
      <c r="H141" s="152">
        <v>7.56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141</v>
      </c>
      <c r="AT141" s="160" t="s">
        <v>137</v>
      </c>
      <c r="AU141" s="160" t="s">
        <v>142</v>
      </c>
      <c r="AY141" s="14" t="s">
        <v>134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142</v>
      </c>
      <c r="BK141" s="161">
        <f t="shared" si="9"/>
        <v>0</v>
      </c>
      <c r="BL141" s="14" t="s">
        <v>141</v>
      </c>
      <c r="BM141" s="160" t="s">
        <v>141</v>
      </c>
    </row>
    <row r="142" spans="1:65" s="2" customFormat="1" ht="37.799999999999997" customHeight="1" x14ac:dyDescent="0.2">
      <c r="A142" s="29"/>
      <c r="B142" s="147"/>
      <c r="C142" s="148" t="s">
        <v>145</v>
      </c>
      <c r="D142" s="148" t="s">
        <v>137</v>
      </c>
      <c r="E142" s="149" t="s">
        <v>299</v>
      </c>
      <c r="F142" s="150" t="s">
        <v>300</v>
      </c>
      <c r="G142" s="151" t="s">
        <v>155</v>
      </c>
      <c r="H142" s="152">
        <v>7.56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141</v>
      </c>
      <c r="AT142" s="160" t="s">
        <v>137</v>
      </c>
      <c r="AU142" s="160" t="s">
        <v>142</v>
      </c>
      <c r="AY142" s="14" t="s">
        <v>134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142</v>
      </c>
      <c r="BK142" s="161">
        <f t="shared" si="9"/>
        <v>0</v>
      </c>
      <c r="BL142" s="14" t="s">
        <v>141</v>
      </c>
      <c r="BM142" s="160" t="s">
        <v>149</v>
      </c>
    </row>
    <row r="143" spans="1:65" s="2" customFormat="1" ht="24.15" customHeight="1" x14ac:dyDescent="0.2">
      <c r="A143" s="29"/>
      <c r="B143" s="147"/>
      <c r="C143" s="148" t="s">
        <v>141</v>
      </c>
      <c r="D143" s="148" t="s">
        <v>137</v>
      </c>
      <c r="E143" s="149" t="s">
        <v>301</v>
      </c>
      <c r="F143" s="150" t="s">
        <v>302</v>
      </c>
      <c r="G143" s="151" t="s">
        <v>155</v>
      </c>
      <c r="H143" s="152">
        <v>10.76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141</v>
      </c>
      <c r="AT143" s="160" t="s">
        <v>137</v>
      </c>
      <c r="AU143" s="160" t="s">
        <v>142</v>
      </c>
      <c r="AY143" s="14" t="s">
        <v>134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142</v>
      </c>
      <c r="BK143" s="161">
        <f t="shared" si="9"/>
        <v>0</v>
      </c>
      <c r="BL143" s="14" t="s">
        <v>141</v>
      </c>
      <c r="BM143" s="160" t="s">
        <v>152</v>
      </c>
    </row>
    <row r="144" spans="1:65" s="2" customFormat="1" ht="37.799999999999997" customHeight="1" x14ac:dyDescent="0.2">
      <c r="A144" s="29"/>
      <c r="B144" s="147"/>
      <c r="C144" s="148" t="s">
        <v>303</v>
      </c>
      <c r="D144" s="148" t="s">
        <v>137</v>
      </c>
      <c r="E144" s="149" t="s">
        <v>304</v>
      </c>
      <c r="F144" s="150" t="s">
        <v>305</v>
      </c>
      <c r="G144" s="151" t="s">
        <v>155</v>
      </c>
      <c r="H144" s="152">
        <v>10.76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141</v>
      </c>
      <c r="AT144" s="160" t="s">
        <v>137</v>
      </c>
      <c r="AU144" s="160" t="s">
        <v>142</v>
      </c>
      <c r="AY144" s="14" t="s">
        <v>134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142</v>
      </c>
      <c r="BK144" s="161">
        <f t="shared" si="9"/>
        <v>0</v>
      </c>
      <c r="BL144" s="14" t="s">
        <v>141</v>
      </c>
      <c r="BM144" s="160" t="s">
        <v>156</v>
      </c>
    </row>
    <row r="145" spans="1:65" s="2" customFormat="1" ht="24.15" customHeight="1" x14ac:dyDescent="0.2">
      <c r="A145" s="29"/>
      <c r="B145" s="147"/>
      <c r="C145" s="148" t="s">
        <v>149</v>
      </c>
      <c r="D145" s="148" t="s">
        <v>137</v>
      </c>
      <c r="E145" s="149" t="s">
        <v>306</v>
      </c>
      <c r="F145" s="150" t="s">
        <v>307</v>
      </c>
      <c r="G145" s="151" t="s">
        <v>155</v>
      </c>
      <c r="H145" s="152">
        <v>3.2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141</v>
      </c>
      <c r="AT145" s="160" t="s">
        <v>137</v>
      </c>
      <c r="AU145" s="160" t="s">
        <v>142</v>
      </c>
      <c r="AY145" s="14" t="s">
        <v>134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142</v>
      </c>
      <c r="BK145" s="161">
        <f t="shared" si="9"/>
        <v>0</v>
      </c>
      <c r="BL145" s="14" t="s">
        <v>141</v>
      </c>
      <c r="BM145" s="160" t="s">
        <v>159</v>
      </c>
    </row>
    <row r="146" spans="1:65" s="2" customFormat="1" ht="24.15" customHeight="1" x14ac:dyDescent="0.2">
      <c r="A146" s="29"/>
      <c r="B146" s="147"/>
      <c r="C146" s="148" t="s">
        <v>160</v>
      </c>
      <c r="D146" s="148" t="s">
        <v>137</v>
      </c>
      <c r="E146" s="149" t="s">
        <v>308</v>
      </c>
      <c r="F146" s="150" t="s">
        <v>309</v>
      </c>
      <c r="G146" s="151" t="s">
        <v>155</v>
      </c>
      <c r="H146" s="152">
        <v>3.2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141</v>
      </c>
      <c r="AT146" s="160" t="s">
        <v>137</v>
      </c>
      <c r="AU146" s="160" t="s">
        <v>142</v>
      </c>
      <c r="AY146" s="14" t="s">
        <v>134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142</v>
      </c>
      <c r="BK146" s="161">
        <f t="shared" si="9"/>
        <v>0</v>
      </c>
      <c r="BL146" s="14" t="s">
        <v>141</v>
      </c>
      <c r="BM146" s="160" t="s">
        <v>163</v>
      </c>
    </row>
    <row r="147" spans="1:65" s="2" customFormat="1" ht="16.5" customHeight="1" x14ac:dyDescent="0.2">
      <c r="A147" s="29"/>
      <c r="B147" s="147"/>
      <c r="C147" s="148" t="s">
        <v>152</v>
      </c>
      <c r="D147" s="148" t="s">
        <v>137</v>
      </c>
      <c r="E147" s="149" t="s">
        <v>310</v>
      </c>
      <c r="F147" s="150" t="s">
        <v>311</v>
      </c>
      <c r="G147" s="151" t="s">
        <v>155</v>
      </c>
      <c r="H147" s="152">
        <v>10.76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141</v>
      </c>
      <c r="AT147" s="160" t="s">
        <v>137</v>
      </c>
      <c r="AU147" s="160" t="s">
        <v>142</v>
      </c>
      <c r="AY147" s="14" t="s">
        <v>134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142</v>
      </c>
      <c r="BK147" s="161">
        <f t="shared" si="9"/>
        <v>0</v>
      </c>
      <c r="BL147" s="14" t="s">
        <v>141</v>
      </c>
      <c r="BM147" s="160" t="s">
        <v>166</v>
      </c>
    </row>
    <row r="148" spans="1:65" s="2" customFormat="1" ht="24.15" customHeight="1" x14ac:dyDescent="0.2">
      <c r="A148" s="29"/>
      <c r="B148" s="147"/>
      <c r="C148" s="148" t="s">
        <v>135</v>
      </c>
      <c r="D148" s="148" t="s">
        <v>137</v>
      </c>
      <c r="E148" s="149" t="s">
        <v>312</v>
      </c>
      <c r="F148" s="150" t="s">
        <v>313</v>
      </c>
      <c r="G148" s="151" t="s">
        <v>155</v>
      </c>
      <c r="H148" s="152">
        <v>10.76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141</v>
      </c>
      <c r="AT148" s="160" t="s">
        <v>137</v>
      </c>
      <c r="AU148" s="160" t="s">
        <v>142</v>
      </c>
      <c r="AY148" s="14" t="s">
        <v>134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142</v>
      </c>
      <c r="BK148" s="161">
        <f t="shared" si="9"/>
        <v>0</v>
      </c>
      <c r="BL148" s="14" t="s">
        <v>141</v>
      </c>
      <c r="BM148" s="160" t="s">
        <v>169</v>
      </c>
    </row>
    <row r="149" spans="1:65" s="2" customFormat="1" ht="24.15" customHeight="1" x14ac:dyDescent="0.2">
      <c r="A149" s="29"/>
      <c r="B149" s="147"/>
      <c r="C149" s="148" t="s">
        <v>156</v>
      </c>
      <c r="D149" s="148" t="s">
        <v>137</v>
      </c>
      <c r="E149" s="149" t="s">
        <v>314</v>
      </c>
      <c r="F149" s="150" t="s">
        <v>315</v>
      </c>
      <c r="G149" s="151" t="s">
        <v>155</v>
      </c>
      <c r="H149" s="152">
        <v>32.28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141</v>
      </c>
      <c r="AT149" s="160" t="s">
        <v>137</v>
      </c>
      <c r="AU149" s="160" t="s">
        <v>142</v>
      </c>
      <c r="AY149" s="14" t="s">
        <v>134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142</v>
      </c>
      <c r="BK149" s="161">
        <f t="shared" si="9"/>
        <v>0</v>
      </c>
      <c r="BL149" s="14" t="s">
        <v>141</v>
      </c>
      <c r="BM149" s="160" t="s">
        <v>7</v>
      </c>
    </row>
    <row r="150" spans="1:65" s="2" customFormat="1" ht="24.15" customHeight="1" x14ac:dyDescent="0.2">
      <c r="A150" s="29"/>
      <c r="B150" s="147"/>
      <c r="C150" s="148" t="s">
        <v>172</v>
      </c>
      <c r="D150" s="148" t="s">
        <v>137</v>
      </c>
      <c r="E150" s="149" t="s">
        <v>316</v>
      </c>
      <c r="F150" s="150" t="s">
        <v>317</v>
      </c>
      <c r="G150" s="151" t="s">
        <v>182</v>
      </c>
      <c r="H150" s="152">
        <v>17.216000000000001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141</v>
      </c>
      <c r="AT150" s="160" t="s">
        <v>137</v>
      </c>
      <c r="AU150" s="160" t="s">
        <v>142</v>
      </c>
      <c r="AY150" s="14" t="s">
        <v>134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142</v>
      </c>
      <c r="BK150" s="161">
        <f t="shared" si="9"/>
        <v>0</v>
      </c>
      <c r="BL150" s="14" t="s">
        <v>141</v>
      </c>
      <c r="BM150" s="160" t="s">
        <v>175</v>
      </c>
    </row>
    <row r="151" spans="1:65" s="12" customFormat="1" ht="22.8" customHeight="1" x14ac:dyDescent="0.25">
      <c r="B151" s="134"/>
      <c r="D151" s="135" t="s">
        <v>70</v>
      </c>
      <c r="E151" s="145" t="s">
        <v>142</v>
      </c>
      <c r="F151" s="145" t="s">
        <v>318</v>
      </c>
      <c r="I151" s="137"/>
      <c r="J151" s="146">
        <f>BK151</f>
        <v>0</v>
      </c>
      <c r="L151" s="134"/>
      <c r="M151" s="139"/>
      <c r="N151" s="140"/>
      <c r="O151" s="140"/>
      <c r="P151" s="141">
        <f>SUM(P152:P161)</f>
        <v>0</v>
      </c>
      <c r="Q151" s="140"/>
      <c r="R151" s="141">
        <f>SUM(R152:R161)</f>
        <v>0</v>
      </c>
      <c r="S151" s="140"/>
      <c r="T151" s="142">
        <f>SUM(T152:T161)</f>
        <v>0</v>
      </c>
      <c r="AR151" s="135" t="s">
        <v>78</v>
      </c>
      <c r="AT151" s="143" t="s">
        <v>70</v>
      </c>
      <c r="AU151" s="143" t="s">
        <v>78</v>
      </c>
      <c r="AY151" s="135" t="s">
        <v>134</v>
      </c>
      <c r="BK151" s="144">
        <f>SUM(BK152:BK161)</f>
        <v>0</v>
      </c>
    </row>
    <row r="152" spans="1:65" s="2" customFormat="1" ht="24.15" customHeight="1" x14ac:dyDescent="0.2">
      <c r="A152" s="29"/>
      <c r="B152" s="147"/>
      <c r="C152" s="148" t="s">
        <v>159</v>
      </c>
      <c r="D152" s="148" t="s">
        <v>137</v>
      </c>
      <c r="E152" s="149" t="s">
        <v>319</v>
      </c>
      <c r="F152" s="150" t="s">
        <v>320</v>
      </c>
      <c r="G152" s="151" t="s">
        <v>155</v>
      </c>
      <c r="H152" s="152">
        <v>4.4400000000000004</v>
      </c>
      <c r="I152" s="153"/>
      <c r="J152" s="154">
        <f t="shared" ref="J152:J161" si="10">ROUND(I152*H152,2)</f>
        <v>0</v>
      </c>
      <c r="K152" s="155"/>
      <c r="L152" s="30"/>
      <c r="M152" s="156" t="s">
        <v>1</v>
      </c>
      <c r="N152" s="157" t="s">
        <v>37</v>
      </c>
      <c r="O152" s="58"/>
      <c r="P152" s="158">
        <f t="shared" ref="P152:P161" si="11">O152*H152</f>
        <v>0</v>
      </c>
      <c r="Q152" s="158">
        <v>0</v>
      </c>
      <c r="R152" s="158">
        <f t="shared" ref="R152:R161" si="12">Q152*H152</f>
        <v>0</v>
      </c>
      <c r="S152" s="158">
        <v>0</v>
      </c>
      <c r="T152" s="159">
        <f t="shared" ref="T152:T161" si="13"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141</v>
      </c>
      <c r="AT152" s="160" t="s">
        <v>137</v>
      </c>
      <c r="AU152" s="160" t="s">
        <v>142</v>
      </c>
      <c r="AY152" s="14" t="s">
        <v>134</v>
      </c>
      <c r="BE152" s="161">
        <f t="shared" ref="BE152:BE161" si="14">IF(N152="základná",J152,0)</f>
        <v>0</v>
      </c>
      <c r="BF152" s="161">
        <f t="shared" ref="BF152:BF161" si="15">IF(N152="znížená",J152,0)</f>
        <v>0</v>
      </c>
      <c r="BG152" s="161">
        <f t="shared" ref="BG152:BG161" si="16">IF(N152="zákl. prenesená",J152,0)</f>
        <v>0</v>
      </c>
      <c r="BH152" s="161">
        <f t="shared" ref="BH152:BH161" si="17">IF(N152="zníž. prenesená",J152,0)</f>
        <v>0</v>
      </c>
      <c r="BI152" s="161">
        <f t="shared" ref="BI152:BI161" si="18">IF(N152="nulová",J152,0)</f>
        <v>0</v>
      </c>
      <c r="BJ152" s="14" t="s">
        <v>142</v>
      </c>
      <c r="BK152" s="161">
        <f t="shared" ref="BK152:BK161" si="19">ROUND(I152*H152,2)</f>
        <v>0</v>
      </c>
      <c r="BL152" s="14" t="s">
        <v>141</v>
      </c>
      <c r="BM152" s="160" t="s">
        <v>178</v>
      </c>
    </row>
    <row r="153" spans="1:65" s="2" customFormat="1" ht="16.5" customHeight="1" x14ac:dyDescent="0.2">
      <c r="A153" s="29"/>
      <c r="B153" s="147"/>
      <c r="C153" s="148" t="s">
        <v>179</v>
      </c>
      <c r="D153" s="148" t="s">
        <v>137</v>
      </c>
      <c r="E153" s="149" t="s">
        <v>321</v>
      </c>
      <c r="F153" s="150" t="s">
        <v>322</v>
      </c>
      <c r="G153" s="151" t="s">
        <v>155</v>
      </c>
      <c r="H153" s="152">
        <v>9.24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37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141</v>
      </c>
      <c r="AT153" s="160" t="s">
        <v>137</v>
      </c>
      <c r="AU153" s="160" t="s">
        <v>142</v>
      </c>
      <c r="AY153" s="14" t="s">
        <v>134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142</v>
      </c>
      <c r="BK153" s="161">
        <f t="shared" si="19"/>
        <v>0</v>
      </c>
      <c r="BL153" s="14" t="s">
        <v>141</v>
      </c>
      <c r="BM153" s="160" t="s">
        <v>183</v>
      </c>
    </row>
    <row r="154" spans="1:65" s="2" customFormat="1" ht="16.5" customHeight="1" x14ac:dyDescent="0.2">
      <c r="A154" s="29"/>
      <c r="B154" s="147"/>
      <c r="C154" s="148" t="s">
        <v>163</v>
      </c>
      <c r="D154" s="148" t="s">
        <v>137</v>
      </c>
      <c r="E154" s="149" t="s">
        <v>323</v>
      </c>
      <c r="F154" s="150" t="s">
        <v>324</v>
      </c>
      <c r="G154" s="151" t="s">
        <v>182</v>
      </c>
      <c r="H154" s="152">
        <v>0.45200000000000001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141</v>
      </c>
      <c r="AT154" s="160" t="s">
        <v>137</v>
      </c>
      <c r="AU154" s="160" t="s">
        <v>142</v>
      </c>
      <c r="AY154" s="14" t="s">
        <v>134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142</v>
      </c>
      <c r="BK154" s="161">
        <f t="shared" si="19"/>
        <v>0</v>
      </c>
      <c r="BL154" s="14" t="s">
        <v>141</v>
      </c>
      <c r="BM154" s="160" t="s">
        <v>186</v>
      </c>
    </row>
    <row r="155" spans="1:65" s="2" customFormat="1" ht="24.15" customHeight="1" x14ac:dyDescent="0.2">
      <c r="A155" s="29"/>
      <c r="B155" s="147"/>
      <c r="C155" s="148" t="s">
        <v>187</v>
      </c>
      <c r="D155" s="148" t="s">
        <v>137</v>
      </c>
      <c r="E155" s="149" t="s">
        <v>325</v>
      </c>
      <c r="F155" s="150" t="s">
        <v>326</v>
      </c>
      <c r="G155" s="151" t="s">
        <v>140</v>
      </c>
      <c r="H155" s="152">
        <v>2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37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141</v>
      </c>
      <c r="AT155" s="160" t="s">
        <v>137</v>
      </c>
      <c r="AU155" s="160" t="s">
        <v>142</v>
      </c>
      <c r="AY155" s="14" t="s">
        <v>134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142</v>
      </c>
      <c r="BK155" s="161">
        <f t="shared" si="19"/>
        <v>0</v>
      </c>
      <c r="BL155" s="14" t="s">
        <v>141</v>
      </c>
      <c r="BM155" s="160" t="s">
        <v>190</v>
      </c>
    </row>
    <row r="156" spans="1:65" s="2" customFormat="1" ht="24.15" customHeight="1" x14ac:dyDescent="0.2">
      <c r="A156" s="29"/>
      <c r="B156" s="147"/>
      <c r="C156" s="148" t="s">
        <v>166</v>
      </c>
      <c r="D156" s="148" t="s">
        <v>137</v>
      </c>
      <c r="E156" s="149" t="s">
        <v>327</v>
      </c>
      <c r="F156" s="150" t="s">
        <v>328</v>
      </c>
      <c r="G156" s="151" t="s">
        <v>140</v>
      </c>
      <c r="H156" s="152">
        <v>2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37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141</v>
      </c>
      <c r="AT156" s="160" t="s">
        <v>137</v>
      </c>
      <c r="AU156" s="160" t="s">
        <v>142</v>
      </c>
      <c r="AY156" s="14" t="s">
        <v>134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142</v>
      </c>
      <c r="BK156" s="161">
        <f t="shared" si="19"/>
        <v>0</v>
      </c>
      <c r="BL156" s="14" t="s">
        <v>141</v>
      </c>
      <c r="BM156" s="160" t="s">
        <v>193</v>
      </c>
    </row>
    <row r="157" spans="1:65" s="2" customFormat="1" ht="33" customHeight="1" x14ac:dyDescent="0.2">
      <c r="A157" s="29"/>
      <c r="B157" s="147"/>
      <c r="C157" s="148" t="s">
        <v>194</v>
      </c>
      <c r="D157" s="148" t="s">
        <v>137</v>
      </c>
      <c r="E157" s="149" t="s">
        <v>329</v>
      </c>
      <c r="F157" s="150" t="s">
        <v>330</v>
      </c>
      <c r="G157" s="151" t="s">
        <v>140</v>
      </c>
      <c r="H157" s="152">
        <v>24.96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37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141</v>
      </c>
      <c r="AT157" s="160" t="s">
        <v>137</v>
      </c>
      <c r="AU157" s="160" t="s">
        <v>142</v>
      </c>
      <c r="AY157" s="14" t="s">
        <v>134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142</v>
      </c>
      <c r="BK157" s="161">
        <f t="shared" si="19"/>
        <v>0</v>
      </c>
      <c r="BL157" s="14" t="s">
        <v>141</v>
      </c>
      <c r="BM157" s="160" t="s">
        <v>197</v>
      </c>
    </row>
    <row r="158" spans="1:65" s="2" customFormat="1" ht="16.5" customHeight="1" x14ac:dyDescent="0.2">
      <c r="A158" s="29"/>
      <c r="B158" s="147"/>
      <c r="C158" s="148" t="s">
        <v>169</v>
      </c>
      <c r="D158" s="148" t="s">
        <v>137</v>
      </c>
      <c r="E158" s="149" t="s">
        <v>331</v>
      </c>
      <c r="F158" s="150" t="s">
        <v>332</v>
      </c>
      <c r="G158" s="151" t="s">
        <v>155</v>
      </c>
      <c r="H158" s="152">
        <v>4.2240000000000002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141</v>
      </c>
      <c r="AT158" s="160" t="s">
        <v>137</v>
      </c>
      <c r="AU158" s="160" t="s">
        <v>142</v>
      </c>
      <c r="AY158" s="14" t="s">
        <v>134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142</v>
      </c>
      <c r="BK158" s="161">
        <f t="shared" si="19"/>
        <v>0</v>
      </c>
      <c r="BL158" s="14" t="s">
        <v>141</v>
      </c>
      <c r="BM158" s="160" t="s">
        <v>200</v>
      </c>
    </row>
    <row r="159" spans="1:65" s="2" customFormat="1" ht="33" customHeight="1" x14ac:dyDescent="0.2">
      <c r="A159" s="29"/>
      <c r="B159" s="147"/>
      <c r="C159" s="148" t="s">
        <v>201</v>
      </c>
      <c r="D159" s="148" t="s">
        <v>137</v>
      </c>
      <c r="E159" s="149" t="s">
        <v>333</v>
      </c>
      <c r="F159" s="150" t="s">
        <v>334</v>
      </c>
      <c r="G159" s="151" t="s">
        <v>140</v>
      </c>
      <c r="H159" s="152">
        <v>6.23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37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141</v>
      </c>
      <c r="AT159" s="160" t="s">
        <v>137</v>
      </c>
      <c r="AU159" s="160" t="s">
        <v>142</v>
      </c>
      <c r="AY159" s="14" t="s">
        <v>134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142</v>
      </c>
      <c r="BK159" s="161">
        <f t="shared" si="19"/>
        <v>0</v>
      </c>
      <c r="BL159" s="14" t="s">
        <v>141</v>
      </c>
      <c r="BM159" s="160" t="s">
        <v>204</v>
      </c>
    </row>
    <row r="160" spans="1:65" s="2" customFormat="1" ht="33" customHeight="1" x14ac:dyDescent="0.2">
      <c r="A160" s="29"/>
      <c r="B160" s="147"/>
      <c r="C160" s="148" t="s">
        <v>7</v>
      </c>
      <c r="D160" s="148" t="s">
        <v>137</v>
      </c>
      <c r="E160" s="149" t="s">
        <v>335</v>
      </c>
      <c r="F160" s="150" t="s">
        <v>336</v>
      </c>
      <c r="G160" s="151" t="s">
        <v>140</v>
      </c>
      <c r="H160" s="152">
        <v>6.23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141</v>
      </c>
      <c r="AT160" s="160" t="s">
        <v>137</v>
      </c>
      <c r="AU160" s="160" t="s">
        <v>142</v>
      </c>
      <c r="AY160" s="14" t="s">
        <v>134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142</v>
      </c>
      <c r="BK160" s="161">
        <f t="shared" si="19"/>
        <v>0</v>
      </c>
      <c r="BL160" s="14" t="s">
        <v>141</v>
      </c>
      <c r="BM160" s="160" t="s">
        <v>211</v>
      </c>
    </row>
    <row r="161" spans="1:65" s="2" customFormat="1" ht="21.75" customHeight="1" x14ac:dyDescent="0.2">
      <c r="A161" s="29"/>
      <c r="B161" s="147"/>
      <c r="C161" s="148" t="s">
        <v>212</v>
      </c>
      <c r="D161" s="148" t="s">
        <v>137</v>
      </c>
      <c r="E161" s="149" t="s">
        <v>337</v>
      </c>
      <c r="F161" s="150" t="s">
        <v>338</v>
      </c>
      <c r="G161" s="151" t="s">
        <v>155</v>
      </c>
      <c r="H161" s="152">
        <v>2.64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37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141</v>
      </c>
      <c r="AT161" s="160" t="s">
        <v>137</v>
      </c>
      <c r="AU161" s="160" t="s">
        <v>142</v>
      </c>
      <c r="AY161" s="14" t="s">
        <v>134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142</v>
      </c>
      <c r="BK161" s="161">
        <f t="shared" si="19"/>
        <v>0</v>
      </c>
      <c r="BL161" s="14" t="s">
        <v>141</v>
      </c>
      <c r="BM161" s="160" t="s">
        <v>215</v>
      </c>
    </row>
    <row r="162" spans="1:65" s="12" customFormat="1" ht="22.8" customHeight="1" x14ac:dyDescent="0.25">
      <c r="B162" s="134"/>
      <c r="D162" s="135" t="s">
        <v>70</v>
      </c>
      <c r="E162" s="145" t="s">
        <v>145</v>
      </c>
      <c r="F162" s="145" t="s">
        <v>339</v>
      </c>
      <c r="I162" s="137"/>
      <c r="J162" s="146">
        <f>BK162</f>
        <v>0</v>
      </c>
      <c r="L162" s="134"/>
      <c r="M162" s="139"/>
      <c r="N162" s="140"/>
      <c r="O162" s="140"/>
      <c r="P162" s="141">
        <f>SUM(P163:P171)</f>
        <v>0</v>
      </c>
      <c r="Q162" s="140"/>
      <c r="R162" s="141">
        <f>SUM(R163:R171)</f>
        <v>0</v>
      </c>
      <c r="S162" s="140"/>
      <c r="T162" s="142">
        <f>SUM(T163:T171)</f>
        <v>0</v>
      </c>
      <c r="AR162" s="135" t="s">
        <v>78</v>
      </c>
      <c r="AT162" s="143" t="s">
        <v>70</v>
      </c>
      <c r="AU162" s="143" t="s">
        <v>78</v>
      </c>
      <c r="AY162" s="135" t="s">
        <v>134</v>
      </c>
      <c r="BK162" s="144">
        <f>SUM(BK163:BK171)</f>
        <v>0</v>
      </c>
    </row>
    <row r="163" spans="1:65" s="2" customFormat="1" ht="24.15" customHeight="1" x14ac:dyDescent="0.2">
      <c r="A163" s="29"/>
      <c r="B163" s="147"/>
      <c r="C163" s="148" t="s">
        <v>223</v>
      </c>
      <c r="D163" s="148" t="s">
        <v>137</v>
      </c>
      <c r="E163" s="149" t="s">
        <v>340</v>
      </c>
      <c r="F163" s="150" t="s">
        <v>341</v>
      </c>
      <c r="G163" s="151" t="s">
        <v>232</v>
      </c>
      <c r="H163" s="152">
        <v>22</v>
      </c>
      <c r="I163" s="153"/>
      <c r="J163" s="154">
        <f t="shared" ref="J163:J171" si="20">ROUND(I163*H163,2)</f>
        <v>0</v>
      </c>
      <c r="K163" s="155"/>
      <c r="L163" s="30"/>
      <c r="M163" s="156" t="s">
        <v>1</v>
      </c>
      <c r="N163" s="157" t="s">
        <v>37</v>
      </c>
      <c r="O163" s="58"/>
      <c r="P163" s="158">
        <f t="shared" ref="P163:P171" si="21">O163*H163</f>
        <v>0</v>
      </c>
      <c r="Q163" s="158">
        <v>0</v>
      </c>
      <c r="R163" s="158">
        <f t="shared" ref="R163:R171" si="22">Q163*H163</f>
        <v>0</v>
      </c>
      <c r="S163" s="158">
        <v>0</v>
      </c>
      <c r="T163" s="159">
        <f t="shared" ref="T163:T171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141</v>
      </c>
      <c r="AT163" s="160" t="s">
        <v>137</v>
      </c>
      <c r="AU163" s="160" t="s">
        <v>142</v>
      </c>
      <c r="AY163" s="14" t="s">
        <v>134</v>
      </c>
      <c r="BE163" s="161">
        <f t="shared" ref="BE163:BE171" si="24">IF(N163="základná",J163,0)</f>
        <v>0</v>
      </c>
      <c r="BF163" s="161">
        <f t="shared" ref="BF163:BF171" si="25">IF(N163="znížená",J163,0)</f>
        <v>0</v>
      </c>
      <c r="BG163" s="161">
        <f t="shared" ref="BG163:BG171" si="26">IF(N163="zákl. prenesená",J163,0)</f>
        <v>0</v>
      </c>
      <c r="BH163" s="161">
        <f t="shared" ref="BH163:BH171" si="27">IF(N163="zníž. prenesená",J163,0)</f>
        <v>0</v>
      </c>
      <c r="BI163" s="161">
        <f t="shared" ref="BI163:BI171" si="28">IF(N163="nulová",J163,0)</f>
        <v>0</v>
      </c>
      <c r="BJ163" s="14" t="s">
        <v>142</v>
      </c>
      <c r="BK163" s="161">
        <f t="shared" ref="BK163:BK171" si="29">ROUND(I163*H163,2)</f>
        <v>0</v>
      </c>
      <c r="BL163" s="14" t="s">
        <v>141</v>
      </c>
      <c r="BM163" s="160" t="s">
        <v>220</v>
      </c>
    </row>
    <row r="164" spans="1:65" s="2" customFormat="1" ht="24.15" customHeight="1" x14ac:dyDescent="0.2">
      <c r="A164" s="29"/>
      <c r="B164" s="147"/>
      <c r="C164" s="148" t="s">
        <v>178</v>
      </c>
      <c r="D164" s="148" t="s">
        <v>137</v>
      </c>
      <c r="E164" s="149" t="s">
        <v>342</v>
      </c>
      <c r="F164" s="150" t="s">
        <v>343</v>
      </c>
      <c r="G164" s="151" t="s">
        <v>232</v>
      </c>
      <c r="H164" s="152">
        <v>1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37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141</v>
      </c>
      <c r="AT164" s="160" t="s">
        <v>137</v>
      </c>
      <c r="AU164" s="160" t="s">
        <v>142</v>
      </c>
      <c r="AY164" s="14" t="s">
        <v>134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142</v>
      </c>
      <c r="BK164" s="161">
        <f t="shared" si="29"/>
        <v>0</v>
      </c>
      <c r="BL164" s="14" t="s">
        <v>141</v>
      </c>
      <c r="BM164" s="160" t="s">
        <v>227</v>
      </c>
    </row>
    <row r="165" spans="1:65" s="2" customFormat="1" ht="33" customHeight="1" x14ac:dyDescent="0.2">
      <c r="A165" s="29"/>
      <c r="B165" s="147"/>
      <c r="C165" s="148" t="s">
        <v>236</v>
      </c>
      <c r="D165" s="148" t="s">
        <v>137</v>
      </c>
      <c r="E165" s="149" t="s">
        <v>344</v>
      </c>
      <c r="F165" s="150" t="s">
        <v>345</v>
      </c>
      <c r="G165" s="151" t="s">
        <v>140</v>
      </c>
      <c r="H165" s="152">
        <v>539.49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141</v>
      </c>
      <c r="AT165" s="160" t="s">
        <v>137</v>
      </c>
      <c r="AU165" s="160" t="s">
        <v>142</v>
      </c>
      <c r="AY165" s="14" t="s">
        <v>134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142</v>
      </c>
      <c r="BK165" s="161">
        <f t="shared" si="29"/>
        <v>0</v>
      </c>
      <c r="BL165" s="14" t="s">
        <v>141</v>
      </c>
      <c r="BM165" s="160" t="s">
        <v>233</v>
      </c>
    </row>
    <row r="166" spans="1:65" s="2" customFormat="1" ht="33" customHeight="1" x14ac:dyDescent="0.2">
      <c r="A166" s="29"/>
      <c r="B166" s="147"/>
      <c r="C166" s="148" t="s">
        <v>183</v>
      </c>
      <c r="D166" s="148" t="s">
        <v>137</v>
      </c>
      <c r="E166" s="149" t="s">
        <v>346</v>
      </c>
      <c r="F166" s="150" t="s">
        <v>347</v>
      </c>
      <c r="G166" s="151" t="s">
        <v>140</v>
      </c>
      <c r="H166" s="152">
        <v>236.25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37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141</v>
      </c>
      <c r="AT166" s="160" t="s">
        <v>137</v>
      </c>
      <c r="AU166" s="160" t="s">
        <v>142</v>
      </c>
      <c r="AY166" s="14" t="s">
        <v>134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142</v>
      </c>
      <c r="BK166" s="161">
        <f t="shared" si="29"/>
        <v>0</v>
      </c>
      <c r="BL166" s="14" t="s">
        <v>141</v>
      </c>
      <c r="BM166" s="160" t="s">
        <v>239</v>
      </c>
    </row>
    <row r="167" spans="1:65" s="2" customFormat="1" ht="24.15" customHeight="1" x14ac:dyDescent="0.2">
      <c r="A167" s="29"/>
      <c r="B167" s="147"/>
      <c r="C167" s="148" t="s">
        <v>245</v>
      </c>
      <c r="D167" s="148" t="s">
        <v>137</v>
      </c>
      <c r="E167" s="149" t="s">
        <v>348</v>
      </c>
      <c r="F167" s="150" t="s">
        <v>349</v>
      </c>
      <c r="G167" s="151" t="s">
        <v>140</v>
      </c>
      <c r="H167" s="152">
        <v>67.55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37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141</v>
      </c>
      <c r="AT167" s="160" t="s">
        <v>137</v>
      </c>
      <c r="AU167" s="160" t="s">
        <v>142</v>
      </c>
      <c r="AY167" s="14" t="s">
        <v>134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142</v>
      </c>
      <c r="BK167" s="161">
        <f t="shared" si="29"/>
        <v>0</v>
      </c>
      <c r="BL167" s="14" t="s">
        <v>141</v>
      </c>
      <c r="BM167" s="160" t="s">
        <v>244</v>
      </c>
    </row>
    <row r="168" spans="1:65" s="2" customFormat="1" ht="24.15" customHeight="1" x14ac:dyDescent="0.2">
      <c r="A168" s="29"/>
      <c r="B168" s="147"/>
      <c r="C168" s="148" t="s">
        <v>186</v>
      </c>
      <c r="D168" s="148" t="s">
        <v>137</v>
      </c>
      <c r="E168" s="149" t="s">
        <v>350</v>
      </c>
      <c r="F168" s="150" t="s">
        <v>351</v>
      </c>
      <c r="G168" s="151" t="s">
        <v>140</v>
      </c>
      <c r="H168" s="152">
        <v>67.55</v>
      </c>
      <c r="I168" s="153"/>
      <c r="J168" s="154">
        <f t="shared" si="20"/>
        <v>0</v>
      </c>
      <c r="K168" s="155"/>
      <c r="L168" s="30"/>
      <c r="M168" s="156" t="s">
        <v>1</v>
      </c>
      <c r="N168" s="157" t="s">
        <v>37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141</v>
      </c>
      <c r="AT168" s="160" t="s">
        <v>137</v>
      </c>
      <c r="AU168" s="160" t="s">
        <v>142</v>
      </c>
      <c r="AY168" s="14" t="s">
        <v>134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142</v>
      </c>
      <c r="BK168" s="161">
        <f t="shared" si="29"/>
        <v>0</v>
      </c>
      <c r="BL168" s="14" t="s">
        <v>141</v>
      </c>
      <c r="BM168" s="160" t="s">
        <v>248</v>
      </c>
    </row>
    <row r="169" spans="1:65" s="2" customFormat="1" ht="37.799999999999997" customHeight="1" x14ac:dyDescent="0.2">
      <c r="A169" s="29"/>
      <c r="B169" s="147"/>
      <c r="C169" s="148" t="s">
        <v>256</v>
      </c>
      <c r="D169" s="148" t="s">
        <v>137</v>
      </c>
      <c r="E169" s="149" t="s">
        <v>352</v>
      </c>
      <c r="F169" s="150" t="s">
        <v>353</v>
      </c>
      <c r="G169" s="151" t="s">
        <v>182</v>
      </c>
      <c r="H169" s="152">
        <v>0.89500000000000002</v>
      </c>
      <c r="I169" s="153"/>
      <c r="J169" s="154">
        <f t="shared" si="20"/>
        <v>0</v>
      </c>
      <c r="K169" s="155"/>
      <c r="L169" s="30"/>
      <c r="M169" s="156" t="s">
        <v>1</v>
      </c>
      <c r="N169" s="157" t="s">
        <v>37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141</v>
      </c>
      <c r="AT169" s="160" t="s">
        <v>137</v>
      </c>
      <c r="AU169" s="160" t="s">
        <v>142</v>
      </c>
      <c r="AY169" s="14" t="s">
        <v>134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142</v>
      </c>
      <c r="BK169" s="161">
        <f t="shared" si="29"/>
        <v>0</v>
      </c>
      <c r="BL169" s="14" t="s">
        <v>141</v>
      </c>
      <c r="BM169" s="160" t="s">
        <v>253</v>
      </c>
    </row>
    <row r="170" spans="1:65" s="2" customFormat="1" ht="37.799999999999997" customHeight="1" x14ac:dyDescent="0.2">
      <c r="A170" s="29"/>
      <c r="B170" s="147"/>
      <c r="C170" s="148" t="s">
        <v>190</v>
      </c>
      <c r="D170" s="148" t="s">
        <v>137</v>
      </c>
      <c r="E170" s="149" t="s">
        <v>354</v>
      </c>
      <c r="F170" s="150" t="s">
        <v>355</v>
      </c>
      <c r="G170" s="151" t="s">
        <v>140</v>
      </c>
      <c r="H170" s="152">
        <v>264</v>
      </c>
      <c r="I170" s="153"/>
      <c r="J170" s="154">
        <f t="shared" si="20"/>
        <v>0</v>
      </c>
      <c r="K170" s="155"/>
      <c r="L170" s="30"/>
      <c r="M170" s="156" t="s">
        <v>1</v>
      </c>
      <c r="N170" s="157" t="s">
        <v>37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141</v>
      </c>
      <c r="AT170" s="160" t="s">
        <v>137</v>
      </c>
      <c r="AU170" s="160" t="s">
        <v>142</v>
      </c>
      <c r="AY170" s="14" t="s">
        <v>134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142</v>
      </c>
      <c r="BK170" s="161">
        <f t="shared" si="29"/>
        <v>0</v>
      </c>
      <c r="BL170" s="14" t="s">
        <v>141</v>
      </c>
      <c r="BM170" s="160" t="s">
        <v>259</v>
      </c>
    </row>
    <row r="171" spans="1:65" s="2" customFormat="1" ht="16.5" customHeight="1" x14ac:dyDescent="0.2">
      <c r="A171" s="29"/>
      <c r="B171" s="147"/>
      <c r="C171" s="148" t="s">
        <v>265</v>
      </c>
      <c r="D171" s="148" t="s">
        <v>137</v>
      </c>
      <c r="E171" s="149" t="s">
        <v>356</v>
      </c>
      <c r="F171" s="150" t="s">
        <v>357</v>
      </c>
      <c r="G171" s="151" t="s">
        <v>155</v>
      </c>
      <c r="H171" s="152">
        <v>10.132999999999999</v>
      </c>
      <c r="I171" s="153"/>
      <c r="J171" s="154">
        <f t="shared" si="20"/>
        <v>0</v>
      </c>
      <c r="K171" s="155"/>
      <c r="L171" s="30"/>
      <c r="M171" s="156" t="s">
        <v>1</v>
      </c>
      <c r="N171" s="157" t="s">
        <v>37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141</v>
      </c>
      <c r="AT171" s="160" t="s">
        <v>137</v>
      </c>
      <c r="AU171" s="160" t="s">
        <v>142</v>
      </c>
      <c r="AY171" s="14" t="s">
        <v>134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142</v>
      </c>
      <c r="BK171" s="161">
        <f t="shared" si="29"/>
        <v>0</v>
      </c>
      <c r="BL171" s="14" t="s">
        <v>141</v>
      </c>
      <c r="BM171" s="160" t="s">
        <v>262</v>
      </c>
    </row>
    <row r="172" spans="1:65" s="12" customFormat="1" ht="22.8" customHeight="1" x14ac:dyDescent="0.25">
      <c r="B172" s="134"/>
      <c r="D172" s="135" t="s">
        <v>70</v>
      </c>
      <c r="E172" s="145" t="s">
        <v>141</v>
      </c>
      <c r="F172" s="145" t="s">
        <v>358</v>
      </c>
      <c r="I172" s="137"/>
      <c r="J172" s="146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78</v>
      </c>
      <c r="AT172" s="143" t="s">
        <v>70</v>
      </c>
      <c r="AU172" s="143" t="s">
        <v>78</v>
      </c>
      <c r="AY172" s="135" t="s">
        <v>134</v>
      </c>
      <c r="BK172" s="144">
        <f>BK173</f>
        <v>0</v>
      </c>
    </row>
    <row r="173" spans="1:65" s="2" customFormat="1" ht="21.75" customHeight="1" x14ac:dyDescent="0.2">
      <c r="A173" s="29"/>
      <c r="B173" s="147"/>
      <c r="C173" s="148" t="s">
        <v>277</v>
      </c>
      <c r="D173" s="148" t="s">
        <v>137</v>
      </c>
      <c r="E173" s="149" t="s">
        <v>359</v>
      </c>
      <c r="F173" s="150" t="s">
        <v>338</v>
      </c>
      <c r="G173" s="151" t="s">
        <v>155</v>
      </c>
      <c r="H173" s="152">
        <v>1.36</v>
      </c>
      <c r="I173" s="153"/>
      <c r="J173" s="154">
        <f>ROUND(I173*H173,2)</f>
        <v>0</v>
      </c>
      <c r="K173" s="155"/>
      <c r="L173" s="30"/>
      <c r="M173" s="156" t="s">
        <v>1</v>
      </c>
      <c r="N173" s="157" t="s">
        <v>37</v>
      </c>
      <c r="O173" s="58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141</v>
      </c>
      <c r="AT173" s="160" t="s">
        <v>137</v>
      </c>
      <c r="AU173" s="160" t="s">
        <v>142</v>
      </c>
      <c r="AY173" s="14" t="s">
        <v>134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142</v>
      </c>
      <c r="BK173" s="161">
        <f>ROUND(I173*H173,2)</f>
        <v>0</v>
      </c>
      <c r="BL173" s="14" t="s">
        <v>141</v>
      </c>
      <c r="BM173" s="160" t="s">
        <v>269</v>
      </c>
    </row>
    <row r="174" spans="1:65" s="12" customFormat="1" ht="22.8" customHeight="1" x14ac:dyDescent="0.25">
      <c r="B174" s="134"/>
      <c r="D174" s="135" t="s">
        <v>70</v>
      </c>
      <c r="E174" s="145" t="s">
        <v>149</v>
      </c>
      <c r="F174" s="145" t="s">
        <v>360</v>
      </c>
      <c r="I174" s="137"/>
      <c r="J174" s="146">
        <f>BK174</f>
        <v>0</v>
      </c>
      <c r="L174" s="134"/>
      <c r="M174" s="139"/>
      <c r="N174" s="140"/>
      <c r="O174" s="140"/>
      <c r="P174" s="141">
        <f>SUM(P175:P191)</f>
        <v>0</v>
      </c>
      <c r="Q174" s="140"/>
      <c r="R174" s="141">
        <f>SUM(R175:R191)</f>
        <v>0</v>
      </c>
      <c r="S174" s="140"/>
      <c r="T174" s="142">
        <f>SUM(T175:T191)</f>
        <v>0</v>
      </c>
      <c r="AR174" s="135" t="s">
        <v>78</v>
      </c>
      <c r="AT174" s="143" t="s">
        <v>70</v>
      </c>
      <c r="AU174" s="143" t="s">
        <v>78</v>
      </c>
      <c r="AY174" s="135" t="s">
        <v>134</v>
      </c>
      <c r="BK174" s="144">
        <f>SUM(BK175:BK191)</f>
        <v>0</v>
      </c>
    </row>
    <row r="175" spans="1:65" s="2" customFormat="1" ht="37.799999999999997" customHeight="1" x14ac:dyDescent="0.2">
      <c r="A175" s="29"/>
      <c r="B175" s="147"/>
      <c r="C175" s="148" t="s">
        <v>361</v>
      </c>
      <c r="D175" s="148" t="s">
        <v>137</v>
      </c>
      <c r="E175" s="149" t="s">
        <v>362</v>
      </c>
      <c r="F175" s="150" t="s">
        <v>363</v>
      </c>
      <c r="G175" s="151" t="s">
        <v>140</v>
      </c>
      <c r="H175" s="152">
        <v>3635</v>
      </c>
      <c r="I175" s="153"/>
      <c r="J175" s="154">
        <f t="shared" ref="J175:J191" si="30">ROUND(I175*H175,2)</f>
        <v>0</v>
      </c>
      <c r="K175" s="155"/>
      <c r="L175" s="30"/>
      <c r="M175" s="156" t="s">
        <v>1</v>
      </c>
      <c r="N175" s="157" t="s">
        <v>37</v>
      </c>
      <c r="O175" s="58"/>
      <c r="P175" s="158">
        <f t="shared" ref="P175:P191" si="31">O175*H175</f>
        <v>0</v>
      </c>
      <c r="Q175" s="158">
        <v>0</v>
      </c>
      <c r="R175" s="158">
        <f t="shared" ref="R175:R191" si="32">Q175*H175</f>
        <v>0</v>
      </c>
      <c r="S175" s="158">
        <v>0</v>
      </c>
      <c r="T175" s="159">
        <f t="shared" ref="T175:T191" si="33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141</v>
      </c>
      <c r="AT175" s="160" t="s">
        <v>137</v>
      </c>
      <c r="AU175" s="160" t="s">
        <v>142</v>
      </c>
      <c r="AY175" s="14" t="s">
        <v>134</v>
      </c>
      <c r="BE175" s="161">
        <f t="shared" ref="BE175:BE191" si="34">IF(N175="základná",J175,0)</f>
        <v>0</v>
      </c>
      <c r="BF175" s="161">
        <f t="shared" ref="BF175:BF191" si="35">IF(N175="znížená",J175,0)</f>
        <v>0</v>
      </c>
      <c r="BG175" s="161">
        <f t="shared" ref="BG175:BG191" si="36">IF(N175="zákl. prenesená",J175,0)</f>
        <v>0</v>
      </c>
      <c r="BH175" s="161">
        <f t="shared" ref="BH175:BH191" si="37">IF(N175="zníž. prenesená",J175,0)</f>
        <v>0</v>
      </c>
      <c r="BI175" s="161">
        <f t="shared" ref="BI175:BI191" si="38">IF(N175="nulová",J175,0)</f>
        <v>0</v>
      </c>
      <c r="BJ175" s="14" t="s">
        <v>142</v>
      </c>
      <c r="BK175" s="161">
        <f t="shared" ref="BK175:BK191" si="39">ROUND(I175*H175,2)</f>
        <v>0</v>
      </c>
      <c r="BL175" s="14" t="s">
        <v>141</v>
      </c>
      <c r="BM175" s="160" t="s">
        <v>274</v>
      </c>
    </row>
    <row r="176" spans="1:65" s="2" customFormat="1" ht="33" customHeight="1" x14ac:dyDescent="0.2">
      <c r="A176" s="29"/>
      <c r="B176" s="147"/>
      <c r="C176" s="148" t="s">
        <v>200</v>
      </c>
      <c r="D176" s="148" t="s">
        <v>137</v>
      </c>
      <c r="E176" s="149" t="s">
        <v>364</v>
      </c>
      <c r="F176" s="150" t="s">
        <v>365</v>
      </c>
      <c r="G176" s="151" t="s">
        <v>140</v>
      </c>
      <c r="H176" s="152">
        <v>3635</v>
      </c>
      <c r="I176" s="153"/>
      <c r="J176" s="154">
        <f t="shared" si="30"/>
        <v>0</v>
      </c>
      <c r="K176" s="155"/>
      <c r="L176" s="30"/>
      <c r="M176" s="156" t="s">
        <v>1</v>
      </c>
      <c r="N176" s="157" t="s">
        <v>37</v>
      </c>
      <c r="O176" s="58"/>
      <c r="P176" s="158">
        <f t="shared" si="31"/>
        <v>0</v>
      </c>
      <c r="Q176" s="158">
        <v>0</v>
      </c>
      <c r="R176" s="158">
        <f t="shared" si="32"/>
        <v>0</v>
      </c>
      <c r="S176" s="158">
        <v>0</v>
      </c>
      <c r="T176" s="159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141</v>
      </c>
      <c r="AT176" s="160" t="s">
        <v>137</v>
      </c>
      <c r="AU176" s="160" t="s">
        <v>142</v>
      </c>
      <c r="AY176" s="14" t="s">
        <v>134</v>
      </c>
      <c r="BE176" s="161">
        <f t="shared" si="34"/>
        <v>0</v>
      </c>
      <c r="BF176" s="161">
        <f t="shared" si="35"/>
        <v>0</v>
      </c>
      <c r="BG176" s="161">
        <f t="shared" si="36"/>
        <v>0</v>
      </c>
      <c r="BH176" s="161">
        <f t="shared" si="37"/>
        <v>0</v>
      </c>
      <c r="BI176" s="161">
        <f t="shared" si="38"/>
        <v>0</v>
      </c>
      <c r="BJ176" s="14" t="s">
        <v>142</v>
      </c>
      <c r="BK176" s="161">
        <f t="shared" si="39"/>
        <v>0</v>
      </c>
      <c r="BL176" s="14" t="s">
        <v>141</v>
      </c>
      <c r="BM176" s="160" t="s">
        <v>280</v>
      </c>
    </row>
    <row r="177" spans="1:65" s="2" customFormat="1" ht="44.25" customHeight="1" x14ac:dyDescent="0.2">
      <c r="A177" s="29"/>
      <c r="B177" s="147"/>
      <c r="C177" s="148" t="s">
        <v>366</v>
      </c>
      <c r="D177" s="148" t="s">
        <v>137</v>
      </c>
      <c r="E177" s="149" t="s">
        <v>367</v>
      </c>
      <c r="F177" s="150" t="s">
        <v>368</v>
      </c>
      <c r="G177" s="151" t="s">
        <v>140</v>
      </c>
      <c r="H177" s="152">
        <v>1817.5</v>
      </c>
      <c r="I177" s="153"/>
      <c r="J177" s="154">
        <f t="shared" si="30"/>
        <v>0</v>
      </c>
      <c r="K177" s="155"/>
      <c r="L177" s="30"/>
      <c r="M177" s="156" t="s">
        <v>1</v>
      </c>
      <c r="N177" s="157" t="s">
        <v>37</v>
      </c>
      <c r="O177" s="58"/>
      <c r="P177" s="158">
        <f t="shared" si="31"/>
        <v>0</v>
      </c>
      <c r="Q177" s="158">
        <v>0</v>
      </c>
      <c r="R177" s="158">
        <f t="shared" si="32"/>
        <v>0</v>
      </c>
      <c r="S177" s="158">
        <v>0</v>
      </c>
      <c r="T177" s="159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141</v>
      </c>
      <c r="AT177" s="160" t="s">
        <v>137</v>
      </c>
      <c r="AU177" s="160" t="s">
        <v>142</v>
      </c>
      <c r="AY177" s="14" t="s">
        <v>134</v>
      </c>
      <c r="BE177" s="161">
        <f t="shared" si="34"/>
        <v>0</v>
      </c>
      <c r="BF177" s="161">
        <f t="shared" si="35"/>
        <v>0</v>
      </c>
      <c r="BG177" s="161">
        <f t="shared" si="36"/>
        <v>0</v>
      </c>
      <c r="BH177" s="161">
        <f t="shared" si="37"/>
        <v>0</v>
      </c>
      <c r="BI177" s="161">
        <f t="shared" si="38"/>
        <v>0</v>
      </c>
      <c r="BJ177" s="14" t="s">
        <v>142</v>
      </c>
      <c r="BK177" s="161">
        <f t="shared" si="39"/>
        <v>0</v>
      </c>
      <c r="BL177" s="14" t="s">
        <v>141</v>
      </c>
      <c r="BM177" s="160" t="s">
        <v>369</v>
      </c>
    </row>
    <row r="178" spans="1:65" s="2" customFormat="1" ht="33" customHeight="1" x14ac:dyDescent="0.2">
      <c r="A178" s="29"/>
      <c r="B178" s="147"/>
      <c r="C178" s="148" t="s">
        <v>204</v>
      </c>
      <c r="D178" s="148" t="s">
        <v>137</v>
      </c>
      <c r="E178" s="149" t="s">
        <v>370</v>
      </c>
      <c r="F178" s="150" t="s">
        <v>371</v>
      </c>
      <c r="G178" s="151" t="s">
        <v>226</v>
      </c>
      <c r="H178" s="152">
        <v>1452</v>
      </c>
      <c r="I178" s="153"/>
      <c r="J178" s="154">
        <f t="shared" si="30"/>
        <v>0</v>
      </c>
      <c r="K178" s="155"/>
      <c r="L178" s="30"/>
      <c r="M178" s="156" t="s">
        <v>1</v>
      </c>
      <c r="N178" s="157" t="s">
        <v>37</v>
      </c>
      <c r="O178" s="58"/>
      <c r="P178" s="158">
        <f t="shared" si="31"/>
        <v>0</v>
      </c>
      <c r="Q178" s="158">
        <v>0</v>
      </c>
      <c r="R178" s="158">
        <f t="shared" si="32"/>
        <v>0</v>
      </c>
      <c r="S178" s="158">
        <v>0</v>
      </c>
      <c r="T178" s="159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141</v>
      </c>
      <c r="AT178" s="160" t="s">
        <v>137</v>
      </c>
      <c r="AU178" s="160" t="s">
        <v>142</v>
      </c>
      <c r="AY178" s="14" t="s">
        <v>134</v>
      </c>
      <c r="BE178" s="161">
        <f t="shared" si="34"/>
        <v>0</v>
      </c>
      <c r="BF178" s="161">
        <f t="shared" si="35"/>
        <v>0</v>
      </c>
      <c r="BG178" s="161">
        <f t="shared" si="36"/>
        <v>0</v>
      </c>
      <c r="BH178" s="161">
        <f t="shared" si="37"/>
        <v>0</v>
      </c>
      <c r="BI178" s="161">
        <f t="shared" si="38"/>
        <v>0</v>
      </c>
      <c r="BJ178" s="14" t="s">
        <v>142</v>
      </c>
      <c r="BK178" s="161">
        <f t="shared" si="39"/>
        <v>0</v>
      </c>
      <c r="BL178" s="14" t="s">
        <v>141</v>
      </c>
      <c r="BM178" s="160" t="s">
        <v>372</v>
      </c>
    </row>
    <row r="179" spans="1:65" s="2" customFormat="1" ht="24.15" customHeight="1" x14ac:dyDescent="0.2">
      <c r="A179" s="29"/>
      <c r="B179" s="147"/>
      <c r="C179" s="148" t="s">
        <v>373</v>
      </c>
      <c r="D179" s="148" t="s">
        <v>137</v>
      </c>
      <c r="E179" s="149" t="s">
        <v>374</v>
      </c>
      <c r="F179" s="150" t="s">
        <v>375</v>
      </c>
      <c r="G179" s="151" t="s">
        <v>140</v>
      </c>
      <c r="H179" s="152">
        <v>1025.3599999999999</v>
      </c>
      <c r="I179" s="153"/>
      <c r="J179" s="154">
        <f t="shared" si="30"/>
        <v>0</v>
      </c>
      <c r="K179" s="155"/>
      <c r="L179" s="30"/>
      <c r="M179" s="156" t="s">
        <v>1</v>
      </c>
      <c r="N179" s="157" t="s">
        <v>37</v>
      </c>
      <c r="O179" s="58"/>
      <c r="P179" s="158">
        <f t="shared" si="31"/>
        <v>0</v>
      </c>
      <c r="Q179" s="158">
        <v>0</v>
      </c>
      <c r="R179" s="158">
        <f t="shared" si="32"/>
        <v>0</v>
      </c>
      <c r="S179" s="158">
        <v>0</v>
      </c>
      <c r="T179" s="159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141</v>
      </c>
      <c r="AT179" s="160" t="s">
        <v>137</v>
      </c>
      <c r="AU179" s="160" t="s">
        <v>142</v>
      </c>
      <c r="AY179" s="14" t="s">
        <v>134</v>
      </c>
      <c r="BE179" s="161">
        <f t="shared" si="34"/>
        <v>0</v>
      </c>
      <c r="BF179" s="161">
        <f t="shared" si="35"/>
        <v>0</v>
      </c>
      <c r="BG179" s="161">
        <f t="shared" si="36"/>
        <v>0</v>
      </c>
      <c r="BH179" s="161">
        <f t="shared" si="37"/>
        <v>0</v>
      </c>
      <c r="BI179" s="161">
        <f t="shared" si="38"/>
        <v>0</v>
      </c>
      <c r="BJ179" s="14" t="s">
        <v>142</v>
      </c>
      <c r="BK179" s="161">
        <f t="shared" si="39"/>
        <v>0</v>
      </c>
      <c r="BL179" s="14" t="s">
        <v>141</v>
      </c>
      <c r="BM179" s="160" t="s">
        <v>376</v>
      </c>
    </row>
    <row r="180" spans="1:65" s="2" customFormat="1" ht="24.15" customHeight="1" x14ac:dyDescent="0.2">
      <c r="A180" s="29"/>
      <c r="B180" s="147"/>
      <c r="C180" s="148" t="s">
        <v>211</v>
      </c>
      <c r="D180" s="148" t="s">
        <v>137</v>
      </c>
      <c r="E180" s="149" t="s">
        <v>377</v>
      </c>
      <c r="F180" s="150" t="s">
        <v>378</v>
      </c>
      <c r="G180" s="151" t="s">
        <v>140</v>
      </c>
      <c r="H180" s="152">
        <v>136.59</v>
      </c>
      <c r="I180" s="153"/>
      <c r="J180" s="154">
        <f t="shared" si="3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31"/>
        <v>0</v>
      </c>
      <c r="Q180" s="158">
        <v>0</v>
      </c>
      <c r="R180" s="158">
        <f t="shared" si="32"/>
        <v>0</v>
      </c>
      <c r="S180" s="158">
        <v>0</v>
      </c>
      <c r="T180" s="159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141</v>
      </c>
      <c r="AT180" s="160" t="s">
        <v>137</v>
      </c>
      <c r="AU180" s="160" t="s">
        <v>142</v>
      </c>
      <c r="AY180" s="14" t="s">
        <v>134</v>
      </c>
      <c r="BE180" s="161">
        <f t="shared" si="34"/>
        <v>0</v>
      </c>
      <c r="BF180" s="161">
        <f t="shared" si="35"/>
        <v>0</v>
      </c>
      <c r="BG180" s="161">
        <f t="shared" si="36"/>
        <v>0</v>
      </c>
      <c r="BH180" s="161">
        <f t="shared" si="37"/>
        <v>0</v>
      </c>
      <c r="BI180" s="161">
        <f t="shared" si="38"/>
        <v>0</v>
      </c>
      <c r="BJ180" s="14" t="s">
        <v>142</v>
      </c>
      <c r="BK180" s="161">
        <f t="shared" si="39"/>
        <v>0</v>
      </c>
      <c r="BL180" s="14" t="s">
        <v>141</v>
      </c>
      <c r="BM180" s="160" t="s">
        <v>379</v>
      </c>
    </row>
    <row r="181" spans="1:65" s="2" customFormat="1" ht="24.15" customHeight="1" x14ac:dyDescent="0.2">
      <c r="A181" s="29"/>
      <c r="B181" s="147"/>
      <c r="C181" s="148" t="s">
        <v>380</v>
      </c>
      <c r="D181" s="148" t="s">
        <v>137</v>
      </c>
      <c r="E181" s="149" t="s">
        <v>381</v>
      </c>
      <c r="F181" s="150" t="s">
        <v>382</v>
      </c>
      <c r="G181" s="151" t="s">
        <v>140</v>
      </c>
      <c r="H181" s="152">
        <v>175.18799999999999</v>
      </c>
      <c r="I181" s="153"/>
      <c r="J181" s="154">
        <f t="shared" si="30"/>
        <v>0</v>
      </c>
      <c r="K181" s="155"/>
      <c r="L181" s="30"/>
      <c r="M181" s="156" t="s">
        <v>1</v>
      </c>
      <c r="N181" s="157" t="s">
        <v>37</v>
      </c>
      <c r="O181" s="58"/>
      <c r="P181" s="158">
        <f t="shared" si="31"/>
        <v>0</v>
      </c>
      <c r="Q181" s="158">
        <v>0</v>
      </c>
      <c r="R181" s="158">
        <f t="shared" si="32"/>
        <v>0</v>
      </c>
      <c r="S181" s="158">
        <v>0</v>
      </c>
      <c r="T181" s="15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141</v>
      </c>
      <c r="AT181" s="160" t="s">
        <v>137</v>
      </c>
      <c r="AU181" s="160" t="s">
        <v>142</v>
      </c>
      <c r="AY181" s="14" t="s">
        <v>134</v>
      </c>
      <c r="BE181" s="161">
        <f t="shared" si="34"/>
        <v>0</v>
      </c>
      <c r="BF181" s="161">
        <f t="shared" si="35"/>
        <v>0</v>
      </c>
      <c r="BG181" s="161">
        <f t="shared" si="36"/>
        <v>0</v>
      </c>
      <c r="BH181" s="161">
        <f t="shared" si="37"/>
        <v>0</v>
      </c>
      <c r="BI181" s="161">
        <f t="shared" si="38"/>
        <v>0</v>
      </c>
      <c r="BJ181" s="14" t="s">
        <v>142</v>
      </c>
      <c r="BK181" s="161">
        <f t="shared" si="39"/>
        <v>0</v>
      </c>
      <c r="BL181" s="14" t="s">
        <v>141</v>
      </c>
      <c r="BM181" s="160" t="s">
        <v>383</v>
      </c>
    </row>
    <row r="182" spans="1:65" s="2" customFormat="1" ht="24.15" customHeight="1" x14ac:dyDescent="0.2">
      <c r="A182" s="29"/>
      <c r="B182" s="147"/>
      <c r="C182" s="148" t="s">
        <v>215</v>
      </c>
      <c r="D182" s="148" t="s">
        <v>137</v>
      </c>
      <c r="E182" s="149" t="s">
        <v>384</v>
      </c>
      <c r="F182" s="150" t="s">
        <v>385</v>
      </c>
      <c r="G182" s="151" t="s">
        <v>140</v>
      </c>
      <c r="H182" s="152">
        <v>1161.95</v>
      </c>
      <c r="I182" s="153"/>
      <c r="J182" s="154">
        <f t="shared" si="30"/>
        <v>0</v>
      </c>
      <c r="K182" s="155"/>
      <c r="L182" s="30"/>
      <c r="M182" s="156" t="s">
        <v>1</v>
      </c>
      <c r="N182" s="157" t="s">
        <v>37</v>
      </c>
      <c r="O182" s="58"/>
      <c r="P182" s="158">
        <f t="shared" si="31"/>
        <v>0</v>
      </c>
      <c r="Q182" s="158">
        <v>0</v>
      </c>
      <c r="R182" s="158">
        <f t="shared" si="32"/>
        <v>0</v>
      </c>
      <c r="S182" s="158">
        <v>0</v>
      </c>
      <c r="T182" s="15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141</v>
      </c>
      <c r="AT182" s="160" t="s">
        <v>137</v>
      </c>
      <c r="AU182" s="160" t="s">
        <v>142</v>
      </c>
      <c r="AY182" s="14" t="s">
        <v>134</v>
      </c>
      <c r="BE182" s="161">
        <f t="shared" si="34"/>
        <v>0</v>
      </c>
      <c r="BF182" s="161">
        <f t="shared" si="35"/>
        <v>0</v>
      </c>
      <c r="BG182" s="161">
        <f t="shared" si="36"/>
        <v>0</v>
      </c>
      <c r="BH182" s="161">
        <f t="shared" si="37"/>
        <v>0</v>
      </c>
      <c r="BI182" s="161">
        <f t="shared" si="38"/>
        <v>0</v>
      </c>
      <c r="BJ182" s="14" t="s">
        <v>142</v>
      </c>
      <c r="BK182" s="161">
        <f t="shared" si="39"/>
        <v>0</v>
      </c>
      <c r="BL182" s="14" t="s">
        <v>141</v>
      </c>
      <c r="BM182" s="160" t="s">
        <v>386</v>
      </c>
    </row>
    <row r="183" spans="1:65" s="2" customFormat="1" ht="24.15" customHeight="1" x14ac:dyDescent="0.2">
      <c r="A183" s="29"/>
      <c r="B183" s="147"/>
      <c r="C183" s="148" t="s">
        <v>387</v>
      </c>
      <c r="D183" s="148" t="s">
        <v>137</v>
      </c>
      <c r="E183" s="149" t="s">
        <v>388</v>
      </c>
      <c r="F183" s="150" t="s">
        <v>389</v>
      </c>
      <c r="G183" s="151" t="s">
        <v>140</v>
      </c>
      <c r="H183" s="152">
        <v>1161.95</v>
      </c>
      <c r="I183" s="153"/>
      <c r="J183" s="154">
        <f t="shared" si="30"/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si="31"/>
        <v>0</v>
      </c>
      <c r="Q183" s="158">
        <v>0</v>
      </c>
      <c r="R183" s="158">
        <f t="shared" si="32"/>
        <v>0</v>
      </c>
      <c r="S183" s="158">
        <v>0</v>
      </c>
      <c r="T183" s="15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141</v>
      </c>
      <c r="AT183" s="160" t="s">
        <v>137</v>
      </c>
      <c r="AU183" s="160" t="s">
        <v>142</v>
      </c>
      <c r="AY183" s="14" t="s">
        <v>134</v>
      </c>
      <c r="BE183" s="161">
        <f t="shared" si="34"/>
        <v>0</v>
      </c>
      <c r="BF183" s="161">
        <f t="shared" si="35"/>
        <v>0</v>
      </c>
      <c r="BG183" s="161">
        <f t="shared" si="36"/>
        <v>0</v>
      </c>
      <c r="BH183" s="161">
        <f t="shared" si="37"/>
        <v>0</v>
      </c>
      <c r="BI183" s="161">
        <f t="shared" si="38"/>
        <v>0</v>
      </c>
      <c r="BJ183" s="14" t="s">
        <v>142</v>
      </c>
      <c r="BK183" s="161">
        <f t="shared" si="39"/>
        <v>0</v>
      </c>
      <c r="BL183" s="14" t="s">
        <v>141</v>
      </c>
      <c r="BM183" s="160" t="s">
        <v>390</v>
      </c>
    </row>
    <row r="184" spans="1:65" s="2" customFormat="1" ht="21.75" customHeight="1" x14ac:dyDescent="0.2">
      <c r="A184" s="29"/>
      <c r="B184" s="147"/>
      <c r="C184" s="181" t="s">
        <v>220</v>
      </c>
      <c r="D184" s="148" t="s">
        <v>137</v>
      </c>
      <c r="E184" s="149" t="s">
        <v>391</v>
      </c>
      <c r="F184" s="150" t="s">
        <v>392</v>
      </c>
      <c r="G184" s="151" t="s">
        <v>140</v>
      </c>
      <c r="H184" s="152">
        <v>5.8</v>
      </c>
      <c r="I184" s="153"/>
      <c r="J184" s="154">
        <f t="shared" si="30"/>
        <v>0</v>
      </c>
      <c r="K184" s="155"/>
      <c r="L184" s="30"/>
      <c r="M184" s="156" t="s">
        <v>1</v>
      </c>
      <c r="N184" s="157" t="s">
        <v>37</v>
      </c>
      <c r="O184" s="58"/>
      <c r="P184" s="158">
        <f t="shared" si="31"/>
        <v>0</v>
      </c>
      <c r="Q184" s="158">
        <v>0</v>
      </c>
      <c r="R184" s="158">
        <f t="shared" si="32"/>
        <v>0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141</v>
      </c>
      <c r="AT184" s="160" t="s">
        <v>137</v>
      </c>
      <c r="AU184" s="160" t="s">
        <v>142</v>
      </c>
      <c r="AY184" s="14" t="s">
        <v>134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142</v>
      </c>
      <c r="BK184" s="161">
        <f t="shared" si="39"/>
        <v>0</v>
      </c>
      <c r="BL184" s="14" t="s">
        <v>141</v>
      </c>
      <c r="BM184" s="160" t="s">
        <v>393</v>
      </c>
    </row>
    <row r="185" spans="1:65" s="2" customFormat="1" ht="24.15" customHeight="1" x14ac:dyDescent="0.2">
      <c r="A185" s="29"/>
      <c r="B185" s="147"/>
      <c r="C185" s="148" t="s">
        <v>394</v>
      </c>
      <c r="D185" s="148" t="s">
        <v>137</v>
      </c>
      <c r="E185" s="149" t="s">
        <v>395</v>
      </c>
      <c r="F185" s="150" t="s">
        <v>396</v>
      </c>
      <c r="G185" s="151" t="s">
        <v>140</v>
      </c>
      <c r="H185" s="152">
        <v>1145.0899999999999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37</v>
      </c>
      <c r="O185" s="58"/>
      <c r="P185" s="158">
        <f t="shared" si="31"/>
        <v>0</v>
      </c>
      <c r="Q185" s="158">
        <v>0</v>
      </c>
      <c r="R185" s="158">
        <f t="shared" si="32"/>
        <v>0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141</v>
      </c>
      <c r="AT185" s="160" t="s">
        <v>137</v>
      </c>
      <c r="AU185" s="160" t="s">
        <v>142</v>
      </c>
      <c r="AY185" s="14" t="s">
        <v>134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142</v>
      </c>
      <c r="BK185" s="161">
        <f t="shared" si="39"/>
        <v>0</v>
      </c>
      <c r="BL185" s="14" t="s">
        <v>141</v>
      </c>
      <c r="BM185" s="160" t="s">
        <v>397</v>
      </c>
    </row>
    <row r="186" spans="1:65" s="2" customFormat="1" ht="24.15" customHeight="1" x14ac:dyDescent="0.2">
      <c r="A186" s="29"/>
      <c r="B186" s="147"/>
      <c r="C186" s="167" t="s">
        <v>227</v>
      </c>
      <c r="D186" s="167" t="s">
        <v>398</v>
      </c>
      <c r="E186" s="168" t="s">
        <v>399</v>
      </c>
      <c r="F186" s="169" t="s">
        <v>400</v>
      </c>
      <c r="G186" s="170" t="s">
        <v>140</v>
      </c>
      <c r="H186" s="171">
        <v>1145.0899999999999</v>
      </c>
      <c r="I186" s="172"/>
      <c r="J186" s="173">
        <f t="shared" si="30"/>
        <v>0</v>
      </c>
      <c r="K186" s="174"/>
      <c r="L186" s="175"/>
      <c r="M186" s="176" t="s">
        <v>1</v>
      </c>
      <c r="N186" s="177" t="s">
        <v>37</v>
      </c>
      <c r="O186" s="58"/>
      <c r="P186" s="158">
        <f t="shared" si="31"/>
        <v>0</v>
      </c>
      <c r="Q186" s="158">
        <v>0</v>
      </c>
      <c r="R186" s="158">
        <f t="shared" si="32"/>
        <v>0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152</v>
      </c>
      <c r="AT186" s="160" t="s">
        <v>398</v>
      </c>
      <c r="AU186" s="160" t="s">
        <v>142</v>
      </c>
      <c r="AY186" s="14" t="s">
        <v>134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142</v>
      </c>
      <c r="BK186" s="161">
        <f t="shared" si="39"/>
        <v>0</v>
      </c>
      <c r="BL186" s="14" t="s">
        <v>141</v>
      </c>
      <c r="BM186" s="160" t="s">
        <v>401</v>
      </c>
    </row>
    <row r="187" spans="1:65" s="2" customFormat="1" ht="24.15" customHeight="1" x14ac:dyDescent="0.2">
      <c r="A187" s="29"/>
      <c r="B187" s="147"/>
      <c r="C187" s="148" t="s">
        <v>402</v>
      </c>
      <c r="D187" s="148" t="s">
        <v>137</v>
      </c>
      <c r="E187" s="149" t="s">
        <v>403</v>
      </c>
      <c r="F187" s="150" t="s">
        <v>404</v>
      </c>
      <c r="G187" s="151" t="s">
        <v>140</v>
      </c>
      <c r="H187" s="152">
        <v>1145.0899999999999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37</v>
      </c>
      <c r="O187" s="58"/>
      <c r="P187" s="158">
        <f t="shared" si="31"/>
        <v>0</v>
      </c>
      <c r="Q187" s="158">
        <v>0</v>
      </c>
      <c r="R187" s="158">
        <f t="shared" si="32"/>
        <v>0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141</v>
      </c>
      <c r="AT187" s="160" t="s">
        <v>137</v>
      </c>
      <c r="AU187" s="160" t="s">
        <v>142</v>
      </c>
      <c r="AY187" s="14" t="s">
        <v>134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142</v>
      </c>
      <c r="BK187" s="161">
        <f t="shared" si="39"/>
        <v>0</v>
      </c>
      <c r="BL187" s="14" t="s">
        <v>141</v>
      </c>
      <c r="BM187" s="160" t="s">
        <v>405</v>
      </c>
    </row>
    <row r="188" spans="1:65" s="2" customFormat="1" ht="16.5" customHeight="1" x14ac:dyDescent="0.2">
      <c r="A188" s="29"/>
      <c r="B188" s="147"/>
      <c r="C188" s="148" t="s">
        <v>233</v>
      </c>
      <c r="D188" s="148" t="s">
        <v>137</v>
      </c>
      <c r="E188" s="149" t="s">
        <v>143</v>
      </c>
      <c r="F188" s="150" t="s">
        <v>144</v>
      </c>
      <c r="G188" s="151" t="s">
        <v>140</v>
      </c>
      <c r="H188" s="152">
        <v>1145.0899999999999</v>
      </c>
      <c r="I188" s="153"/>
      <c r="J188" s="154">
        <f t="shared" si="30"/>
        <v>0</v>
      </c>
      <c r="K188" s="155"/>
      <c r="L188" s="30"/>
      <c r="M188" s="156" t="s">
        <v>1</v>
      </c>
      <c r="N188" s="157" t="s">
        <v>37</v>
      </c>
      <c r="O188" s="58"/>
      <c r="P188" s="158">
        <f t="shared" si="31"/>
        <v>0</v>
      </c>
      <c r="Q188" s="158">
        <v>0</v>
      </c>
      <c r="R188" s="158">
        <f t="shared" si="32"/>
        <v>0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141</v>
      </c>
      <c r="AT188" s="160" t="s">
        <v>137</v>
      </c>
      <c r="AU188" s="160" t="s">
        <v>142</v>
      </c>
      <c r="AY188" s="14" t="s">
        <v>134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142</v>
      </c>
      <c r="BK188" s="161">
        <f t="shared" si="39"/>
        <v>0</v>
      </c>
      <c r="BL188" s="14" t="s">
        <v>141</v>
      </c>
      <c r="BM188" s="160" t="s">
        <v>406</v>
      </c>
    </row>
    <row r="189" spans="1:65" s="2" customFormat="1" ht="16.5" customHeight="1" x14ac:dyDescent="0.2">
      <c r="A189" s="29"/>
      <c r="B189" s="147"/>
      <c r="C189" s="148" t="s">
        <v>407</v>
      </c>
      <c r="D189" s="148" t="s">
        <v>137</v>
      </c>
      <c r="E189" s="149" t="s">
        <v>408</v>
      </c>
      <c r="F189" s="150" t="s">
        <v>409</v>
      </c>
      <c r="G189" s="151" t="s">
        <v>226</v>
      </c>
      <c r="H189" s="152">
        <v>154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37</v>
      </c>
      <c r="O189" s="58"/>
      <c r="P189" s="158">
        <f t="shared" si="31"/>
        <v>0</v>
      </c>
      <c r="Q189" s="158">
        <v>0</v>
      </c>
      <c r="R189" s="158">
        <f t="shared" si="32"/>
        <v>0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141</v>
      </c>
      <c r="AT189" s="160" t="s">
        <v>137</v>
      </c>
      <c r="AU189" s="160" t="s">
        <v>142</v>
      </c>
      <c r="AY189" s="14" t="s">
        <v>134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142</v>
      </c>
      <c r="BK189" s="161">
        <f t="shared" si="39"/>
        <v>0</v>
      </c>
      <c r="BL189" s="14" t="s">
        <v>141</v>
      </c>
      <c r="BM189" s="160" t="s">
        <v>410</v>
      </c>
    </row>
    <row r="190" spans="1:65" s="2" customFormat="1" ht="24.15" customHeight="1" x14ac:dyDescent="0.2">
      <c r="A190" s="29"/>
      <c r="B190" s="147"/>
      <c r="C190" s="148" t="s">
        <v>239</v>
      </c>
      <c r="D190" s="148" t="s">
        <v>137</v>
      </c>
      <c r="E190" s="149" t="s">
        <v>411</v>
      </c>
      <c r="F190" s="150" t="s">
        <v>412</v>
      </c>
      <c r="G190" s="151" t="s">
        <v>226</v>
      </c>
      <c r="H190" s="152">
        <v>398</v>
      </c>
      <c r="I190" s="153"/>
      <c r="J190" s="154">
        <f t="shared" si="30"/>
        <v>0</v>
      </c>
      <c r="K190" s="155"/>
      <c r="L190" s="30"/>
      <c r="M190" s="156" t="s">
        <v>1</v>
      </c>
      <c r="N190" s="157" t="s">
        <v>37</v>
      </c>
      <c r="O190" s="58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141</v>
      </c>
      <c r="AT190" s="160" t="s">
        <v>137</v>
      </c>
      <c r="AU190" s="160" t="s">
        <v>142</v>
      </c>
      <c r="AY190" s="14" t="s">
        <v>134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142</v>
      </c>
      <c r="BK190" s="161">
        <f t="shared" si="39"/>
        <v>0</v>
      </c>
      <c r="BL190" s="14" t="s">
        <v>141</v>
      </c>
      <c r="BM190" s="160" t="s">
        <v>413</v>
      </c>
    </row>
    <row r="191" spans="1:65" s="2" customFormat="1" ht="16.5" customHeight="1" x14ac:dyDescent="0.2">
      <c r="A191" s="29"/>
      <c r="B191" s="147"/>
      <c r="C191" s="148" t="s">
        <v>414</v>
      </c>
      <c r="D191" s="148" t="s">
        <v>137</v>
      </c>
      <c r="E191" s="149" t="s">
        <v>415</v>
      </c>
      <c r="F191" s="150" t="s">
        <v>416</v>
      </c>
      <c r="G191" s="151" t="s">
        <v>226</v>
      </c>
      <c r="H191" s="152">
        <v>1289.741</v>
      </c>
      <c r="I191" s="153"/>
      <c r="J191" s="154">
        <f t="shared" si="30"/>
        <v>0</v>
      </c>
      <c r="K191" s="155"/>
      <c r="L191" s="30"/>
      <c r="M191" s="156" t="s">
        <v>1</v>
      </c>
      <c r="N191" s="157" t="s">
        <v>37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141</v>
      </c>
      <c r="AT191" s="160" t="s">
        <v>137</v>
      </c>
      <c r="AU191" s="160" t="s">
        <v>142</v>
      </c>
      <c r="AY191" s="14" t="s">
        <v>134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142</v>
      </c>
      <c r="BK191" s="161">
        <f t="shared" si="39"/>
        <v>0</v>
      </c>
      <c r="BL191" s="14" t="s">
        <v>141</v>
      </c>
      <c r="BM191" s="160" t="s">
        <v>417</v>
      </c>
    </row>
    <row r="192" spans="1:65" s="12" customFormat="1" ht="22.8" customHeight="1" x14ac:dyDescent="0.25">
      <c r="B192" s="134"/>
      <c r="D192" s="135" t="s">
        <v>70</v>
      </c>
      <c r="E192" s="145" t="s">
        <v>135</v>
      </c>
      <c r="F192" s="145" t="s">
        <v>136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SUM(P193:P197)</f>
        <v>0</v>
      </c>
      <c r="Q192" s="140"/>
      <c r="R192" s="141">
        <f>SUM(R193:R197)</f>
        <v>0</v>
      </c>
      <c r="S192" s="140"/>
      <c r="T192" s="142">
        <f>SUM(T193:T197)</f>
        <v>0</v>
      </c>
      <c r="AR192" s="135" t="s">
        <v>78</v>
      </c>
      <c r="AT192" s="143" t="s">
        <v>70</v>
      </c>
      <c r="AU192" s="143" t="s">
        <v>78</v>
      </c>
      <c r="AY192" s="135" t="s">
        <v>134</v>
      </c>
      <c r="BK192" s="144">
        <f>SUM(BK193:BK197)</f>
        <v>0</v>
      </c>
    </row>
    <row r="193" spans="1:65" s="2" customFormat="1" ht="24.15" customHeight="1" x14ac:dyDescent="0.2">
      <c r="A193" s="29"/>
      <c r="B193" s="147"/>
      <c r="C193" s="148" t="s">
        <v>418</v>
      </c>
      <c r="D193" s="148" t="s">
        <v>137</v>
      </c>
      <c r="E193" s="149" t="s">
        <v>419</v>
      </c>
      <c r="F193" s="150" t="s">
        <v>420</v>
      </c>
      <c r="G193" s="151" t="s">
        <v>232</v>
      </c>
      <c r="H193" s="152">
        <v>4</v>
      </c>
      <c r="I193" s="153"/>
      <c r="J193" s="154">
        <f>ROUND(I193*H193,2)</f>
        <v>0</v>
      </c>
      <c r="K193" s="155"/>
      <c r="L193" s="30"/>
      <c r="M193" s="156" t="s">
        <v>1</v>
      </c>
      <c r="N193" s="157" t="s">
        <v>37</v>
      </c>
      <c r="O193" s="58"/>
      <c r="P193" s="158">
        <f>O193*H193</f>
        <v>0</v>
      </c>
      <c r="Q193" s="158">
        <v>0</v>
      </c>
      <c r="R193" s="158">
        <f>Q193*H193</f>
        <v>0</v>
      </c>
      <c r="S193" s="158">
        <v>0</v>
      </c>
      <c r="T193" s="159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141</v>
      </c>
      <c r="AT193" s="160" t="s">
        <v>137</v>
      </c>
      <c r="AU193" s="160" t="s">
        <v>142</v>
      </c>
      <c r="AY193" s="14" t="s">
        <v>134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4" t="s">
        <v>142</v>
      </c>
      <c r="BK193" s="161">
        <f>ROUND(I193*H193,2)</f>
        <v>0</v>
      </c>
      <c r="BL193" s="14" t="s">
        <v>141</v>
      </c>
      <c r="BM193" s="160" t="s">
        <v>421</v>
      </c>
    </row>
    <row r="194" spans="1:65" s="2" customFormat="1" ht="33" customHeight="1" x14ac:dyDescent="0.2">
      <c r="A194" s="29"/>
      <c r="B194" s="147"/>
      <c r="C194" s="148" t="s">
        <v>248</v>
      </c>
      <c r="D194" s="148" t="s">
        <v>137</v>
      </c>
      <c r="E194" s="149" t="s">
        <v>422</v>
      </c>
      <c r="F194" s="150" t="s">
        <v>423</v>
      </c>
      <c r="G194" s="151" t="s">
        <v>140</v>
      </c>
      <c r="H194" s="152">
        <v>1014.2</v>
      </c>
      <c r="I194" s="153"/>
      <c r="J194" s="154">
        <f>ROUND(I194*H194,2)</f>
        <v>0</v>
      </c>
      <c r="K194" s="155"/>
      <c r="L194" s="30"/>
      <c r="M194" s="156" t="s">
        <v>1</v>
      </c>
      <c r="N194" s="157" t="s">
        <v>37</v>
      </c>
      <c r="O194" s="58"/>
      <c r="P194" s="158">
        <f>O194*H194</f>
        <v>0</v>
      </c>
      <c r="Q194" s="158">
        <v>0</v>
      </c>
      <c r="R194" s="158">
        <f>Q194*H194</f>
        <v>0</v>
      </c>
      <c r="S194" s="158">
        <v>0</v>
      </c>
      <c r="T194" s="159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141</v>
      </c>
      <c r="AT194" s="160" t="s">
        <v>137</v>
      </c>
      <c r="AU194" s="160" t="s">
        <v>142</v>
      </c>
      <c r="AY194" s="14" t="s">
        <v>134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14" t="s">
        <v>142</v>
      </c>
      <c r="BK194" s="161">
        <f>ROUND(I194*H194,2)</f>
        <v>0</v>
      </c>
      <c r="BL194" s="14" t="s">
        <v>141</v>
      </c>
      <c r="BM194" s="160" t="s">
        <v>424</v>
      </c>
    </row>
    <row r="195" spans="1:65" s="2" customFormat="1" ht="37.799999999999997" customHeight="1" x14ac:dyDescent="0.2">
      <c r="A195" s="29"/>
      <c r="B195" s="147"/>
      <c r="C195" s="148" t="s">
        <v>425</v>
      </c>
      <c r="D195" s="148" t="s">
        <v>137</v>
      </c>
      <c r="E195" s="149" t="s">
        <v>426</v>
      </c>
      <c r="F195" s="150" t="s">
        <v>427</v>
      </c>
      <c r="G195" s="151" t="s">
        <v>140</v>
      </c>
      <c r="H195" s="152">
        <v>2028.4</v>
      </c>
      <c r="I195" s="153"/>
      <c r="J195" s="154">
        <f>ROUND(I195*H195,2)</f>
        <v>0</v>
      </c>
      <c r="K195" s="155"/>
      <c r="L195" s="30"/>
      <c r="M195" s="156" t="s">
        <v>1</v>
      </c>
      <c r="N195" s="157" t="s">
        <v>37</v>
      </c>
      <c r="O195" s="58"/>
      <c r="P195" s="158">
        <f>O195*H195</f>
        <v>0</v>
      </c>
      <c r="Q195" s="158">
        <v>0</v>
      </c>
      <c r="R195" s="158">
        <f>Q195*H195</f>
        <v>0</v>
      </c>
      <c r="S195" s="158">
        <v>0</v>
      </c>
      <c r="T195" s="159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141</v>
      </c>
      <c r="AT195" s="160" t="s">
        <v>137</v>
      </c>
      <c r="AU195" s="160" t="s">
        <v>142</v>
      </c>
      <c r="AY195" s="14" t="s">
        <v>134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14" t="s">
        <v>142</v>
      </c>
      <c r="BK195" s="161">
        <f>ROUND(I195*H195,2)</f>
        <v>0</v>
      </c>
      <c r="BL195" s="14" t="s">
        <v>141</v>
      </c>
      <c r="BM195" s="160" t="s">
        <v>428</v>
      </c>
    </row>
    <row r="196" spans="1:65" s="2" customFormat="1" ht="33" customHeight="1" x14ac:dyDescent="0.2">
      <c r="A196" s="29"/>
      <c r="B196" s="147"/>
      <c r="C196" s="148" t="s">
        <v>253</v>
      </c>
      <c r="D196" s="148" t="s">
        <v>137</v>
      </c>
      <c r="E196" s="149" t="s">
        <v>429</v>
      </c>
      <c r="F196" s="150" t="s">
        <v>430</v>
      </c>
      <c r="G196" s="151" t="s">
        <v>140</v>
      </c>
      <c r="H196" s="152">
        <v>1014.2</v>
      </c>
      <c r="I196" s="153"/>
      <c r="J196" s="154">
        <f>ROUND(I196*H196,2)</f>
        <v>0</v>
      </c>
      <c r="K196" s="155"/>
      <c r="L196" s="30"/>
      <c r="M196" s="156" t="s">
        <v>1</v>
      </c>
      <c r="N196" s="157" t="s">
        <v>37</v>
      </c>
      <c r="O196" s="58"/>
      <c r="P196" s="158">
        <f>O196*H196</f>
        <v>0</v>
      </c>
      <c r="Q196" s="158">
        <v>0</v>
      </c>
      <c r="R196" s="158">
        <f>Q196*H196</f>
        <v>0</v>
      </c>
      <c r="S196" s="158">
        <v>0</v>
      </c>
      <c r="T196" s="159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141</v>
      </c>
      <c r="AT196" s="160" t="s">
        <v>137</v>
      </c>
      <c r="AU196" s="160" t="s">
        <v>142</v>
      </c>
      <c r="AY196" s="14" t="s">
        <v>134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4" t="s">
        <v>142</v>
      </c>
      <c r="BK196" s="161">
        <f>ROUND(I196*H196,2)</f>
        <v>0</v>
      </c>
      <c r="BL196" s="14" t="s">
        <v>141</v>
      </c>
      <c r="BM196" s="160" t="s">
        <v>431</v>
      </c>
    </row>
    <row r="197" spans="1:65" s="2" customFormat="1" ht="24.15" customHeight="1" x14ac:dyDescent="0.2">
      <c r="A197" s="29"/>
      <c r="B197" s="147"/>
      <c r="C197" s="148" t="s">
        <v>432</v>
      </c>
      <c r="D197" s="148" t="s">
        <v>137</v>
      </c>
      <c r="E197" s="149" t="s">
        <v>138</v>
      </c>
      <c r="F197" s="150" t="s">
        <v>139</v>
      </c>
      <c r="G197" s="151" t="s">
        <v>140</v>
      </c>
      <c r="H197" s="152">
        <v>652</v>
      </c>
      <c r="I197" s="153"/>
      <c r="J197" s="154">
        <f>ROUND(I197*H197,2)</f>
        <v>0</v>
      </c>
      <c r="K197" s="155"/>
      <c r="L197" s="30"/>
      <c r="M197" s="156" t="s">
        <v>1</v>
      </c>
      <c r="N197" s="157" t="s">
        <v>37</v>
      </c>
      <c r="O197" s="58"/>
      <c r="P197" s="158">
        <f>O197*H197</f>
        <v>0</v>
      </c>
      <c r="Q197" s="158">
        <v>0</v>
      </c>
      <c r="R197" s="158">
        <f>Q197*H197</f>
        <v>0</v>
      </c>
      <c r="S197" s="158">
        <v>0</v>
      </c>
      <c r="T197" s="159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141</v>
      </c>
      <c r="AT197" s="160" t="s">
        <v>137</v>
      </c>
      <c r="AU197" s="160" t="s">
        <v>142</v>
      </c>
      <c r="AY197" s="14" t="s">
        <v>134</v>
      </c>
      <c r="BE197" s="161">
        <f>IF(N197="základná",J197,0)</f>
        <v>0</v>
      </c>
      <c r="BF197" s="161">
        <f>IF(N197="znížená",J197,0)</f>
        <v>0</v>
      </c>
      <c r="BG197" s="161">
        <f>IF(N197="zákl. prenesená",J197,0)</f>
        <v>0</v>
      </c>
      <c r="BH197" s="161">
        <f>IF(N197="zníž. prenesená",J197,0)</f>
        <v>0</v>
      </c>
      <c r="BI197" s="161">
        <f>IF(N197="nulová",J197,0)</f>
        <v>0</v>
      </c>
      <c r="BJ197" s="14" t="s">
        <v>142</v>
      </c>
      <c r="BK197" s="161">
        <f>ROUND(I197*H197,2)</f>
        <v>0</v>
      </c>
      <c r="BL197" s="14" t="s">
        <v>141</v>
      </c>
      <c r="BM197" s="160" t="s">
        <v>433</v>
      </c>
    </row>
    <row r="198" spans="1:65" s="12" customFormat="1" ht="22.8" customHeight="1" x14ac:dyDescent="0.25">
      <c r="B198" s="134"/>
      <c r="D198" s="135" t="s">
        <v>70</v>
      </c>
      <c r="E198" s="145" t="s">
        <v>434</v>
      </c>
      <c r="F198" s="145" t="s">
        <v>435</v>
      </c>
      <c r="I198" s="137"/>
      <c r="J198" s="146">
        <f>BK198</f>
        <v>0</v>
      </c>
      <c r="L198" s="134"/>
      <c r="M198" s="139"/>
      <c r="N198" s="140"/>
      <c r="O198" s="140"/>
      <c r="P198" s="141">
        <f>P199</f>
        <v>0</v>
      </c>
      <c r="Q198" s="140"/>
      <c r="R198" s="141">
        <f>R199</f>
        <v>0</v>
      </c>
      <c r="S198" s="140"/>
      <c r="T198" s="142">
        <f>T199</f>
        <v>0</v>
      </c>
      <c r="AR198" s="135" t="s">
        <v>78</v>
      </c>
      <c r="AT198" s="143" t="s">
        <v>70</v>
      </c>
      <c r="AU198" s="143" t="s">
        <v>78</v>
      </c>
      <c r="AY198" s="135" t="s">
        <v>134</v>
      </c>
      <c r="BK198" s="144">
        <f>BK199</f>
        <v>0</v>
      </c>
    </row>
    <row r="199" spans="1:65" s="2" customFormat="1" ht="24.15" customHeight="1" x14ac:dyDescent="0.2">
      <c r="A199" s="29"/>
      <c r="B199" s="147"/>
      <c r="C199" s="148" t="s">
        <v>436</v>
      </c>
      <c r="D199" s="148" t="s">
        <v>137</v>
      </c>
      <c r="E199" s="149" t="s">
        <v>437</v>
      </c>
      <c r="F199" s="150" t="s">
        <v>438</v>
      </c>
      <c r="G199" s="151" t="s">
        <v>182</v>
      </c>
      <c r="H199" s="152">
        <v>5731.3429999999998</v>
      </c>
      <c r="I199" s="153"/>
      <c r="J199" s="154">
        <f>ROUND(I199*H199,2)</f>
        <v>0</v>
      </c>
      <c r="K199" s="155"/>
      <c r="L199" s="30"/>
      <c r="M199" s="156" t="s">
        <v>1</v>
      </c>
      <c r="N199" s="157" t="s">
        <v>37</v>
      </c>
      <c r="O199" s="58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141</v>
      </c>
      <c r="AT199" s="160" t="s">
        <v>137</v>
      </c>
      <c r="AU199" s="160" t="s">
        <v>142</v>
      </c>
      <c r="AY199" s="14" t="s">
        <v>134</v>
      </c>
      <c r="BE199" s="161">
        <f>IF(N199="základná",J199,0)</f>
        <v>0</v>
      </c>
      <c r="BF199" s="161">
        <f>IF(N199="znížená",J199,0)</f>
        <v>0</v>
      </c>
      <c r="BG199" s="161">
        <f>IF(N199="zákl. prenesená",J199,0)</f>
        <v>0</v>
      </c>
      <c r="BH199" s="161">
        <f>IF(N199="zníž. prenesená",J199,0)</f>
        <v>0</v>
      </c>
      <c r="BI199" s="161">
        <f>IF(N199="nulová",J199,0)</f>
        <v>0</v>
      </c>
      <c r="BJ199" s="14" t="s">
        <v>142</v>
      </c>
      <c r="BK199" s="161">
        <f>ROUND(I199*H199,2)</f>
        <v>0</v>
      </c>
      <c r="BL199" s="14" t="s">
        <v>141</v>
      </c>
      <c r="BM199" s="160" t="s">
        <v>439</v>
      </c>
    </row>
    <row r="200" spans="1:65" s="12" customFormat="1" ht="25.95" customHeight="1" x14ac:dyDescent="0.25">
      <c r="B200" s="134"/>
      <c r="D200" s="135" t="s">
        <v>70</v>
      </c>
      <c r="E200" s="136" t="s">
        <v>205</v>
      </c>
      <c r="F200" s="136" t="s">
        <v>206</v>
      </c>
      <c r="I200" s="137"/>
      <c r="J200" s="138">
        <f>BK200</f>
        <v>0</v>
      </c>
      <c r="L200" s="134"/>
      <c r="M200" s="139"/>
      <c r="N200" s="140"/>
      <c r="O200" s="140"/>
      <c r="P200" s="141">
        <f>P201+P210+P221+P236+P240+P247+P256+P314+P323+P333+P337+P341</f>
        <v>0</v>
      </c>
      <c r="Q200" s="140"/>
      <c r="R200" s="141">
        <f>R201+R210+R221+R236+R240+R247+R256+R314+R323+R333+R337+R341</f>
        <v>0</v>
      </c>
      <c r="S200" s="140"/>
      <c r="T200" s="142">
        <f>T201+T210+T221+T236+T240+T247+T256+T314+T323+T333+T337+T341</f>
        <v>0</v>
      </c>
      <c r="AR200" s="135" t="s">
        <v>142</v>
      </c>
      <c r="AT200" s="143" t="s">
        <v>70</v>
      </c>
      <c r="AU200" s="143" t="s">
        <v>71</v>
      </c>
      <c r="AY200" s="135" t="s">
        <v>134</v>
      </c>
      <c r="BK200" s="144">
        <f>BK201+BK210+BK221+BK236+BK240+BK247+BK256+BK314+BK323+BK333+BK337+BK341</f>
        <v>0</v>
      </c>
    </row>
    <row r="201" spans="1:65" s="12" customFormat="1" ht="22.8" customHeight="1" x14ac:dyDescent="0.25">
      <c r="B201" s="134"/>
      <c r="D201" s="135" t="s">
        <v>70</v>
      </c>
      <c r="E201" s="145" t="s">
        <v>207</v>
      </c>
      <c r="F201" s="145" t="s">
        <v>208</v>
      </c>
      <c r="I201" s="137"/>
      <c r="J201" s="146">
        <f>BK201</f>
        <v>0</v>
      </c>
      <c r="L201" s="134"/>
      <c r="M201" s="139"/>
      <c r="N201" s="140"/>
      <c r="O201" s="140"/>
      <c r="P201" s="141">
        <f>SUM(P202:P209)</f>
        <v>0</v>
      </c>
      <c r="Q201" s="140"/>
      <c r="R201" s="141">
        <f>SUM(R202:R209)</f>
        <v>0</v>
      </c>
      <c r="S201" s="140"/>
      <c r="T201" s="142">
        <f>SUM(T202:T209)</f>
        <v>0</v>
      </c>
      <c r="AR201" s="135" t="s">
        <v>142</v>
      </c>
      <c r="AT201" s="143" t="s">
        <v>70</v>
      </c>
      <c r="AU201" s="143" t="s">
        <v>78</v>
      </c>
      <c r="AY201" s="135" t="s">
        <v>134</v>
      </c>
      <c r="BK201" s="144">
        <f>SUM(BK202:BK209)</f>
        <v>0</v>
      </c>
    </row>
    <row r="202" spans="1:65" s="2" customFormat="1" ht="33" customHeight="1" x14ac:dyDescent="0.2">
      <c r="A202" s="29"/>
      <c r="B202" s="147"/>
      <c r="C202" s="148" t="s">
        <v>269</v>
      </c>
      <c r="D202" s="148" t="s">
        <v>137</v>
      </c>
      <c r="E202" s="149" t="s">
        <v>440</v>
      </c>
      <c r="F202" s="150" t="s">
        <v>441</v>
      </c>
      <c r="G202" s="151" t="s">
        <v>140</v>
      </c>
      <c r="H202" s="152">
        <v>74.668999999999997</v>
      </c>
      <c r="I202" s="153"/>
      <c r="J202" s="154">
        <f t="shared" ref="J202:J209" si="40">ROUND(I202*H202,2)</f>
        <v>0</v>
      </c>
      <c r="K202" s="155"/>
      <c r="L202" s="30"/>
      <c r="M202" s="156" t="s">
        <v>1</v>
      </c>
      <c r="N202" s="157" t="s">
        <v>37</v>
      </c>
      <c r="O202" s="58"/>
      <c r="P202" s="158">
        <f t="shared" ref="P202:P209" si="41">O202*H202</f>
        <v>0</v>
      </c>
      <c r="Q202" s="158">
        <v>0</v>
      </c>
      <c r="R202" s="158">
        <f t="shared" ref="R202:R209" si="42">Q202*H202</f>
        <v>0</v>
      </c>
      <c r="S202" s="158">
        <v>0</v>
      </c>
      <c r="T202" s="159">
        <f t="shared" ref="T202:T209" si="43"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166</v>
      </c>
      <c r="AT202" s="160" t="s">
        <v>137</v>
      </c>
      <c r="AU202" s="160" t="s">
        <v>142</v>
      </c>
      <c r="AY202" s="14" t="s">
        <v>134</v>
      </c>
      <c r="BE202" s="161">
        <f t="shared" ref="BE202:BE209" si="44">IF(N202="základná",J202,0)</f>
        <v>0</v>
      </c>
      <c r="BF202" s="161">
        <f t="shared" ref="BF202:BF209" si="45">IF(N202="znížená",J202,0)</f>
        <v>0</v>
      </c>
      <c r="BG202" s="161">
        <f t="shared" ref="BG202:BG209" si="46">IF(N202="zákl. prenesená",J202,0)</f>
        <v>0</v>
      </c>
      <c r="BH202" s="161">
        <f t="shared" ref="BH202:BH209" si="47">IF(N202="zníž. prenesená",J202,0)</f>
        <v>0</v>
      </c>
      <c r="BI202" s="161">
        <f t="shared" ref="BI202:BI209" si="48">IF(N202="nulová",J202,0)</f>
        <v>0</v>
      </c>
      <c r="BJ202" s="14" t="s">
        <v>142</v>
      </c>
      <c r="BK202" s="161">
        <f t="shared" ref="BK202:BK209" si="49">ROUND(I202*H202,2)</f>
        <v>0</v>
      </c>
      <c r="BL202" s="14" t="s">
        <v>166</v>
      </c>
      <c r="BM202" s="160" t="s">
        <v>442</v>
      </c>
    </row>
    <row r="203" spans="1:65" s="2" customFormat="1" ht="37.799999999999997" customHeight="1" x14ac:dyDescent="0.2">
      <c r="A203" s="29"/>
      <c r="B203" s="147"/>
      <c r="C203" s="167" t="s">
        <v>443</v>
      </c>
      <c r="D203" s="167" t="s">
        <v>398</v>
      </c>
      <c r="E203" s="168" t="s">
        <v>444</v>
      </c>
      <c r="F203" s="169" t="s">
        <v>445</v>
      </c>
      <c r="G203" s="170" t="s">
        <v>140</v>
      </c>
      <c r="H203" s="171">
        <v>85.869</v>
      </c>
      <c r="I203" s="172"/>
      <c r="J203" s="173">
        <f t="shared" si="40"/>
        <v>0</v>
      </c>
      <c r="K203" s="174"/>
      <c r="L203" s="175"/>
      <c r="M203" s="176" t="s">
        <v>1</v>
      </c>
      <c r="N203" s="177" t="s">
        <v>37</v>
      </c>
      <c r="O203" s="58"/>
      <c r="P203" s="158">
        <f t="shared" si="41"/>
        <v>0</v>
      </c>
      <c r="Q203" s="158">
        <v>0</v>
      </c>
      <c r="R203" s="158">
        <f t="shared" si="42"/>
        <v>0</v>
      </c>
      <c r="S203" s="158">
        <v>0</v>
      </c>
      <c r="T203" s="159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193</v>
      </c>
      <c r="AT203" s="160" t="s">
        <v>398</v>
      </c>
      <c r="AU203" s="160" t="s">
        <v>142</v>
      </c>
      <c r="AY203" s="14" t="s">
        <v>134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142</v>
      </c>
      <c r="BK203" s="161">
        <f t="shared" si="49"/>
        <v>0</v>
      </c>
      <c r="BL203" s="14" t="s">
        <v>166</v>
      </c>
      <c r="BM203" s="160" t="s">
        <v>446</v>
      </c>
    </row>
    <row r="204" spans="1:65" s="2" customFormat="1" ht="24.15" customHeight="1" x14ac:dyDescent="0.2">
      <c r="A204" s="29"/>
      <c r="B204" s="147"/>
      <c r="C204" s="148" t="s">
        <v>274</v>
      </c>
      <c r="D204" s="148" t="s">
        <v>137</v>
      </c>
      <c r="E204" s="149" t="s">
        <v>447</v>
      </c>
      <c r="F204" s="150" t="s">
        <v>448</v>
      </c>
      <c r="G204" s="151" t="s">
        <v>232</v>
      </c>
      <c r="H204" s="152">
        <v>21</v>
      </c>
      <c r="I204" s="153"/>
      <c r="J204" s="154">
        <f t="shared" si="40"/>
        <v>0</v>
      </c>
      <c r="K204" s="155"/>
      <c r="L204" s="30"/>
      <c r="M204" s="156" t="s">
        <v>1</v>
      </c>
      <c r="N204" s="157" t="s">
        <v>37</v>
      </c>
      <c r="O204" s="58"/>
      <c r="P204" s="158">
        <f t="shared" si="41"/>
        <v>0</v>
      </c>
      <c r="Q204" s="158">
        <v>0</v>
      </c>
      <c r="R204" s="158">
        <f t="shared" si="42"/>
        <v>0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166</v>
      </c>
      <c r="AT204" s="160" t="s">
        <v>137</v>
      </c>
      <c r="AU204" s="160" t="s">
        <v>142</v>
      </c>
      <c r="AY204" s="14" t="s">
        <v>134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142</v>
      </c>
      <c r="BK204" s="161">
        <f t="shared" si="49"/>
        <v>0</v>
      </c>
      <c r="BL204" s="14" t="s">
        <v>166</v>
      </c>
      <c r="BM204" s="160" t="s">
        <v>449</v>
      </c>
    </row>
    <row r="205" spans="1:65" s="2" customFormat="1" ht="24.15" customHeight="1" x14ac:dyDescent="0.2">
      <c r="A205" s="29"/>
      <c r="B205" s="147"/>
      <c r="C205" s="148" t="s">
        <v>450</v>
      </c>
      <c r="D205" s="148" t="s">
        <v>137</v>
      </c>
      <c r="E205" s="149" t="s">
        <v>451</v>
      </c>
      <c r="F205" s="150" t="s">
        <v>452</v>
      </c>
      <c r="G205" s="151" t="s">
        <v>140</v>
      </c>
      <c r="H205" s="152">
        <v>114.875</v>
      </c>
      <c r="I205" s="153"/>
      <c r="J205" s="154">
        <f t="shared" si="40"/>
        <v>0</v>
      </c>
      <c r="K205" s="155"/>
      <c r="L205" s="30"/>
      <c r="M205" s="156" t="s">
        <v>1</v>
      </c>
      <c r="N205" s="157" t="s">
        <v>37</v>
      </c>
      <c r="O205" s="58"/>
      <c r="P205" s="158">
        <f t="shared" si="41"/>
        <v>0</v>
      </c>
      <c r="Q205" s="158">
        <v>0</v>
      </c>
      <c r="R205" s="158">
        <f t="shared" si="42"/>
        <v>0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166</v>
      </c>
      <c r="AT205" s="160" t="s">
        <v>137</v>
      </c>
      <c r="AU205" s="160" t="s">
        <v>142</v>
      </c>
      <c r="AY205" s="14" t="s">
        <v>134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142</v>
      </c>
      <c r="BK205" s="161">
        <f t="shared" si="49"/>
        <v>0</v>
      </c>
      <c r="BL205" s="14" t="s">
        <v>166</v>
      </c>
      <c r="BM205" s="160" t="s">
        <v>453</v>
      </c>
    </row>
    <row r="206" spans="1:65" s="2" customFormat="1" ht="16.5" customHeight="1" x14ac:dyDescent="0.2">
      <c r="A206" s="29"/>
      <c r="B206" s="147"/>
      <c r="C206" s="167" t="s">
        <v>280</v>
      </c>
      <c r="D206" s="167" t="s">
        <v>398</v>
      </c>
      <c r="E206" s="168" t="s">
        <v>454</v>
      </c>
      <c r="F206" s="169" t="s">
        <v>455</v>
      </c>
      <c r="G206" s="170" t="s">
        <v>140</v>
      </c>
      <c r="H206" s="171">
        <v>132.10599999999999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37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193</v>
      </c>
      <c r="AT206" s="160" t="s">
        <v>398</v>
      </c>
      <c r="AU206" s="160" t="s">
        <v>142</v>
      </c>
      <c r="AY206" s="14" t="s">
        <v>134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142</v>
      </c>
      <c r="BK206" s="161">
        <f t="shared" si="49"/>
        <v>0</v>
      </c>
      <c r="BL206" s="14" t="s">
        <v>166</v>
      </c>
      <c r="BM206" s="160" t="s">
        <v>456</v>
      </c>
    </row>
    <row r="207" spans="1:65" s="2" customFormat="1" ht="33" customHeight="1" x14ac:dyDescent="0.2">
      <c r="A207" s="29"/>
      <c r="B207" s="147"/>
      <c r="C207" s="148" t="s">
        <v>457</v>
      </c>
      <c r="D207" s="148" t="s">
        <v>137</v>
      </c>
      <c r="E207" s="149" t="s">
        <v>458</v>
      </c>
      <c r="F207" s="150" t="s">
        <v>459</v>
      </c>
      <c r="G207" s="151" t="s">
        <v>226</v>
      </c>
      <c r="H207" s="152">
        <v>24.41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37</v>
      </c>
      <c r="O207" s="58"/>
      <c r="P207" s="158">
        <f t="shared" si="41"/>
        <v>0</v>
      </c>
      <c r="Q207" s="158">
        <v>0</v>
      </c>
      <c r="R207" s="158">
        <f t="shared" si="42"/>
        <v>0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166</v>
      </c>
      <c r="AT207" s="160" t="s">
        <v>137</v>
      </c>
      <c r="AU207" s="160" t="s">
        <v>142</v>
      </c>
      <c r="AY207" s="14" t="s">
        <v>134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142</v>
      </c>
      <c r="BK207" s="161">
        <f t="shared" si="49"/>
        <v>0</v>
      </c>
      <c r="BL207" s="14" t="s">
        <v>166</v>
      </c>
      <c r="BM207" s="160" t="s">
        <v>460</v>
      </c>
    </row>
    <row r="208" spans="1:65" s="2" customFormat="1" ht="16.5" customHeight="1" x14ac:dyDescent="0.2">
      <c r="A208" s="29"/>
      <c r="B208" s="147"/>
      <c r="C208" s="167" t="s">
        <v>369</v>
      </c>
      <c r="D208" s="167" t="s">
        <v>398</v>
      </c>
      <c r="E208" s="168" t="s">
        <v>461</v>
      </c>
      <c r="F208" s="169" t="s">
        <v>462</v>
      </c>
      <c r="G208" s="170" t="s">
        <v>232</v>
      </c>
      <c r="H208" s="171">
        <v>190.24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37</v>
      </c>
      <c r="O208" s="58"/>
      <c r="P208" s="158">
        <f t="shared" si="41"/>
        <v>0</v>
      </c>
      <c r="Q208" s="158">
        <v>0</v>
      </c>
      <c r="R208" s="158">
        <f t="shared" si="42"/>
        <v>0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193</v>
      </c>
      <c r="AT208" s="160" t="s">
        <v>398</v>
      </c>
      <c r="AU208" s="160" t="s">
        <v>142</v>
      </c>
      <c r="AY208" s="14" t="s">
        <v>134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142</v>
      </c>
      <c r="BK208" s="161">
        <f t="shared" si="49"/>
        <v>0</v>
      </c>
      <c r="BL208" s="14" t="s">
        <v>166</v>
      </c>
      <c r="BM208" s="160" t="s">
        <v>463</v>
      </c>
    </row>
    <row r="209" spans="1:65" s="2" customFormat="1" ht="16.5" customHeight="1" x14ac:dyDescent="0.2">
      <c r="A209" s="29"/>
      <c r="B209" s="147"/>
      <c r="C209" s="167" t="s">
        <v>464</v>
      </c>
      <c r="D209" s="167" t="s">
        <v>398</v>
      </c>
      <c r="E209" s="168" t="s">
        <v>465</v>
      </c>
      <c r="F209" s="169" t="s">
        <v>466</v>
      </c>
      <c r="G209" s="170" t="s">
        <v>140</v>
      </c>
      <c r="H209" s="171">
        <v>14.744</v>
      </c>
      <c r="I209" s="172"/>
      <c r="J209" s="173">
        <f t="shared" si="40"/>
        <v>0</v>
      </c>
      <c r="K209" s="174"/>
      <c r="L209" s="175"/>
      <c r="M209" s="176" t="s">
        <v>1</v>
      </c>
      <c r="N209" s="177" t="s">
        <v>37</v>
      </c>
      <c r="O209" s="58"/>
      <c r="P209" s="158">
        <f t="shared" si="41"/>
        <v>0</v>
      </c>
      <c r="Q209" s="158">
        <v>0</v>
      </c>
      <c r="R209" s="158">
        <f t="shared" si="42"/>
        <v>0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193</v>
      </c>
      <c r="AT209" s="160" t="s">
        <v>398</v>
      </c>
      <c r="AU209" s="160" t="s">
        <v>142</v>
      </c>
      <c r="AY209" s="14" t="s">
        <v>134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142</v>
      </c>
      <c r="BK209" s="161">
        <f t="shared" si="49"/>
        <v>0</v>
      </c>
      <c r="BL209" s="14" t="s">
        <v>166</v>
      </c>
      <c r="BM209" s="160" t="s">
        <v>467</v>
      </c>
    </row>
    <row r="210" spans="1:65" s="12" customFormat="1" ht="22.8" customHeight="1" x14ac:dyDescent="0.25">
      <c r="B210" s="134"/>
      <c r="D210" s="135" t="s">
        <v>70</v>
      </c>
      <c r="E210" s="145" t="s">
        <v>216</v>
      </c>
      <c r="F210" s="145" t="s">
        <v>217</v>
      </c>
      <c r="I210" s="137"/>
      <c r="J210" s="146">
        <f>BK210</f>
        <v>0</v>
      </c>
      <c r="L210" s="134"/>
      <c r="M210" s="139"/>
      <c r="N210" s="140"/>
      <c r="O210" s="140"/>
      <c r="P210" s="141">
        <f>SUM(P211:P220)</f>
        <v>0</v>
      </c>
      <c r="Q210" s="140"/>
      <c r="R210" s="141">
        <f>SUM(R211:R220)</f>
        <v>0</v>
      </c>
      <c r="S210" s="140"/>
      <c r="T210" s="142">
        <f>SUM(T211:T220)</f>
        <v>0</v>
      </c>
      <c r="AR210" s="135" t="s">
        <v>142</v>
      </c>
      <c r="AT210" s="143" t="s">
        <v>70</v>
      </c>
      <c r="AU210" s="143" t="s">
        <v>78</v>
      </c>
      <c r="AY210" s="135" t="s">
        <v>134</v>
      </c>
      <c r="BK210" s="144">
        <f>SUM(BK211:BK220)</f>
        <v>0</v>
      </c>
    </row>
    <row r="211" spans="1:65" s="2" customFormat="1" ht="24.15" customHeight="1" x14ac:dyDescent="0.2">
      <c r="A211" s="29"/>
      <c r="B211" s="147"/>
      <c r="C211" s="148" t="s">
        <v>468</v>
      </c>
      <c r="D211" s="148" t="s">
        <v>137</v>
      </c>
      <c r="E211" s="149" t="s">
        <v>469</v>
      </c>
      <c r="F211" s="150" t="s">
        <v>470</v>
      </c>
      <c r="G211" s="151" t="s">
        <v>140</v>
      </c>
      <c r="H211" s="152">
        <v>1145.0899999999999</v>
      </c>
      <c r="I211" s="153"/>
      <c r="J211" s="154">
        <f t="shared" ref="J211:J220" si="50">ROUND(I211*H211,2)</f>
        <v>0</v>
      </c>
      <c r="K211" s="155"/>
      <c r="L211" s="30"/>
      <c r="M211" s="156" t="s">
        <v>1</v>
      </c>
      <c r="N211" s="157" t="s">
        <v>37</v>
      </c>
      <c r="O211" s="58"/>
      <c r="P211" s="158">
        <f t="shared" ref="P211:P220" si="51">O211*H211</f>
        <v>0</v>
      </c>
      <c r="Q211" s="158">
        <v>0</v>
      </c>
      <c r="R211" s="158">
        <f t="shared" ref="R211:R220" si="52">Q211*H211</f>
        <v>0</v>
      </c>
      <c r="S211" s="158">
        <v>0</v>
      </c>
      <c r="T211" s="159">
        <f t="shared" ref="T211:T220" si="5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166</v>
      </c>
      <c r="AT211" s="160" t="s">
        <v>137</v>
      </c>
      <c r="AU211" s="160" t="s">
        <v>142</v>
      </c>
      <c r="AY211" s="14" t="s">
        <v>134</v>
      </c>
      <c r="BE211" s="161">
        <f t="shared" ref="BE211:BE220" si="54">IF(N211="základná",J211,0)</f>
        <v>0</v>
      </c>
      <c r="BF211" s="161">
        <f t="shared" ref="BF211:BF220" si="55">IF(N211="znížená",J211,0)</f>
        <v>0</v>
      </c>
      <c r="BG211" s="161">
        <f t="shared" ref="BG211:BG220" si="56">IF(N211="zákl. prenesená",J211,0)</f>
        <v>0</v>
      </c>
      <c r="BH211" s="161">
        <f t="shared" ref="BH211:BH220" si="57">IF(N211="zníž. prenesená",J211,0)</f>
        <v>0</v>
      </c>
      <c r="BI211" s="161">
        <f t="shared" ref="BI211:BI220" si="58">IF(N211="nulová",J211,0)</f>
        <v>0</v>
      </c>
      <c r="BJ211" s="14" t="s">
        <v>142</v>
      </c>
      <c r="BK211" s="161">
        <f t="shared" ref="BK211:BK220" si="59">ROUND(I211*H211,2)</f>
        <v>0</v>
      </c>
      <c r="BL211" s="14" t="s">
        <v>166</v>
      </c>
      <c r="BM211" s="160" t="s">
        <v>471</v>
      </c>
    </row>
    <row r="212" spans="1:65" s="2" customFormat="1" ht="24.15" customHeight="1" x14ac:dyDescent="0.2">
      <c r="A212" s="29"/>
      <c r="B212" s="147"/>
      <c r="C212" s="167" t="s">
        <v>376</v>
      </c>
      <c r="D212" s="167" t="s">
        <v>398</v>
      </c>
      <c r="E212" s="168" t="s">
        <v>472</v>
      </c>
      <c r="F212" s="169" t="s">
        <v>473</v>
      </c>
      <c r="G212" s="170" t="s">
        <v>140</v>
      </c>
      <c r="H212" s="171">
        <v>1145.0899999999999</v>
      </c>
      <c r="I212" s="172"/>
      <c r="J212" s="173">
        <f t="shared" si="50"/>
        <v>0</v>
      </c>
      <c r="K212" s="174"/>
      <c r="L212" s="175"/>
      <c r="M212" s="176" t="s">
        <v>1</v>
      </c>
      <c r="N212" s="177" t="s">
        <v>37</v>
      </c>
      <c r="O212" s="58"/>
      <c r="P212" s="158">
        <f t="shared" si="51"/>
        <v>0</v>
      </c>
      <c r="Q212" s="158">
        <v>0</v>
      </c>
      <c r="R212" s="158">
        <f t="shared" si="52"/>
        <v>0</v>
      </c>
      <c r="S212" s="158">
        <v>0</v>
      </c>
      <c r="T212" s="159">
        <f t="shared" si="5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193</v>
      </c>
      <c r="AT212" s="160" t="s">
        <v>398</v>
      </c>
      <c r="AU212" s="160" t="s">
        <v>142</v>
      </c>
      <c r="AY212" s="14" t="s">
        <v>134</v>
      </c>
      <c r="BE212" s="161">
        <f t="shared" si="54"/>
        <v>0</v>
      </c>
      <c r="BF212" s="161">
        <f t="shared" si="55"/>
        <v>0</v>
      </c>
      <c r="BG212" s="161">
        <f t="shared" si="56"/>
        <v>0</v>
      </c>
      <c r="BH212" s="161">
        <f t="shared" si="57"/>
        <v>0</v>
      </c>
      <c r="BI212" s="161">
        <f t="shared" si="58"/>
        <v>0</v>
      </c>
      <c r="BJ212" s="14" t="s">
        <v>142</v>
      </c>
      <c r="BK212" s="161">
        <f t="shared" si="59"/>
        <v>0</v>
      </c>
      <c r="BL212" s="14" t="s">
        <v>166</v>
      </c>
      <c r="BM212" s="160" t="s">
        <v>474</v>
      </c>
    </row>
    <row r="213" spans="1:65" s="2" customFormat="1" ht="24.15" customHeight="1" x14ac:dyDescent="0.2">
      <c r="A213" s="29"/>
      <c r="B213" s="147"/>
      <c r="C213" s="148" t="s">
        <v>475</v>
      </c>
      <c r="D213" s="148" t="s">
        <v>137</v>
      </c>
      <c r="E213" s="149" t="s">
        <v>476</v>
      </c>
      <c r="F213" s="150" t="s">
        <v>477</v>
      </c>
      <c r="G213" s="151" t="s">
        <v>140</v>
      </c>
      <c r="H213" s="152">
        <v>1326.2</v>
      </c>
      <c r="I213" s="153"/>
      <c r="J213" s="154">
        <f t="shared" si="50"/>
        <v>0</v>
      </c>
      <c r="K213" s="155"/>
      <c r="L213" s="30"/>
      <c r="M213" s="156" t="s">
        <v>1</v>
      </c>
      <c r="N213" s="157" t="s">
        <v>37</v>
      </c>
      <c r="O213" s="58"/>
      <c r="P213" s="158">
        <f t="shared" si="51"/>
        <v>0</v>
      </c>
      <c r="Q213" s="158">
        <v>0</v>
      </c>
      <c r="R213" s="158">
        <f t="shared" si="52"/>
        <v>0</v>
      </c>
      <c r="S213" s="158">
        <v>0</v>
      </c>
      <c r="T213" s="159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166</v>
      </c>
      <c r="AT213" s="160" t="s">
        <v>137</v>
      </c>
      <c r="AU213" s="160" t="s">
        <v>142</v>
      </c>
      <c r="AY213" s="14" t="s">
        <v>134</v>
      </c>
      <c r="BE213" s="161">
        <f t="shared" si="54"/>
        <v>0</v>
      </c>
      <c r="BF213" s="161">
        <f t="shared" si="55"/>
        <v>0</v>
      </c>
      <c r="BG213" s="161">
        <f t="shared" si="56"/>
        <v>0</v>
      </c>
      <c r="BH213" s="161">
        <f t="shared" si="57"/>
        <v>0</v>
      </c>
      <c r="BI213" s="161">
        <f t="shared" si="58"/>
        <v>0</v>
      </c>
      <c r="BJ213" s="14" t="s">
        <v>142</v>
      </c>
      <c r="BK213" s="161">
        <f t="shared" si="59"/>
        <v>0</v>
      </c>
      <c r="BL213" s="14" t="s">
        <v>166</v>
      </c>
      <c r="BM213" s="160" t="s">
        <v>478</v>
      </c>
    </row>
    <row r="214" spans="1:65" s="2" customFormat="1" ht="33" customHeight="1" x14ac:dyDescent="0.2">
      <c r="A214" s="29"/>
      <c r="B214" s="147"/>
      <c r="C214" s="167" t="s">
        <v>379</v>
      </c>
      <c r="D214" s="167" t="s">
        <v>398</v>
      </c>
      <c r="E214" s="168" t="s">
        <v>479</v>
      </c>
      <c r="F214" s="169" t="s">
        <v>480</v>
      </c>
      <c r="G214" s="170" t="s">
        <v>140</v>
      </c>
      <c r="H214" s="171">
        <v>1352.7239999999999</v>
      </c>
      <c r="I214" s="172"/>
      <c r="J214" s="173">
        <f t="shared" si="50"/>
        <v>0</v>
      </c>
      <c r="K214" s="174"/>
      <c r="L214" s="175"/>
      <c r="M214" s="176" t="s">
        <v>1</v>
      </c>
      <c r="N214" s="177" t="s">
        <v>37</v>
      </c>
      <c r="O214" s="58"/>
      <c r="P214" s="158">
        <f t="shared" si="51"/>
        <v>0</v>
      </c>
      <c r="Q214" s="158">
        <v>0</v>
      </c>
      <c r="R214" s="158">
        <f t="shared" si="52"/>
        <v>0</v>
      </c>
      <c r="S214" s="158">
        <v>0</v>
      </c>
      <c r="T214" s="159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193</v>
      </c>
      <c r="AT214" s="160" t="s">
        <v>398</v>
      </c>
      <c r="AU214" s="160" t="s">
        <v>142</v>
      </c>
      <c r="AY214" s="14" t="s">
        <v>134</v>
      </c>
      <c r="BE214" s="161">
        <f t="shared" si="54"/>
        <v>0</v>
      </c>
      <c r="BF214" s="161">
        <f t="shared" si="55"/>
        <v>0</v>
      </c>
      <c r="BG214" s="161">
        <f t="shared" si="56"/>
        <v>0</v>
      </c>
      <c r="BH214" s="161">
        <f t="shared" si="57"/>
        <v>0</v>
      </c>
      <c r="BI214" s="161">
        <f t="shared" si="58"/>
        <v>0</v>
      </c>
      <c r="BJ214" s="14" t="s">
        <v>142</v>
      </c>
      <c r="BK214" s="161">
        <f t="shared" si="59"/>
        <v>0</v>
      </c>
      <c r="BL214" s="14" t="s">
        <v>166</v>
      </c>
      <c r="BM214" s="160" t="s">
        <v>481</v>
      </c>
    </row>
    <row r="215" spans="1:65" s="2" customFormat="1" ht="37.799999999999997" customHeight="1" x14ac:dyDescent="0.2">
      <c r="A215" s="29"/>
      <c r="B215" s="147"/>
      <c r="C215" s="148" t="s">
        <v>482</v>
      </c>
      <c r="D215" s="148" t="s">
        <v>137</v>
      </c>
      <c r="E215" s="149" t="s">
        <v>483</v>
      </c>
      <c r="F215" s="150" t="s">
        <v>484</v>
      </c>
      <c r="G215" s="151" t="s">
        <v>140</v>
      </c>
      <c r="H215" s="152">
        <v>75.034000000000006</v>
      </c>
      <c r="I215" s="153"/>
      <c r="J215" s="154">
        <f t="shared" si="50"/>
        <v>0</v>
      </c>
      <c r="K215" s="155"/>
      <c r="L215" s="30"/>
      <c r="M215" s="156" t="s">
        <v>1</v>
      </c>
      <c r="N215" s="157" t="s">
        <v>37</v>
      </c>
      <c r="O215" s="58"/>
      <c r="P215" s="158">
        <f t="shared" si="51"/>
        <v>0</v>
      </c>
      <c r="Q215" s="158">
        <v>0</v>
      </c>
      <c r="R215" s="158">
        <f t="shared" si="52"/>
        <v>0</v>
      </c>
      <c r="S215" s="158">
        <v>0</v>
      </c>
      <c r="T215" s="159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166</v>
      </c>
      <c r="AT215" s="160" t="s">
        <v>137</v>
      </c>
      <c r="AU215" s="160" t="s">
        <v>142</v>
      </c>
      <c r="AY215" s="14" t="s">
        <v>134</v>
      </c>
      <c r="BE215" s="161">
        <f t="shared" si="54"/>
        <v>0</v>
      </c>
      <c r="BF215" s="161">
        <f t="shared" si="55"/>
        <v>0</v>
      </c>
      <c r="BG215" s="161">
        <f t="shared" si="56"/>
        <v>0</v>
      </c>
      <c r="BH215" s="161">
        <f t="shared" si="57"/>
        <v>0</v>
      </c>
      <c r="BI215" s="161">
        <f t="shared" si="58"/>
        <v>0</v>
      </c>
      <c r="BJ215" s="14" t="s">
        <v>142</v>
      </c>
      <c r="BK215" s="161">
        <f t="shared" si="59"/>
        <v>0</v>
      </c>
      <c r="BL215" s="14" t="s">
        <v>166</v>
      </c>
      <c r="BM215" s="160" t="s">
        <v>485</v>
      </c>
    </row>
    <row r="216" spans="1:65" s="2" customFormat="1" ht="24.15" customHeight="1" x14ac:dyDescent="0.2">
      <c r="A216" s="29"/>
      <c r="B216" s="147"/>
      <c r="C216" s="167" t="s">
        <v>383</v>
      </c>
      <c r="D216" s="167" t="s">
        <v>398</v>
      </c>
      <c r="E216" s="168" t="s">
        <v>486</v>
      </c>
      <c r="F216" s="169" t="s">
        <v>487</v>
      </c>
      <c r="G216" s="170" t="s">
        <v>140</v>
      </c>
      <c r="H216" s="171">
        <v>76.534999999999997</v>
      </c>
      <c r="I216" s="172"/>
      <c r="J216" s="173">
        <f t="shared" si="50"/>
        <v>0</v>
      </c>
      <c r="K216" s="174"/>
      <c r="L216" s="175"/>
      <c r="M216" s="176" t="s">
        <v>1</v>
      </c>
      <c r="N216" s="177" t="s">
        <v>37</v>
      </c>
      <c r="O216" s="58"/>
      <c r="P216" s="158">
        <f t="shared" si="51"/>
        <v>0</v>
      </c>
      <c r="Q216" s="158">
        <v>0</v>
      </c>
      <c r="R216" s="158">
        <f t="shared" si="52"/>
        <v>0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193</v>
      </c>
      <c r="AT216" s="160" t="s">
        <v>398</v>
      </c>
      <c r="AU216" s="160" t="s">
        <v>142</v>
      </c>
      <c r="AY216" s="14" t="s">
        <v>134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142</v>
      </c>
      <c r="BK216" s="161">
        <f t="shared" si="59"/>
        <v>0</v>
      </c>
      <c r="BL216" s="14" t="s">
        <v>166</v>
      </c>
      <c r="BM216" s="160" t="s">
        <v>488</v>
      </c>
    </row>
    <row r="217" spans="1:65" s="2" customFormat="1" ht="37.799999999999997" customHeight="1" x14ac:dyDescent="0.2">
      <c r="A217" s="29"/>
      <c r="B217" s="147"/>
      <c r="C217" s="148" t="s">
        <v>489</v>
      </c>
      <c r="D217" s="148" t="s">
        <v>137</v>
      </c>
      <c r="E217" s="149" t="s">
        <v>483</v>
      </c>
      <c r="F217" s="150" t="s">
        <v>484</v>
      </c>
      <c r="G217" s="151" t="s">
        <v>140</v>
      </c>
      <c r="H217" s="152">
        <v>300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37</v>
      </c>
      <c r="O217" s="58"/>
      <c r="P217" s="158">
        <f t="shared" si="51"/>
        <v>0</v>
      </c>
      <c r="Q217" s="158">
        <v>0</v>
      </c>
      <c r="R217" s="158">
        <f t="shared" si="52"/>
        <v>0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166</v>
      </c>
      <c r="AT217" s="160" t="s">
        <v>137</v>
      </c>
      <c r="AU217" s="160" t="s">
        <v>142</v>
      </c>
      <c r="AY217" s="14" t="s">
        <v>134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142</v>
      </c>
      <c r="BK217" s="161">
        <f t="shared" si="59"/>
        <v>0</v>
      </c>
      <c r="BL217" s="14" t="s">
        <v>166</v>
      </c>
      <c r="BM217" s="160" t="s">
        <v>490</v>
      </c>
    </row>
    <row r="218" spans="1:65" s="2" customFormat="1" ht="24.15" customHeight="1" x14ac:dyDescent="0.2">
      <c r="A218" s="29"/>
      <c r="B218" s="147"/>
      <c r="C218" s="167" t="s">
        <v>386</v>
      </c>
      <c r="D218" s="167" t="s">
        <v>398</v>
      </c>
      <c r="E218" s="168" t="s">
        <v>491</v>
      </c>
      <c r="F218" s="169" t="s">
        <v>492</v>
      </c>
      <c r="G218" s="170" t="s">
        <v>140</v>
      </c>
      <c r="H218" s="171">
        <v>150</v>
      </c>
      <c r="I218" s="172"/>
      <c r="J218" s="173">
        <f t="shared" si="50"/>
        <v>0</v>
      </c>
      <c r="K218" s="174"/>
      <c r="L218" s="175"/>
      <c r="M218" s="176" t="s">
        <v>1</v>
      </c>
      <c r="N218" s="177" t="s">
        <v>37</v>
      </c>
      <c r="O218" s="58"/>
      <c r="P218" s="158">
        <f t="shared" si="51"/>
        <v>0</v>
      </c>
      <c r="Q218" s="158">
        <v>0</v>
      </c>
      <c r="R218" s="158">
        <f t="shared" si="52"/>
        <v>0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193</v>
      </c>
      <c r="AT218" s="160" t="s">
        <v>398</v>
      </c>
      <c r="AU218" s="160" t="s">
        <v>142</v>
      </c>
      <c r="AY218" s="14" t="s">
        <v>134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142</v>
      </c>
      <c r="BK218" s="161">
        <f t="shared" si="59"/>
        <v>0</v>
      </c>
      <c r="BL218" s="14" t="s">
        <v>166</v>
      </c>
      <c r="BM218" s="160" t="s">
        <v>493</v>
      </c>
    </row>
    <row r="219" spans="1:65" s="2" customFormat="1" ht="24.15" customHeight="1" x14ac:dyDescent="0.2">
      <c r="A219" s="29"/>
      <c r="B219" s="147"/>
      <c r="C219" s="167" t="s">
        <v>494</v>
      </c>
      <c r="D219" s="167" t="s">
        <v>398</v>
      </c>
      <c r="E219" s="168" t="s">
        <v>495</v>
      </c>
      <c r="F219" s="169" t="s">
        <v>496</v>
      </c>
      <c r="G219" s="170" t="s">
        <v>140</v>
      </c>
      <c r="H219" s="171">
        <v>150</v>
      </c>
      <c r="I219" s="172"/>
      <c r="J219" s="173">
        <f t="shared" si="50"/>
        <v>0</v>
      </c>
      <c r="K219" s="174"/>
      <c r="L219" s="175"/>
      <c r="M219" s="176" t="s">
        <v>1</v>
      </c>
      <c r="N219" s="177" t="s">
        <v>37</v>
      </c>
      <c r="O219" s="58"/>
      <c r="P219" s="158">
        <f t="shared" si="51"/>
        <v>0</v>
      </c>
      <c r="Q219" s="158">
        <v>0</v>
      </c>
      <c r="R219" s="158">
        <f t="shared" si="52"/>
        <v>0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193</v>
      </c>
      <c r="AT219" s="160" t="s">
        <v>398</v>
      </c>
      <c r="AU219" s="160" t="s">
        <v>142</v>
      </c>
      <c r="AY219" s="14" t="s">
        <v>134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142</v>
      </c>
      <c r="BK219" s="161">
        <f t="shared" si="59"/>
        <v>0</v>
      </c>
      <c r="BL219" s="14" t="s">
        <v>166</v>
      </c>
      <c r="BM219" s="160" t="s">
        <v>497</v>
      </c>
    </row>
    <row r="220" spans="1:65" s="2" customFormat="1" ht="24.15" customHeight="1" x14ac:dyDescent="0.2">
      <c r="A220" s="29"/>
      <c r="B220" s="147"/>
      <c r="C220" s="148" t="s">
        <v>390</v>
      </c>
      <c r="D220" s="148" t="s">
        <v>137</v>
      </c>
      <c r="E220" s="149" t="s">
        <v>498</v>
      </c>
      <c r="F220" s="150" t="s">
        <v>499</v>
      </c>
      <c r="G220" s="151" t="s">
        <v>182</v>
      </c>
      <c r="H220" s="152">
        <v>18.332999999999998</v>
      </c>
      <c r="I220" s="153"/>
      <c r="J220" s="154">
        <f t="shared" si="50"/>
        <v>0</v>
      </c>
      <c r="K220" s="155"/>
      <c r="L220" s="30"/>
      <c r="M220" s="156" t="s">
        <v>1</v>
      </c>
      <c r="N220" s="157" t="s">
        <v>37</v>
      </c>
      <c r="O220" s="58"/>
      <c r="P220" s="158">
        <f t="shared" si="51"/>
        <v>0</v>
      </c>
      <c r="Q220" s="158">
        <v>0</v>
      </c>
      <c r="R220" s="158">
        <f t="shared" si="52"/>
        <v>0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166</v>
      </c>
      <c r="AT220" s="160" t="s">
        <v>137</v>
      </c>
      <c r="AU220" s="160" t="s">
        <v>142</v>
      </c>
      <c r="AY220" s="14" t="s">
        <v>134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142</v>
      </c>
      <c r="BK220" s="161">
        <f t="shared" si="59"/>
        <v>0</v>
      </c>
      <c r="BL220" s="14" t="s">
        <v>166</v>
      </c>
      <c r="BM220" s="160" t="s">
        <v>500</v>
      </c>
    </row>
    <row r="221" spans="1:65" s="12" customFormat="1" ht="22.8" customHeight="1" x14ac:dyDescent="0.25">
      <c r="B221" s="134"/>
      <c r="D221" s="135" t="s">
        <v>70</v>
      </c>
      <c r="E221" s="145" t="s">
        <v>234</v>
      </c>
      <c r="F221" s="145" t="s">
        <v>235</v>
      </c>
      <c r="I221" s="137"/>
      <c r="J221" s="146">
        <f>BK221</f>
        <v>0</v>
      </c>
      <c r="L221" s="134"/>
      <c r="M221" s="139"/>
      <c r="N221" s="140"/>
      <c r="O221" s="140"/>
      <c r="P221" s="141">
        <f>SUM(P222:P235)</f>
        <v>0</v>
      </c>
      <c r="Q221" s="140"/>
      <c r="R221" s="141">
        <f>SUM(R222:R235)</f>
        <v>0</v>
      </c>
      <c r="S221" s="140"/>
      <c r="T221" s="142">
        <f>SUM(T222:T235)</f>
        <v>0</v>
      </c>
      <c r="AR221" s="135" t="s">
        <v>142</v>
      </c>
      <c r="AT221" s="143" t="s">
        <v>70</v>
      </c>
      <c r="AU221" s="143" t="s">
        <v>78</v>
      </c>
      <c r="AY221" s="135" t="s">
        <v>134</v>
      </c>
      <c r="BK221" s="144">
        <f>SUM(BK222:BK235)</f>
        <v>0</v>
      </c>
    </row>
    <row r="222" spans="1:65" s="2" customFormat="1" ht="24.15" customHeight="1" x14ac:dyDescent="0.2">
      <c r="A222" s="29"/>
      <c r="B222" s="147"/>
      <c r="C222" s="181" t="s">
        <v>501</v>
      </c>
      <c r="D222" s="148" t="s">
        <v>137</v>
      </c>
      <c r="E222" s="149" t="s">
        <v>502</v>
      </c>
      <c r="F222" s="150" t="s">
        <v>503</v>
      </c>
      <c r="G222" s="151" t="s">
        <v>226</v>
      </c>
      <c r="H222" s="152">
        <v>452.3</v>
      </c>
      <c r="I222" s="153"/>
      <c r="J222" s="154">
        <f t="shared" ref="J222:J235" si="60">ROUND(I222*H222,2)</f>
        <v>0</v>
      </c>
      <c r="K222" s="155"/>
      <c r="L222" s="30"/>
      <c r="M222" s="156" t="s">
        <v>1</v>
      </c>
      <c r="N222" s="157" t="s">
        <v>37</v>
      </c>
      <c r="O222" s="58"/>
      <c r="P222" s="158">
        <f t="shared" ref="P222:P235" si="61">O222*H222</f>
        <v>0</v>
      </c>
      <c r="Q222" s="158">
        <v>0</v>
      </c>
      <c r="R222" s="158">
        <f t="shared" ref="R222:R235" si="62">Q222*H222</f>
        <v>0</v>
      </c>
      <c r="S222" s="158">
        <v>0</v>
      </c>
      <c r="T222" s="159">
        <f t="shared" ref="T222:T235" si="63"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166</v>
      </c>
      <c r="AT222" s="160" t="s">
        <v>137</v>
      </c>
      <c r="AU222" s="160" t="s">
        <v>142</v>
      </c>
      <c r="AY222" s="14" t="s">
        <v>134</v>
      </c>
      <c r="BE222" s="161">
        <f t="shared" ref="BE222:BE235" si="64">IF(N222="základná",J222,0)</f>
        <v>0</v>
      </c>
      <c r="BF222" s="161">
        <f t="shared" ref="BF222:BF235" si="65">IF(N222="znížená",J222,0)</f>
        <v>0</v>
      </c>
      <c r="BG222" s="161">
        <f t="shared" ref="BG222:BG235" si="66">IF(N222="zákl. prenesená",J222,0)</f>
        <v>0</v>
      </c>
      <c r="BH222" s="161">
        <f t="shared" ref="BH222:BH235" si="67">IF(N222="zníž. prenesená",J222,0)</f>
        <v>0</v>
      </c>
      <c r="BI222" s="161">
        <f t="shared" ref="BI222:BI235" si="68">IF(N222="nulová",J222,0)</f>
        <v>0</v>
      </c>
      <c r="BJ222" s="14" t="s">
        <v>142</v>
      </c>
      <c r="BK222" s="161">
        <f t="shared" ref="BK222:BK235" si="69">ROUND(I222*H222,2)</f>
        <v>0</v>
      </c>
      <c r="BL222" s="14" t="s">
        <v>166</v>
      </c>
      <c r="BM222" s="160" t="s">
        <v>504</v>
      </c>
    </row>
    <row r="223" spans="1:65" s="2" customFormat="1" ht="33" customHeight="1" x14ac:dyDescent="0.2">
      <c r="A223" s="29"/>
      <c r="B223" s="147"/>
      <c r="C223" s="182" t="s">
        <v>393</v>
      </c>
      <c r="D223" s="167" t="s">
        <v>398</v>
      </c>
      <c r="E223" s="168" t="s">
        <v>505</v>
      </c>
      <c r="F223" s="169" t="s">
        <v>506</v>
      </c>
      <c r="G223" s="170" t="s">
        <v>155</v>
      </c>
      <c r="H223" s="171">
        <v>3.25</v>
      </c>
      <c r="I223" s="172"/>
      <c r="J223" s="173">
        <f t="shared" si="60"/>
        <v>0</v>
      </c>
      <c r="K223" s="174"/>
      <c r="L223" s="175"/>
      <c r="M223" s="176" t="s">
        <v>1</v>
      </c>
      <c r="N223" s="177" t="s">
        <v>37</v>
      </c>
      <c r="O223" s="58"/>
      <c r="P223" s="158">
        <f t="shared" si="61"/>
        <v>0</v>
      </c>
      <c r="Q223" s="158">
        <v>0</v>
      </c>
      <c r="R223" s="158">
        <f t="shared" si="62"/>
        <v>0</v>
      </c>
      <c r="S223" s="158">
        <v>0</v>
      </c>
      <c r="T223" s="159">
        <f t="shared" si="6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193</v>
      </c>
      <c r="AT223" s="160" t="s">
        <v>398</v>
      </c>
      <c r="AU223" s="160" t="s">
        <v>142</v>
      </c>
      <c r="AY223" s="14" t="s">
        <v>134</v>
      </c>
      <c r="BE223" s="161">
        <f t="shared" si="64"/>
        <v>0</v>
      </c>
      <c r="BF223" s="161">
        <f t="shared" si="65"/>
        <v>0</v>
      </c>
      <c r="BG223" s="161">
        <f t="shared" si="66"/>
        <v>0</v>
      </c>
      <c r="BH223" s="161">
        <f t="shared" si="67"/>
        <v>0</v>
      </c>
      <c r="BI223" s="161">
        <f t="shared" si="68"/>
        <v>0</v>
      </c>
      <c r="BJ223" s="14" t="s">
        <v>142</v>
      </c>
      <c r="BK223" s="161">
        <f t="shared" si="69"/>
        <v>0</v>
      </c>
      <c r="BL223" s="14" t="s">
        <v>166</v>
      </c>
      <c r="BM223" s="160" t="s">
        <v>507</v>
      </c>
    </row>
    <row r="224" spans="1:65" s="2" customFormat="1" ht="24.15" customHeight="1" x14ac:dyDescent="0.2">
      <c r="A224" s="29"/>
      <c r="B224" s="147"/>
      <c r="C224" s="181" t="s">
        <v>508</v>
      </c>
      <c r="D224" s="148" t="s">
        <v>137</v>
      </c>
      <c r="E224" s="149" t="s">
        <v>509</v>
      </c>
      <c r="F224" s="150" t="s">
        <v>510</v>
      </c>
      <c r="G224" s="151" t="s">
        <v>140</v>
      </c>
      <c r="H224" s="152">
        <v>98.25</v>
      </c>
      <c r="I224" s="153"/>
      <c r="J224" s="154">
        <f t="shared" si="60"/>
        <v>0</v>
      </c>
      <c r="K224" s="155"/>
      <c r="L224" s="30"/>
      <c r="M224" s="156" t="s">
        <v>1</v>
      </c>
      <c r="N224" s="157" t="s">
        <v>37</v>
      </c>
      <c r="O224" s="58"/>
      <c r="P224" s="158">
        <f t="shared" si="61"/>
        <v>0</v>
      </c>
      <c r="Q224" s="158">
        <v>0</v>
      </c>
      <c r="R224" s="158">
        <f t="shared" si="62"/>
        <v>0</v>
      </c>
      <c r="S224" s="158">
        <v>0</v>
      </c>
      <c r="T224" s="159">
        <f t="shared" si="6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166</v>
      </c>
      <c r="AT224" s="160" t="s">
        <v>137</v>
      </c>
      <c r="AU224" s="160" t="s">
        <v>142</v>
      </c>
      <c r="AY224" s="14" t="s">
        <v>134</v>
      </c>
      <c r="BE224" s="161">
        <f t="shared" si="64"/>
        <v>0</v>
      </c>
      <c r="BF224" s="161">
        <f t="shared" si="65"/>
        <v>0</v>
      </c>
      <c r="BG224" s="161">
        <f t="shared" si="66"/>
        <v>0</v>
      </c>
      <c r="BH224" s="161">
        <f t="shared" si="67"/>
        <v>0</v>
      </c>
      <c r="BI224" s="161">
        <f t="shared" si="68"/>
        <v>0</v>
      </c>
      <c r="BJ224" s="14" t="s">
        <v>142</v>
      </c>
      <c r="BK224" s="161">
        <f t="shared" si="69"/>
        <v>0</v>
      </c>
      <c r="BL224" s="14" t="s">
        <v>166</v>
      </c>
      <c r="BM224" s="160" t="s">
        <v>511</v>
      </c>
    </row>
    <row r="225" spans="1:65" s="2" customFormat="1" ht="16.5" customHeight="1" x14ac:dyDescent="0.2">
      <c r="A225" s="29"/>
      <c r="B225" s="147"/>
      <c r="C225" s="148" t="s">
        <v>397</v>
      </c>
      <c r="D225" s="148" t="s">
        <v>137</v>
      </c>
      <c r="E225" s="149" t="s">
        <v>512</v>
      </c>
      <c r="F225" s="150" t="s">
        <v>513</v>
      </c>
      <c r="G225" s="151" t="s">
        <v>226</v>
      </c>
      <c r="H225" s="152">
        <v>458</v>
      </c>
      <c r="I225" s="153"/>
      <c r="J225" s="154">
        <f t="shared" si="60"/>
        <v>0</v>
      </c>
      <c r="K225" s="155"/>
      <c r="L225" s="30"/>
      <c r="M225" s="156" t="s">
        <v>1</v>
      </c>
      <c r="N225" s="157" t="s">
        <v>37</v>
      </c>
      <c r="O225" s="58"/>
      <c r="P225" s="158">
        <f t="shared" si="61"/>
        <v>0</v>
      </c>
      <c r="Q225" s="158">
        <v>0</v>
      </c>
      <c r="R225" s="158">
        <f t="shared" si="62"/>
        <v>0</v>
      </c>
      <c r="S225" s="158">
        <v>0</v>
      </c>
      <c r="T225" s="159">
        <f t="shared" si="6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166</v>
      </c>
      <c r="AT225" s="160" t="s">
        <v>137</v>
      </c>
      <c r="AU225" s="160" t="s">
        <v>142</v>
      </c>
      <c r="AY225" s="14" t="s">
        <v>134</v>
      </c>
      <c r="BE225" s="161">
        <f t="shared" si="64"/>
        <v>0</v>
      </c>
      <c r="BF225" s="161">
        <f t="shared" si="65"/>
        <v>0</v>
      </c>
      <c r="BG225" s="161">
        <f t="shared" si="66"/>
        <v>0</v>
      </c>
      <c r="BH225" s="161">
        <f t="shared" si="67"/>
        <v>0</v>
      </c>
      <c r="BI225" s="161">
        <f t="shared" si="68"/>
        <v>0</v>
      </c>
      <c r="BJ225" s="14" t="s">
        <v>142</v>
      </c>
      <c r="BK225" s="161">
        <f t="shared" si="69"/>
        <v>0</v>
      </c>
      <c r="BL225" s="14" t="s">
        <v>166</v>
      </c>
      <c r="BM225" s="160" t="s">
        <v>514</v>
      </c>
    </row>
    <row r="226" spans="1:65" s="2" customFormat="1" ht="37.799999999999997" customHeight="1" x14ac:dyDescent="0.2">
      <c r="A226" s="29"/>
      <c r="B226" s="147"/>
      <c r="C226" s="167" t="s">
        <v>515</v>
      </c>
      <c r="D226" s="167" t="s">
        <v>398</v>
      </c>
      <c r="E226" s="168" t="s">
        <v>516</v>
      </c>
      <c r="F226" s="169" t="s">
        <v>517</v>
      </c>
      <c r="G226" s="170" t="s">
        <v>155</v>
      </c>
      <c r="H226" s="171">
        <v>1.8320000000000001</v>
      </c>
      <c r="I226" s="172"/>
      <c r="J226" s="173">
        <f t="shared" si="60"/>
        <v>0</v>
      </c>
      <c r="K226" s="174"/>
      <c r="L226" s="175"/>
      <c r="M226" s="176" t="s">
        <v>1</v>
      </c>
      <c r="N226" s="177" t="s">
        <v>37</v>
      </c>
      <c r="O226" s="58"/>
      <c r="P226" s="158">
        <f t="shared" si="61"/>
        <v>0</v>
      </c>
      <c r="Q226" s="158">
        <v>0</v>
      </c>
      <c r="R226" s="158">
        <f t="shared" si="62"/>
        <v>0</v>
      </c>
      <c r="S226" s="158">
        <v>0</v>
      </c>
      <c r="T226" s="159">
        <f t="shared" si="6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193</v>
      </c>
      <c r="AT226" s="160" t="s">
        <v>398</v>
      </c>
      <c r="AU226" s="160" t="s">
        <v>142</v>
      </c>
      <c r="AY226" s="14" t="s">
        <v>134</v>
      </c>
      <c r="BE226" s="161">
        <f t="shared" si="64"/>
        <v>0</v>
      </c>
      <c r="BF226" s="161">
        <f t="shared" si="65"/>
        <v>0</v>
      </c>
      <c r="BG226" s="161">
        <f t="shared" si="66"/>
        <v>0</v>
      </c>
      <c r="BH226" s="161">
        <f t="shared" si="67"/>
        <v>0</v>
      </c>
      <c r="BI226" s="161">
        <f t="shared" si="68"/>
        <v>0</v>
      </c>
      <c r="BJ226" s="14" t="s">
        <v>142</v>
      </c>
      <c r="BK226" s="161">
        <f t="shared" si="69"/>
        <v>0</v>
      </c>
      <c r="BL226" s="14" t="s">
        <v>166</v>
      </c>
      <c r="BM226" s="160" t="s">
        <v>518</v>
      </c>
    </row>
    <row r="227" spans="1:65" s="2" customFormat="1" ht="21.75" customHeight="1" x14ac:dyDescent="0.2">
      <c r="A227" s="29"/>
      <c r="B227" s="147"/>
      <c r="C227" s="148" t="s">
        <v>401</v>
      </c>
      <c r="D227" s="148" t="s">
        <v>137</v>
      </c>
      <c r="E227" s="149" t="s">
        <v>519</v>
      </c>
      <c r="F227" s="150" t="s">
        <v>520</v>
      </c>
      <c r="G227" s="151" t="s">
        <v>226</v>
      </c>
      <c r="H227" s="152">
        <v>1879.2</v>
      </c>
      <c r="I227" s="153"/>
      <c r="J227" s="154">
        <f t="shared" si="60"/>
        <v>0</v>
      </c>
      <c r="K227" s="155"/>
      <c r="L227" s="30"/>
      <c r="M227" s="156" t="s">
        <v>1</v>
      </c>
      <c r="N227" s="157" t="s">
        <v>37</v>
      </c>
      <c r="O227" s="58"/>
      <c r="P227" s="158">
        <f t="shared" si="61"/>
        <v>0</v>
      </c>
      <c r="Q227" s="158">
        <v>0</v>
      </c>
      <c r="R227" s="158">
        <f t="shared" si="62"/>
        <v>0</v>
      </c>
      <c r="S227" s="158">
        <v>0</v>
      </c>
      <c r="T227" s="159">
        <f t="shared" si="6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166</v>
      </c>
      <c r="AT227" s="160" t="s">
        <v>137</v>
      </c>
      <c r="AU227" s="160" t="s">
        <v>142</v>
      </c>
      <c r="AY227" s="14" t="s">
        <v>134</v>
      </c>
      <c r="BE227" s="161">
        <f t="shared" si="64"/>
        <v>0</v>
      </c>
      <c r="BF227" s="161">
        <f t="shared" si="65"/>
        <v>0</v>
      </c>
      <c r="BG227" s="161">
        <f t="shared" si="66"/>
        <v>0</v>
      </c>
      <c r="BH227" s="161">
        <f t="shared" si="67"/>
        <v>0</v>
      </c>
      <c r="BI227" s="161">
        <f t="shared" si="68"/>
        <v>0</v>
      </c>
      <c r="BJ227" s="14" t="s">
        <v>142</v>
      </c>
      <c r="BK227" s="161">
        <f t="shared" si="69"/>
        <v>0</v>
      </c>
      <c r="BL227" s="14" t="s">
        <v>166</v>
      </c>
      <c r="BM227" s="160" t="s">
        <v>521</v>
      </c>
    </row>
    <row r="228" spans="1:65" s="2" customFormat="1" ht="33" customHeight="1" x14ac:dyDescent="0.2">
      <c r="A228" s="29"/>
      <c r="B228" s="147"/>
      <c r="C228" s="167" t="s">
        <v>522</v>
      </c>
      <c r="D228" s="167" t="s">
        <v>398</v>
      </c>
      <c r="E228" s="168" t="s">
        <v>523</v>
      </c>
      <c r="F228" s="169" t="s">
        <v>524</v>
      </c>
      <c r="G228" s="170" t="s">
        <v>155</v>
      </c>
      <c r="H228" s="171">
        <v>4.1340000000000003</v>
      </c>
      <c r="I228" s="172"/>
      <c r="J228" s="173">
        <f t="shared" si="60"/>
        <v>0</v>
      </c>
      <c r="K228" s="174"/>
      <c r="L228" s="175"/>
      <c r="M228" s="176" t="s">
        <v>1</v>
      </c>
      <c r="N228" s="177" t="s">
        <v>37</v>
      </c>
      <c r="O228" s="58"/>
      <c r="P228" s="158">
        <f t="shared" si="61"/>
        <v>0</v>
      </c>
      <c r="Q228" s="158">
        <v>0</v>
      </c>
      <c r="R228" s="158">
        <f t="shared" si="62"/>
        <v>0</v>
      </c>
      <c r="S228" s="158">
        <v>0</v>
      </c>
      <c r="T228" s="159">
        <f t="shared" si="6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193</v>
      </c>
      <c r="AT228" s="160" t="s">
        <v>398</v>
      </c>
      <c r="AU228" s="160" t="s">
        <v>142</v>
      </c>
      <c r="AY228" s="14" t="s">
        <v>134</v>
      </c>
      <c r="BE228" s="161">
        <f t="shared" si="64"/>
        <v>0</v>
      </c>
      <c r="BF228" s="161">
        <f t="shared" si="65"/>
        <v>0</v>
      </c>
      <c r="BG228" s="161">
        <f t="shared" si="66"/>
        <v>0</v>
      </c>
      <c r="BH228" s="161">
        <f t="shared" si="67"/>
        <v>0</v>
      </c>
      <c r="BI228" s="161">
        <f t="shared" si="68"/>
        <v>0</v>
      </c>
      <c r="BJ228" s="14" t="s">
        <v>142</v>
      </c>
      <c r="BK228" s="161">
        <f t="shared" si="69"/>
        <v>0</v>
      </c>
      <c r="BL228" s="14" t="s">
        <v>166</v>
      </c>
      <c r="BM228" s="160" t="s">
        <v>525</v>
      </c>
    </row>
    <row r="229" spans="1:65" s="2" customFormat="1" ht="33" customHeight="1" x14ac:dyDescent="0.2">
      <c r="A229" s="29"/>
      <c r="B229" s="147"/>
      <c r="C229" s="148" t="s">
        <v>405</v>
      </c>
      <c r="D229" s="148" t="s">
        <v>137</v>
      </c>
      <c r="E229" s="149" t="s">
        <v>526</v>
      </c>
      <c r="F229" s="150" t="s">
        <v>527</v>
      </c>
      <c r="G229" s="151" t="s">
        <v>226</v>
      </c>
      <c r="H229" s="152">
        <v>1879.2</v>
      </c>
      <c r="I229" s="153"/>
      <c r="J229" s="154">
        <f t="shared" si="60"/>
        <v>0</v>
      </c>
      <c r="K229" s="155"/>
      <c r="L229" s="30"/>
      <c r="M229" s="156" t="s">
        <v>1</v>
      </c>
      <c r="N229" s="157" t="s">
        <v>37</v>
      </c>
      <c r="O229" s="58"/>
      <c r="P229" s="158">
        <f t="shared" si="61"/>
        <v>0</v>
      </c>
      <c r="Q229" s="158">
        <v>0</v>
      </c>
      <c r="R229" s="158">
        <f t="shared" si="62"/>
        <v>0</v>
      </c>
      <c r="S229" s="158">
        <v>0</v>
      </c>
      <c r="T229" s="159">
        <f t="shared" si="6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166</v>
      </c>
      <c r="AT229" s="160" t="s">
        <v>137</v>
      </c>
      <c r="AU229" s="160" t="s">
        <v>142</v>
      </c>
      <c r="AY229" s="14" t="s">
        <v>134</v>
      </c>
      <c r="BE229" s="161">
        <f t="shared" si="64"/>
        <v>0</v>
      </c>
      <c r="BF229" s="161">
        <f t="shared" si="65"/>
        <v>0</v>
      </c>
      <c r="BG229" s="161">
        <f t="shared" si="66"/>
        <v>0</v>
      </c>
      <c r="BH229" s="161">
        <f t="shared" si="67"/>
        <v>0</v>
      </c>
      <c r="BI229" s="161">
        <f t="shared" si="68"/>
        <v>0</v>
      </c>
      <c r="BJ229" s="14" t="s">
        <v>142</v>
      </c>
      <c r="BK229" s="161">
        <f t="shared" si="69"/>
        <v>0</v>
      </c>
      <c r="BL229" s="14" t="s">
        <v>166</v>
      </c>
      <c r="BM229" s="160" t="s">
        <v>528</v>
      </c>
    </row>
    <row r="230" spans="1:65" s="2" customFormat="1" ht="24.15" customHeight="1" x14ac:dyDescent="0.2">
      <c r="A230" s="29"/>
      <c r="B230" s="147"/>
      <c r="C230" s="167" t="s">
        <v>529</v>
      </c>
      <c r="D230" s="167" t="s">
        <v>398</v>
      </c>
      <c r="E230" s="168" t="s">
        <v>530</v>
      </c>
      <c r="F230" s="169" t="s">
        <v>531</v>
      </c>
      <c r="G230" s="170" t="s">
        <v>155</v>
      </c>
      <c r="H230" s="171">
        <v>18.600000000000001</v>
      </c>
      <c r="I230" s="172"/>
      <c r="J230" s="173">
        <f t="shared" si="60"/>
        <v>0</v>
      </c>
      <c r="K230" s="174"/>
      <c r="L230" s="175"/>
      <c r="M230" s="176" t="s">
        <v>1</v>
      </c>
      <c r="N230" s="177" t="s">
        <v>37</v>
      </c>
      <c r="O230" s="58"/>
      <c r="P230" s="158">
        <f t="shared" si="61"/>
        <v>0</v>
      </c>
      <c r="Q230" s="158">
        <v>0</v>
      </c>
      <c r="R230" s="158">
        <f t="shared" si="62"/>
        <v>0</v>
      </c>
      <c r="S230" s="158">
        <v>0</v>
      </c>
      <c r="T230" s="159">
        <f t="shared" si="6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193</v>
      </c>
      <c r="AT230" s="160" t="s">
        <v>398</v>
      </c>
      <c r="AU230" s="160" t="s">
        <v>142</v>
      </c>
      <c r="AY230" s="14" t="s">
        <v>134</v>
      </c>
      <c r="BE230" s="161">
        <f t="shared" si="64"/>
        <v>0</v>
      </c>
      <c r="BF230" s="161">
        <f t="shared" si="65"/>
        <v>0</v>
      </c>
      <c r="BG230" s="161">
        <f t="shared" si="66"/>
        <v>0</v>
      </c>
      <c r="BH230" s="161">
        <f t="shared" si="67"/>
        <v>0</v>
      </c>
      <c r="BI230" s="161">
        <f t="shared" si="68"/>
        <v>0</v>
      </c>
      <c r="BJ230" s="14" t="s">
        <v>142</v>
      </c>
      <c r="BK230" s="161">
        <f t="shared" si="69"/>
        <v>0</v>
      </c>
      <c r="BL230" s="14" t="s">
        <v>166</v>
      </c>
      <c r="BM230" s="160" t="s">
        <v>532</v>
      </c>
    </row>
    <row r="231" spans="1:65" s="2" customFormat="1" ht="24.15" customHeight="1" x14ac:dyDescent="0.2">
      <c r="A231" s="29"/>
      <c r="B231" s="147"/>
      <c r="C231" s="148" t="s">
        <v>406</v>
      </c>
      <c r="D231" s="148" t="s">
        <v>137</v>
      </c>
      <c r="E231" s="149" t="s">
        <v>533</v>
      </c>
      <c r="F231" s="150" t="s">
        <v>510</v>
      </c>
      <c r="G231" s="151" t="s">
        <v>155</v>
      </c>
      <c r="H231" s="152">
        <v>24.565999999999999</v>
      </c>
      <c r="I231" s="153"/>
      <c r="J231" s="154">
        <f t="shared" si="60"/>
        <v>0</v>
      </c>
      <c r="K231" s="155"/>
      <c r="L231" s="30"/>
      <c r="M231" s="156" t="s">
        <v>1</v>
      </c>
      <c r="N231" s="157" t="s">
        <v>37</v>
      </c>
      <c r="O231" s="58"/>
      <c r="P231" s="158">
        <f t="shared" si="61"/>
        <v>0</v>
      </c>
      <c r="Q231" s="158">
        <v>0</v>
      </c>
      <c r="R231" s="158">
        <f t="shared" si="62"/>
        <v>0</v>
      </c>
      <c r="S231" s="158">
        <v>0</v>
      </c>
      <c r="T231" s="159">
        <f t="shared" si="6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166</v>
      </c>
      <c r="AT231" s="160" t="s">
        <v>137</v>
      </c>
      <c r="AU231" s="160" t="s">
        <v>142</v>
      </c>
      <c r="AY231" s="14" t="s">
        <v>134</v>
      </c>
      <c r="BE231" s="161">
        <f t="shared" si="64"/>
        <v>0</v>
      </c>
      <c r="BF231" s="161">
        <f t="shared" si="65"/>
        <v>0</v>
      </c>
      <c r="BG231" s="161">
        <f t="shared" si="66"/>
        <v>0</v>
      </c>
      <c r="BH231" s="161">
        <f t="shared" si="67"/>
        <v>0</v>
      </c>
      <c r="BI231" s="161">
        <f t="shared" si="68"/>
        <v>0</v>
      </c>
      <c r="BJ231" s="14" t="s">
        <v>142</v>
      </c>
      <c r="BK231" s="161">
        <f t="shared" si="69"/>
        <v>0</v>
      </c>
      <c r="BL231" s="14" t="s">
        <v>166</v>
      </c>
      <c r="BM231" s="160" t="s">
        <v>534</v>
      </c>
    </row>
    <row r="232" spans="1:65" s="2" customFormat="1" ht="44.25" customHeight="1" x14ac:dyDescent="0.2">
      <c r="A232" s="29"/>
      <c r="B232" s="147"/>
      <c r="C232" s="148" t="s">
        <v>535</v>
      </c>
      <c r="D232" s="148" t="s">
        <v>137</v>
      </c>
      <c r="E232" s="149" t="s">
        <v>536</v>
      </c>
      <c r="F232" s="150" t="s">
        <v>537</v>
      </c>
      <c r="G232" s="151" t="s">
        <v>155</v>
      </c>
      <c r="H232" s="152">
        <v>24.565999999999999</v>
      </c>
      <c r="I232" s="153"/>
      <c r="J232" s="154">
        <f t="shared" si="60"/>
        <v>0</v>
      </c>
      <c r="K232" s="155"/>
      <c r="L232" s="30"/>
      <c r="M232" s="156" t="s">
        <v>1</v>
      </c>
      <c r="N232" s="157" t="s">
        <v>37</v>
      </c>
      <c r="O232" s="58"/>
      <c r="P232" s="158">
        <f t="shared" si="61"/>
        <v>0</v>
      </c>
      <c r="Q232" s="158">
        <v>0</v>
      </c>
      <c r="R232" s="158">
        <f t="shared" si="62"/>
        <v>0</v>
      </c>
      <c r="S232" s="158">
        <v>0</v>
      </c>
      <c r="T232" s="159">
        <f t="shared" si="6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166</v>
      </c>
      <c r="AT232" s="160" t="s">
        <v>137</v>
      </c>
      <c r="AU232" s="160" t="s">
        <v>142</v>
      </c>
      <c r="AY232" s="14" t="s">
        <v>134</v>
      </c>
      <c r="BE232" s="161">
        <f t="shared" si="64"/>
        <v>0</v>
      </c>
      <c r="BF232" s="161">
        <f t="shared" si="65"/>
        <v>0</v>
      </c>
      <c r="BG232" s="161">
        <f t="shared" si="66"/>
        <v>0</v>
      </c>
      <c r="BH232" s="161">
        <f t="shared" si="67"/>
        <v>0</v>
      </c>
      <c r="BI232" s="161">
        <f t="shared" si="68"/>
        <v>0</v>
      </c>
      <c r="BJ232" s="14" t="s">
        <v>142</v>
      </c>
      <c r="BK232" s="161">
        <f t="shared" si="69"/>
        <v>0</v>
      </c>
      <c r="BL232" s="14" t="s">
        <v>166</v>
      </c>
      <c r="BM232" s="160" t="s">
        <v>538</v>
      </c>
    </row>
    <row r="233" spans="1:65" s="2" customFormat="1" ht="24.15" customHeight="1" x14ac:dyDescent="0.2">
      <c r="A233" s="29"/>
      <c r="B233" s="147"/>
      <c r="C233" s="148" t="s">
        <v>410</v>
      </c>
      <c r="D233" s="148" t="s">
        <v>137</v>
      </c>
      <c r="E233" s="149" t="s">
        <v>539</v>
      </c>
      <c r="F233" s="150" t="s">
        <v>540</v>
      </c>
      <c r="G233" s="151" t="s">
        <v>140</v>
      </c>
      <c r="H233" s="152">
        <v>652.29999999999995</v>
      </c>
      <c r="I233" s="153"/>
      <c r="J233" s="154">
        <f t="shared" si="60"/>
        <v>0</v>
      </c>
      <c r="K233" s="155"/>
      <c r="L233" s="30"/>
      <c r="M233" s="156" t="s">
        <v>1</v>
      </c>
      <c r="N233" s="157" t="s">
        <v>37</v>
      </c>
      <c r="O233" s="58"/>
      <c r="P233" s="158">
        <f t="shared" si="61"/>
        <v>0</v>
      </c>
      <c r="Q233" s="158">
        <v>0</v>
      </c>
      <c r="R233" s="158">
        <f t="shared" si="62"/>
        <v>0</v>
      </c>
      <c r="S233" s="158">
        <v>0</v>
      </c>
      <c r="T233" s="159">
        <f t="shared" si="6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166</v>
      </c>
      <c r="AT233" s="160" t="s">
        <v>137</v>
      </c>
      <c r="AU233" s="160" t="s">
        <v>142</v>
      </c>
      <c r="AY233" s="14" t="s">
        <v>134</v>
      </c>
      <c r="BE233" s="161">
        <f t="shared" si="64"/>
        <v>0</v>
      </c>
      <c r="BF233" s="161">
        <f t="shared" si="65"/>
        <v>0</v>
      </c>
      <c r="BG233" s="161">
        <f t="shared" si="66"/>
        <v>0</v>
      </c>
      <c r="BH233" s="161">
        <f t="shared" si="67"/>
        <v>0</v>
      </c>
      <c r="BI233" s="161">
        <f t="shared" si="68"/>
        <v>0</v>
      </c>
      <c r="BJ233" s="14" t="s">
        <v>142</v>
      </c>
      <c r="BK233" s="161">
        <f t="shared" si="69"/>
        <v>0</v>
      </c>
      <c r="BL233" s="14" t="s">
        <v>166</v>
      </c>
      <c r="BM233" s="160" t="s">
        <v>541</v>
      </c>
    </row>
    <row r="234" spans="1:65" s="2" customFormat="1" ht="24.15" customHeight="1" x14ac:dyDescent="0.2">
      <c r="A234" s="29"/>
      <c r="B234" s="147"/>
      <c r="C234" s="167" t="s">
        <v>542</v>
      </c>
      <c r="D234" s="167" t="s">
        <v>398</v>
      </c>
      <c r="E234" s="168" t="s">
        <v>543</v>
      </c>
      <c r="F234" s="169" t="s">
        <v>544</v>
      </c>
      <c r="G234" s="170" t="s">
        <v>140</v>
      </c>
      <c r="H234" s="171">
        <v>704.48400000000004</v>
      </c>
      <c r="I234" s="172"/>
      <c r="J234" s="173">
        <f t="shared" si="60"/>
        <v>0</v>
      </c>
      <c r="K234" s="174"/>
      <c r="L234" s="175"/>
      <c r="M234" s="176" t="s">
        <v>1</v>
      </c>
      <c r="N234" s="177" t="s">
        <v>37</v>
      </c>
      <c r="O234" s="58"/>
      <c r="P234" s="158">
        <f t="shared" si="61"/>
        <v>0</v>
      </c>
      <c r="Q234" s="158">
        <v>0</v>
      </c>
      <c r="R234" s="158">
        <f t="shared" si="62"/>
        <v>0</v>
      </c>
      <c r="S234" s="158">
        <v>0</v>
      </c>
      <c r="T234" s="159">
        <f t="shared" si="6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193</v>
      </c>
      <c r="AT234" s="160" t="s">
        <v>398</v>
      </c>
      <c r="AU234" s="160" t="s">
        <v>142</v>
      </c>
      <c r="AY234" s="14" t="s">
        <v>134</v>
      </c>
      <c r="BE234" s="161">
        <f t="shared" si="64"/>
        <v>0</v>
      </c>
      <c r="BF234" s="161">
        <f t="shared" si="65"/>
        <v>0</v>
      </c>
      <c r="BG234" s="161">
        <f t="shared" si="66"/>
        <v>0</v>
      </c>
      <c r="BH234" s="161">
        <f t="shared" si="67"/>
        <v>0</v>
      </c>
      <c r="BI234" s="161">
        <f t="shared" si="68"/>
        <v>0</v>
      </c>
      <c r="BJ234" s="14" t="s">
        <v>142</v>
      </c>
      <c r="BK234" s="161">
        <f t="shared" si="69"/>
        <v>0</v>
      </c>
      <c r="BL234" s="14" t="s">
        <v>166</v>
      </c>
      <c r="BM234" s="160" t="s">
        <v>545</v>
      </c>
    </row>
    <row r="235" spans="1:65" s="2" customFormat="1" ht="24.15" customHeight="1" x14ac:dyDescent="0.2">
      <c r="A235" s="29"/>
      <c r="B235" s="147"/>
      <c r="C235" s="148" t="s">
        <v>413</v>
      </c>
      <c r="D235" s="148" t="s">
        <v>137</v>
      </c>
      <c r="E235" s="149" t="s">
        <v>546</v>
      </c>
      <c r="F235" s="150" t="s">
        <v>547</v>
      </c>
      <c r="G235" s="151" t="s">
        <v>140</v>
      </c>
      <c r="H235" s="152">
        <v>19</v>
      </c>
      <c r="I235" s="153"/>
      <c r="J235" s="154">
        <f t="shared" si="60"/>
        <v>0</v>
      </c>
      <c r="K235" s="155"/>
      <c r="L235" s="30"/>
      <c r="M235" s="156" t="s">
        <v>1</v>
      </c>
      <c r="N235" s="157" t="s">
        <v>37</v>
      </c>
      <c r="O235" s="58"/>
      <c r="P235" s="158">
        <f t="shared" si="61"/>
        <v>0</v>
      </c>
      <c r="Q235" s="158">
        <v>0</v>
      </c>
      <c r="R235" s="158">
        <f t="shared" si="62"/>
        <v>0</v>
      </c>
      <c r="S235" s="158">
        <v>0</v>
      </c>
      <c r="T235" s="159">
        <f t="shared" si="6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166</v>
      </c>
      <c r="AT235" s="160" t="s">
        <v>137</v>
      </c>
      <c r="AU235" s="160" t="s">
        <v>142</v>
      </c>
      <c r="AY235" s="14" t="s">
        <v>134</v>
      </c>
      <c r="BE235" s="161">
        <f t="shared" si="64"/>
        <v>0</v>
      </c>
      <c r="BF235" s="161">
        <f t="shared" si="65"/>
        <v>0</v>
      </c>
      <c r="BG235" s="161">
        <f t="shared" si="66"/>
        <v>0</v>
      </c>
      <c r="BH235" s="161">
        <f t="shared" si="67"/>
        <v>0</v>
      </c>
      <c r="BI235" s="161">
        <f t="shared" si="68"/>
        <v>0</v>
      </c>
      <c r="BJ235" s="14" t="s">
        <v>142</v>
      </c>
      <c r="BK235" s="161">
        <f t="shared" si="69"/>
        <v>0</v>
      </c>
      <c r="BL235" s="14" t="s">
        <v>166</v>
      </c>
      <c r="BM235" s="160" t="s">
        <v>548</v>
      </c>
    </row>
    <row r="236" spans="1:65" s="12" customFormat="1" ht="22.8" customHeight="1" x14ac:dyDescent="0.25">
      <c r="B236" s="134"/>
      <c r="D236" s="135" t="s">
        <v>70</v>
      </c>
      <c r="E236" s="145" t="s">
        <v>549</v>
      </c>
      <c r="F236" s="145" t="s">
        <v>550</v>
      </c>
      <c r="I236" s="137"/>
      <c r="J236" s="146">
        <f>BK236</f>
        <v>0</v>
      </c>
      <c r="L236" s="134"/>
      <c r="M236" s="139"/>
      <c r="N236" s="140"/>
      <c r="O236" s="140"/>
      <c r="P236" s="141">
        <f>SUM(P237:P239)</f>
        <v>0</v>
      </c>
      <c r="Q236" s="140"/>
      <c r="R236" s="141">
        <f>SUM(R237:R239)</f>
        <v>0</v>
      </c>
      <c r="S236" s="140"/>
      <c r="T236" s="142">
        <f>SUM(T237:T239)</f>
        <v>0</v>
      </c>
      <c r="AR236" s="135" t="s">
        <v>142</v>
      </c>
      <c r="AT236" s="143" t="s">
        <v>70</v>
      </c>
      <c r="AU236" s="143" t="s">
        <v>78</v>
      </c>
      <c r="AY236" s="135" t="s">
        <v>134</v>
      </c>
      <c r="BK236" s="144">
        <f>SUM(BK237:BK239)</f>
        <v>0</v>
      </c>
    </row>
    <row r="237" spans="1:65" s="2" customFormat="1" ht="37.799999999999997" customHeight="1" x14ac:dyDescent="0.2">
      <c r="A237" s="29"/>
      <c r="B237" s="147"/>
      <c r="C237" s="148" t="s">
        <v>551</v>
      </c>
      <c r="D237" s="148" t="s">
        <v>137</v>
      </c>
      <c r="E237" s="149" t="s">
        <v>552</v>
      </c>
      <c r="F237" s="150" t="s">
        <v>553</v>
      </c>
      <c r="G237" s="151" t="s">
        <v>140</v>
      </c>
      <c r="H237" s="152">
        <v>1056.1300000000001</v>
      </c>
      <c r="I237" s="153"/>
      <c r="J237" s="154">
        <f>ROUND(I237*H237,2)</f>
        <v>0</v>
      </c>
      <c r="K237" s="155"/>
      <c r="L237" s="30"/>
      <c r="M237" s="156" t="s">
        <v>1</v>
      </c>
      <c r="N237" s="157" t="s">
        <v>37</v>
      </c>
      <c r="O237" s="58"/>
      <c r="P237" s="158">
        <f>O237*H237</f>
        <v>0</v>
      </c>
      <c r="Q237" s="158">
        <v>0</v>
      </c>
      <c r="R237" s="158">
        <f>Q237*H237</f>
        <v>0</v>
      </c>
      <c r="S237" s="158">
        <v>0</v>
      </c>
      <c r="T237" s="159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166</v>
      </c>
      <c r="AT237" s="160" t="s">
        <v>137</v>
      </c>
      <c r="AU237" s="160" t="s">
        <v>142</v>
      </c>
      <c r="AY237" s="14" t="s">
        <v>134</v>
      </c>
      <c r="BE237" s="161">
        <f>IF(N237="základná",J237,0)</f>
        <v>0</v>
      </c>
      <c r="BF237" s="161">
        <f>IF(N237="znížená",J237,0)</f>
        <v>0</v>
      </c>
      <c r="BG237" s="161">
        <f>IF(N237="zákl. prenesená",J237,0)</f>
        <v>0</v>
      </c>
      <c r="BH237" s="161">
        <f>IF(N237="zníž. prenesená",J237,0)</f>
        <v>0</v>
      </c>
      <c r="BI237" s="161">
        <f>IF(N237="nulová",J237,0)</f>
        <v>0</v>
      </c>
      <c r="BJ237" s="14" t="s">
        <v>142</v>
      </c>
      <c r="BK237" s="161">
        <f>ROUND(I237*H237,2)</f>
        <v>0</v>
      </c>
      <c r="BL237" s="14" t="s">
        <v>166</v>
      </c>
      <c r="BM237" s="160" t="s">
        <v>554</v>
      </c>
    </row>
    <row r="238" spans="1:65" s="2" customFormat="1" ht="24.15" customHeight="1" x14ac:dyDescent="0.2">
      <c r="A238" s="29"/>
      <c r="B238" s="147"/>
      <c r="C238" s="167" t="s">
        <v>417</v>
      </c>
      <c r="D238" s="167" t="s">
        <v>398</v>
      </c>
      <c r="E238" s="168" t="s">
        <v>555</v>
      </c>
      <c r="F238" s="169" t="s">
        <v>556</v>
      </c>
      <c r="G238" s="170" t="s">
        <v>140</v>
      </c>
      <c r="H238" s="171">
        <v>1056.1300000000001</v>
      </c>
      <c r="I238" s="172"/>
      <c r="J238" s="173">
        <f>ROUND(I238*H238,2)</f>
        <v>0</v>
      </c>
      <c r="K238" s="174"/>
      <c r="L238" s="175"/>
      <c r="M238" s="176" t="s">
        <v>1</v>
      </c>
      <c r="N238" s="177" t="s">
        <v>37</v>
      </c>
      <c r="O238" s="58"/>
      <c r="P238" s="158">
        <f>O238*H238</f>
        <v>0</v>
      </c>
      <c r="Q238" s="158">
        <v>0</v>
      </c>
      <c r="R238" s="158">
        <f>Q238*H238</f>
        <v>0</v>
      </c>
      <c r="S238" s="158">
        <v>0</v>
      </c>
      <c r="T238" s="159">
        <f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193</v>
      </c>
      <c r="AT238" s="160" t="s">
        <v>398</v>
      </c>
      <c r="AU238" s="160" t="s">
        <v>142</v>
      </c>
      <c r="AY238" s="14" t="s">
        <v>134</v>
      </c>
      <c r="BE238" s="161">
        <f>IF(N238="základná",J238,0)</f>
        <v>0</v>
      </c>
      <c r="BF238" s="161">
        <f>IF(N238="znížená",J238,0)</f>
        <v>0</v>
      </c>
      <c r="BG238" s="161">
        <f>IF(N238="zákl. prenesená",J238,0)</f>
        <v>0</v>
      </c>
      <c r="BH238" s="161">
        <f>IF(N238="zníž. prenesená",J238,0)</f>
        <v>0</v>
      </c>
      <c r="BI238" s="161">
        <f>IF(N238="nulová",J238,0)</f>
        <v>0</v>
      </c>
      <c r="BJ238" s="14" t="s">
        <v>142</v>
      </c>
      <c r="BK238" s="161">
        <f>ROUND(I238*H238,2)</f>
        <v>0</v>
      </c>
      <c r="BL238" s="14" t="s">
        <v>166</v>
      </c>
      <c r="BM238" s="160" t="s">
        <v>557</v>
      </c>
    </row>
    <row r="239" spans="1:65" s="2" customFormat="1" ht="24.15" customHeight="1" x14ac:dyDescent="0.2">
      <c r="A239" s="29"/>
      <c r="B239" s="147"/>
      <c r="C239" s="148" t="s">
        <v>558</v>
      </c>
      <c r="D239" s="148" t="s">
        <v>137</v>
      </c>
      <c r="E239" s="149" t="s">
        <v>559</v>
      </c>
      <c r="F239" s="150" t="s">
        <v>560</v>
      </c>
      <c r="G239" s="151" t="s">
        <v>182</v>
      </c>
      <c r="H239" s="152">
        <v>25.295000000000002</v>
      </c>
      <c r="I239" s="153"/>
      <c r="J239" s="154">
        <f>ROUND(I239*H239,2)</f>
        <v>0</v>
      </c>
      <c r="K239" s="155"/>
      <c r="L239" s="30"/>
      <c r="M239" s="156" t="s">
        <v>1</v>
      </c>
      <c r="N239" s="157" t="s">
        <v>37</v>
      </c>
      <c r="O239" s="58"/>
      <c r="P239" s="158">
        <f>O239*H239</f>
        <v>0</v>
      </c>
      <c r="Q239" s="158">
        <v>0</v>
      </c>
      <c r="R239" s="158">
        <f>Q239*H239</f>
        <v>0</v>
      </c>
      <c r="S239" s="158">
        <v>0</v>
      </c>
      <c r="T239" s="159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166</v>
      </c>
      <c r="AT239" s="160" t="s">
        <v>137</v>
      </c>
      <c r="AU239" s="160" t="s">
        <v>142</v>
      </c>
      <c r="AY239" s="14" t="s">
        <v>134</v>
      </c>
      <c r="BE239" s="161">
        <f>IF(N239="základná",J239,0)</f>
        <v>0</v>
      </c>
      <c r="BF239" s="161">
        <f>IF(N239="znížená",J239,0)</f>
        <v>0</v>
      </c>
      <c r="BG239" s="161">
        <f>IF(N239="zákl. prenesená",J239,0)</f>
        <v>0</v>
      </c>
      <c r="BH239" s="161">
        <f>IF(N239="zníž. prenesená",J239,0)</f>
        <v>0</v>
      </c>
      <c r="BI239" s="161">
        <f>IF(N239="nulová",J239,0)</f>
        <v>0</v>
      </c>
      <c r="BJ239" s="14" t="s">
        <v>142</v>
      </c>
      <c r="BK239" s="161">
        <f>ROUND(I239*H239,2)</f>
        <v>0</v>
      </c>
      <c r="BL239" s="14" t="s">
        <v>166</v>
      </c>
      <c r="BM239" s="160" t="s">
        <v>561</v>
      </c>
    </row>
    <row r="240" spans="1:65" s="12" customFormat="1" ht="22.8" customHeight="1" x14ac:dyDescent="0.25">
      <c r="B240" s="134"/>
      <c r="D240" s="135" t="s">
        <v>70</v>
      </c>
      <c r="E240" s="145" t="s">
        <v>240</v>
      </c>
      <c r="F240" s="145" t="s">
        <v>241</v>
      </c>
      <c r="I240" s="137"/>
      <c r="J240" s="146">
        <f>BK240</f>
        <v>0</v>
      </c>
      <c r="L240" s="134"/>
      <c r="M240" s="139"/>
      <c r="N240" s="140"/>
      <c r="O240" s="140"/>
      <c r="P240" s="141">
        <f>SUM(P241:P246)</f>
        <v>0</v>
      </c>
      <c r="Q240" s="140"/>
      <c r="R240" s="141">
        <f>SUM(R241:R246)</f>
        <v>0</v>
      </c>
      <c r="S240" s="140"/>
      <c r="T240" s="142">
        <f>SUM(T241:T246)</f>
        <v>0</v>
      </c>
      <c r="AR240" s="135" t="s">
        <v>142</v>
      </c>
      <c r="AT240" s="143" t="s">
        <v>70</v>
      </c>
      <c r="AU240" s="143" t="s">
        <v>78</v>
      </c>
      <c r="AY240" s="135" t="s">
        <v>134</v>
      </c>
      <c r="BK240" s="144">
        <f>SUM(BK241:BK246)</f>
        <v>0</v>
      </c>
    </row>
    <row r="241" spans="1:65" s="2" customFormat="1" ht="33" customHeight="1" x14ac:dyDescent="0.2">
      <c r="A241" s="29"/>
      <c r="B241" s="147"/>
      <c r="C241" s="148" t="s">
        <v>434</v>
      </c>
      <c r="D241" s="148" t="s">
        <v>137</v>
      </c>
      <c r="E241" s="149" t="s">
        <v>562</v>
      </c>
      <c r="F241" s="150" t="s">
        <v>563</v>
      </c>
      <c r="G241" s="151" t="s">
        <v>140</v>
      </c>
      <c r="H241" s="152">
        <v>10</v>
      </c>
      <c r="I241" s="153"/>
      <c r="J241" s="154">
        <f t="shared" ref="J241:J246" si="70">ROUND(I241*H241,2)</f>
        <v>0</v>
      </c>
      <c r="K241" s="155"/>
      <c r="L241" s="30"/>
      <c r="M241" s="156" t="s">
        <v>1</v>
      </c>
      <c r="N241" s="157" t="s">
        <v>37</v>
      </c>
      <c r="O241" s="58"/>
      <c r="P241" s="158">
        <f t="shared" ref="P241:P246" si="71">O241*H241</f>
        <v>0</v>
      </c>
      <c r="Q241" s="158">
        <v>0</v>
      </c>
      <c r="R241" s="158">
        <f t="shared" ref="R241:R246" si="72">Q241*H241</f>
        <v>0</v>
      </c>
      <c r="S241" s="158">
        <v>0</v>
      </c>
      <c r="T241" s="159">
        <f t="shared" ref="T241:T246" si="73"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166</v>
      </c>
      <c r="AT241" s="160" t="s">
        <v>137</v>
      </c>
      <c r="AU241" s="160" t="s">
        <v>142</v>
      </c>
      <c r="AY241" s="14" t="s">
        <v>134</v>
      </c>
      <c r="BE241" s="161">
        <f t="shared" ref="BE241:BE246" si="74">IF(N241="základná",J241,0)</f>
        <v>0</v>
      </c>
      <c r="BF241" s="161">
        <f t="shared" ref="BF241:BF246" si="75">IF(N241="znížená",J241,0)</f>
        <v>0</v>
      </c>
      <c r="BG241" s="161">
        <f t="shared" ref="BG241:BG246" si="76">IF(N241="zákl. prenesená",J241,0)</f>
        <v>0</v>
      </c>
      <c r="BH241" s="161">
        <f t="shared" ref="BH241:BH246" si="77">IF(N241="zníž. prenesená",J241,0)</f>
        <v>0</v>
      </c>
      <c r="BI241" s="161">
        <f t="shared" ref="BI241:BI246" si="78">IF(N241="nulová",J241,0)</f>
        <v>0</v>
      </c>
      <c r="BJ241" s="14" t="s">
        <v>142</v>
      </c>
      <c r="BK241" s="161">
        <f t="shared" ref="BK241:BK246" si="79">ROUND(I241*H241,2)</f>
        <v>0</v>
      </c>
      <c r="BL241" s="14" t="s">
        <v>166</v>
      </c>
      <c r="BM241" s="160" t="s">
        <v>564</v>
      </c>
    </row>
    <row r="242" spans="1:65" s="2" customFormat="1" ht="24.15" customHeight="1" x14ac:dyDescent="0.2">
      <c r="A242" s="29"/>
      <c r="B242" s="147"/>
      <c r="C242" s="148" t="s">
        <v>424</v>
      </c>
      <c r="D242" s="148" t="s">
        <v>137</v>
      </c>
      <c r="E242" s="149" t="s">
        <v>565</v>
      </c>
      <c r="F242" s="150" t="s">
        <v>566</v>
      </c>
      <c r="G242" s="151" t="s">
        <v>226</v>
      </c>
      <c r="H242" s="152">
        <v>150</v>
      </c>
      <c r="I242" s="153"/>
      <c r="J242" s="154">
        <f t="shared" si="70"/>
        <v>0</v>
      </c>
      <c r="K242" s="155"/>
      <c r="L242" s="30"/>
      <c r="M242" s="156" t="s">
        <v>1</v>
      </c>
      <c r="N242" s="157" t="s">
        <v>37</v>
      </c>
      <c r="O242" s="58"/>
      <c r="P242" s="158">
        <f t="shared" si="71"/>
        <v>0</v>
      </c>
      <c r="Q242" s="158">
        <v>0</v>
      </c>
      <c r="R242" s="158">
        <f t="shared" si="72"/>
        <v>0</v>
      </c>
      <c r="S242" s="158">
        <v>0</v>
      </c>
      <c r="T242" s="159">
        <f t="shared" si="7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166</v>
      </c>
      <c r="AT242" s="160" t="s">
        <v>137</v>
      </c>
      <c r="AU242" s="160" t="s">
        <v>142</v>
      </c>
      <c r="AY242" s="14" t="s">
        <v>134</v>
      </c>
      <c r="BE242" s="161">
        <f t="shared" si="74"/>
        <v>0</v>
      </c>
      <c r="BF242" s="161">
        <f t="shared" si="75"/>
        <v>0</v>
      </c>
      <c r="BG242" s="161">
        <f t="shared" si="76"/>
        <v>0</v>
      </c>
      <c r="BH242" s="161">
        <f t="shared" si="77"/>
        <v>0</v>
      </c>
      <c r="BI242" s="161">
        <f t="shared" si="78"/>
        <v>0</v>
      </c>
      <c r="BJ242" s="14" t="s">
        <v>142</v>
      </c>
      <c r="BK242" s="161">
        <f t="shared" si="79"/>
        <v>0</v>
      </c>
      <c r="BL242" s="14" t="s">
        <v>166</v>
      </c>
      <c r="BM242" s="160" t="s">
        <v>567</v>
      </c>
    </row>
    <row r="243" spans="1:65" s="2" customFormat="1" ht="33" customHeight="1" x14ac:dyDescent="0.2">
      <c r="A243" s="29"/>
      <c r="B243" s="147"/>
      <c r="C243" s="148" t="s">
        <v>568</v>
      </c>
      <c r="D243" s="148" t="s">
        <v>137</v>
      </c>
      <c r="E243" s="149" t="s">
        <v>569</v>
      </c>
      <c r="F243" s="150" t="s">
        <v>570</v>
      </c>
      <c r="G243" s="151" t="s">
        <v>226</v>
      </c>
      <c r="H243" s="152">
        <v>23.78</v>
      </c>
      <c r="I243" s="153"/>
      <c r="J243" s="154">
        <f t="shared" si="70"/>
        <v>0</v>
      </c>
      <c r="K243" s="155"/>
      <c r="L243" s="30"/>
      <c r="M243" s="156" t="s">
        <v>1</v>
      </c>
      <c r="N243" s="157" t="s">
        <v>37</v>
      </c>
      <c r="O243" s="58"/>
      <c r="P243" s="158">
        <f t="shared" si="71"/>
        <v>0</v>
      </c>
      <c r="Q243" s="158">
        <v>0</v>
      </c>
      <c r="R243" s="158">
        <f t="shared" si="72"/>
        <v>0</v>
      </c>
      <c r="S243" s="158">
        <v>0</v>
      </c>
      <c r="T243" s="159">
        <f t="shared" si="7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166</v>
      </c>
      <c r="AT243" s="160" t="s">
        <v>137</v>
      </c>
      <c r="AU243" s="160" t="s">
        <v>142</v>
      </c>
      <c r="AY243" s="14" t="s">
        <v>134</v>
      </c>
      <c r="BE243" s="161">
        <f t="shared" si="74"/>
        <v>0</v>
      </c>
      <c r="BF243" s="161">
        <f t="shared" si="75"/>
        <v>0</v>
      </c>
      <c r="BG243" s="161">
        <f t="shared" si="76"/>
        <v>0</v>
      </c>
      <c r="BH243" s="161">
        <f t="shared" si="77"/>
        <v>0</v>
      </c>
      <c r="BI243" s="161">
        <f t="shared" si="78"/>
        <v>0</v>
      </c>
      <c r="BJ243" s="14" t="s">
        <v>142</v>
      </c>
      <c r="BK243" s="161">
        <f t="shared" si="79"/>
        <v>0</v>
      </c>
      <c r="BL243" s="14" t="s">
        <v>166</v>
      </c>
      <c r="BM243" s="160" t="s">
        <v>571</v>
      </c>
    </row>
    <row r="244" spans="1:65" s="2" customFormat="1" ht="24.15" customHeight="1" x14ac:dyDescent="0.2">
      <c r="A244" s="29"/>
      <c r="B244" s="147"/>
      <c r="C244" s="148" t="s">
        <v>428</v>
      </c>
      <c r="D244" s="148" t="s">
        <v>137</v>
      </c>
      <c r="E244" s="149" t="s">
        <v>572</v>
      </c>
      <c r="F244" s="150" t="s">
        <v>573</v>
      </c>
      <c r="G244" s="151" t="s">
        <v>226</v>
      </c>
      <c r="H244" s="152">
        <v>75.099999999999994</v>
      </c>
      <c r="I244" s="153"/>
      <c r="J244" s="154">
        <f t="shared" si="70"/>
        <v>0</v>
      </c>
      <c r="K244" s="155"/>
      <c r="L244" s="30"/>
      <c r="M244" s="156" t="s">
        <v>1</v>
      </c>
      <c r="N244" s="157" t="s">
        <v>37</v>
      </c>
      <c r="O244" s="58"/>
      <c r="P244" s="158">
        <f t="shared" si="71"/>
        <v>0</v>
      </c>
      <c r="Q244" s="158">
        <v>0</v>
      </c>
      <c r="R244" s="158">
        <f t="shared" si="72"/>
        <v>0</v>
      </c>
      <c r="S244" s="158">
        <v>0</v>
      </c>
      <c r="T244" s="159">
        <f t="shared" si="7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166</v>
      </c>
      <c r="AT244" s="160" t="s">
        <v>137</v>
      </c>
      <c r="AU244" s="160" t="s">
        <v>142</v>
      </c>
      <c r="AY244" s="14" t="s">
        <v>134</v>
      </c>
      <c r="BE244" s="161">
        <f t="shared" si="74"/>
        <v>0</v>
      </c>
      <c r="BF244" s="161">
        <f t="shared" si="75"/>
        <v>0</v>
      </c>
      <c r="BG244" s="161">
        <f t="shared" si="76"/>
        <v>0</v>
      </c>
      <c r="BH244" s="161">
        <f t="shared" si="77"/>
        <v>0</v>
      </c>
      <c r="BI244" s="161">
        <f t="shared" si="78"/>
        <v>0</v>
      </c>
      <c r="BJ244" s="14" t="s">
        <v>142</v>
      </c>
      <c r="BK244" s="161">
        <f t="shared" si="79"/>
        <v>0</v>
      </c>
      <c r="BL244" s="14" t="s">
        <v>166</v>
      </c>
      <c r="BM244" s="160" t="s">
        <v>574</v>
      </c>
    </row>
    <row r="245" spans="1:65" s="2" customFormat="1" ht="24.15" customHeight="1" x14ac:dyDescent="0.2">
      <c r="A245" s="29"/>
      <c r="B245" s="147"/>
      <c r="C245" s="148" t="s">
        <v>575</v>
      </c>
      <c r="D245" s="148" t="s">
        <v>137</v>
      </c>
      <c r="E245" s="149" t="s">
        <v>576</v>
      </c>
      <c r="F245" s="150" t="s">
        <v>577</v>
      </c>
      <c r="G245" s="151" t="s">
        <v>226</v>
      </c>
      <c r="H245" s="152">
        <v>16.809999999999999</v>
      </c>
      <c r="I245" s="153"/>
      <c r="J245" s="154">
        <f t="shared" si="70"/>
        <v>0</v>
      </c>
      <c r="K245" s="155"/>
      <c r="L245" s="30"/>
      <c r="M245" s="156" t="s">
        <v>1</v>
      </c>
      <c r="N245" s="157" t="s">
        <v>37</v>
      </c>
      <c r="O245" s="58"/>
      <c r="P245" s="158">
        <f t="shared" si="71"/>
        <v>0</v>
      </c>
      <c r="Q245" s="158">
        <v>0</v>
      </c>
      <c r="R245" s="158">
        <f t="shared" si="72"/>
        <v>0</v>
      </c>
      <c r="S245" s="158">
        <v>0</v>
      </c>
      <c r="T245" s="159">
        <f t="shared" si="7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166</v>
      </c>
      <c r="AT245" s="160" t="s">
        <v>137</v>
      </c>
      <c r="AU245" s="160" t="s">
        <v>142</v>
      </c>
      <c r="AY245" s="14" t="s">
        <v>134</v>
      </c>
      <c r="BE245" s="161">
        <f t="shared" si="74"/>
        <v>0</v>
      </c>
      <c r="BF245" s="161">
        <f t="shared" si="75"/>
        <v>0</v>
      </c>
      <c r="BG245" s="161">
        <f t="shared" si="76"/>
        <v>0</v>
      </c>
      <c r="BH245" s="161">
        <f t="shared" si="77"/>
        <v>0</v>
      </c>
      <c r="BI245" s="161">
        <f t="shared" si="78"/>
        <v>0</v>
      </c>
      <c r="BJ245" s="14" t="s">
        <v>142</v>
      </c>
      <c r="BK245" s="161">
        <f t="shared" si="79"/>
        <v>0</v>
      </c>
      <c r="BL245" s="14" t="s">
        <v>166</v>
      </c>
      <c r="BM245" s="160" t="s">
        <v>578</v>
      </c>
    </row>
    <row r="246" spans="1:65" s="2" customFormat="1" ht="24.15" customHeight="1" x14ac:dyDescent="0.2">
      <c r="A246" s="29"/>
      <c r="B246" s="147"/>
      <c r="C246" s="148" t="s">
        <v>431</v>
      </c>
      <c r="D246" s="148" t="s">
        <v>137</v>
      </c>
      <c r="E246" s="149" t="s">
        <v>579</v>
      </c>
      <c r="F246" s="150" t="s">
        <v>580</v>
      </c>
      <c r="G246" s="151" t="s">
        <v>182</v>
      </c>
      <c r="H246" s="152">
        <v>0.51200000000000001</v>
      </c>
      <c r="I246" s="153"/>
      <c r="J246" s="154">
        <f t="shared" si="70"/>
        <v>0</v>
      </c>
      <c r="K246" s="155"/>
      <c r="L246" s="30"/>
      <c r="M246" s="156" t="s">
        <v>1</v>
      </c>
      <c r="N246" s="157" t="s">
        <v>37</v>
      </c>
      <c r="O246" s="58"/>
      <c r="P246" s="158">
        <f t="shared" si="71"/>
        <v>0</v>
      </c>
      <c r="Q246" s="158">
        <v>0</v>
      </c>
      <c r="R246" s="158">
        <f t="shared" si="72"/>
        <v>0</v>
      </c>
      <c r="S246" s="158">
        <v>0</v>
      </c>
      <c r="T246" s="159">
        <f t="shared" si="7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166</v>
      </c>
      <c r="AT246" s="160" t="s">
        <v>137</v>
      </c>
      <c r="AU246" s="160" t="s">
        <v>142</v>
      </c>
      <c r="AY246" s="14" t="s">
        <v>134</v>
      </c>
      <c r="BE246" s="161">
        <f t="shared" si="74"/>
        <v>0</v>
      </c>
      <c r="BF246" s="161">
        <f t="shared" si="75"/>
        <v>0</v>
      </c>
      <c r="BG246" s="161">
        <f t="shared" si="76"/>
        <v>0</v>
      </c>
      <c r="BH246" s="161">
        <f t="shared" si="77"/>
        <v>0</v>
      </c>
      <c r="BI246" s="161">
        <f t="shared" si="78"/>
        <v>0</v>
      </c>
      <c r="BJ246" s="14" t="s">
        <v>142</v>
      </c>
      <c r="BK246" s="161">
        <f t="shared" si="79"/>
        <v>0</v>
      </c>
      <c r="BL246" s="14" t="s">
        <v>166</v>
      </c>
      <c r="BM246" s="160" t="s">
        <v>581</v>
      </c>
    </row>
    <row r="247" spans="1:65" s="12" customFormat="1" ht="22.8" customHeight="1" x14ac:dyDescent="0.25">
      <c r="B247" s="134"/>
      <c r="D247" s="135" t="s">
        <v>70</v>
      </c>
      <c r="E247" s="145" t="s">
        <v>249</v>
      </c>
      <c r="F247" s="145" t="s">
        <v>250</v>
      </c>
      <c r="I247" s="137"/>
      <c r="J247" s="146">
        <f>BK247</f>
        <v>0</v>
      </c>
      <c r="L247" s="134"/>
      <c r="M247" s="139"/>
      <c r="N247" s="140"/>
      <c r="O247" s="140"/>
      <c r="P247" s="141">
        <f>SUM(P248:P255)</f>
        <v>0</v>
      </c>
      <c r="Q247" s="140"/>
      <c r="R247" s="141">
        <f>SUM(R248:R255)</f>
        <v>0</v>
      </c>
      <c r="S247" s="140"/>
      <c r="T247" s="142">
        <f>SUM(T248:T255)</f>
        <v>0</v>
      </c>
      <c r="AR247" s="135" t="s">
        <v>142</v>
      </c>
      <c r="AT247" s="143" t="s">
        <v>70</v>
      </c>
      <c r="AU247" s="143" t="s">
        <v>78</v>
      </c>
      <c r="AY247" s="135" t="s">
        <v>134</v>
      </c>
      <c r="BK247" s="144">
        <f>SUM(BK248:BK255)</f>
        <v>0</v>
      </c>
    </row>
    <row r="248" spans="1:65" s="2" customFormat="1" ht="24.15" customHeight="1" x14ac:dyDescent="0.2">
      <c r="A248" s="29"/>
      <c r="B248" s="147"/>
      <c r="C248" s="148" t="s">
        <v>433</v>
      </c>
      <c r="D248" s="148" t="s">
        <v>137</v>
      </c>
      <c r="E248" s="149" t="s">
        <v>582</v>
      </c>
      <c r="F248" s="150" t="s">
        <v>583</v>
      </c>
      <c r="G248" s="151" t="s">
        <v>226</v>
      </c>
      <c r="H248" s="152">
        <v>45.6</v>
      </c>
      <c r="I248" s="153"/>
      <c r="J248" s="154">
        <f t="shared" ref="J248:J255" si="80">ROUND(I248*H248,2)</f>
        <v>0</v>
      </c>
      <c r="K248" s="155"/>
      <c r="L248" s="30"/>
      <c r="M248" s="156" t="s">
        <v>1</v>
      </c>
      <c r="N248" s="157" t="s">
        <v>37</v>
      </c>
      <c r="O248" s="58"/>
      <c r="P248" s="158">
        <f t="shared" ref="P248:P255" si="81">O248*H248</f>
        <v>0</v>
      </c>
      <c r="Q248" s="158">
        <v>0</v>
      </c>
      <c r="R248" s="158">
        <f t="shared" ref="R248:R255" si="82">Q248*H248</f>
        <v>0</v>
      </c>
      <c r="S248" s="158">
        <v>0</v>
      </c>
      <c r="T248" s="159">
        <f t="shared" ref="T248:T255" si="83"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166</v>
      </c>
      <c r="AT248" s="160" t="s">
        <v>137</v>
      </c>
      <c r="AU248" s="160" t="s">
        <v>142</v>
      </c>
      <c r="AY248" s="14" t="s">
        <v>134</v>
      </c>
      <c r="BE248" s="161">
        <f t="shared" ref="BE248:BE255" si="84">IF(N248="základná",J248,0)</f>
        <v>0</v>
      </c>
      <c r="BF248" s="161">
        <f t="shared" ref="BF248:BF255" si="85">IF(N248="znížená",J248,0)</f>
        <v>0</v>
      </c>
      <c r="BG248" s="161">
        <f t="shared" ref="BG248:BG255" si="86">IF(N248="zákl. prenesená",J248,0)</f>
        <v>0</v>
      </c>
      <c r="BH248" s="161">
        <f t="shared" ref="BH248:BH255" si="87">IF(N248="zníž. prenesená",J248,0)</f>
        <v>0</v>
      </c>
      <c r="BI248" s="161">
        <f t="shared" ref="BI248:BI255" si="88">IF(N248="nulová",J248,0)</f>
        <v>0</v>
      </c>
      <c r="BJ248" s="14" t="s">
        <v>142</v>
      </c>
      <c r="BK248" s="161">
        <f t="shared" ref="BK248:BK255" si="89">ROUND(I248*H248,2)</f>
        <v>0</v>
      </c>
      <c r="BL248" s="14" t="s">
        <v>166</v>
      </c>
      <c r="BM248" s="160" t="s">
        <v>584</v>
      </c>
    </row>
    <row r="249" spans="1:65" s="2" customFormat="1" ht="55.5" customHeight="1" x14ac:dyDescent="0.2">
      <c r="A249" s="29"/>
      <c r="B249" s="147"/>
      <c r="C249" s="148" t="s">
        <v>585</v>
      </c>
      <c r="D249" s="148" t="s">
        <v>137</v>
      </c>
      <c r="E249" s="149" t="s">
        <v>586</v>
      </c>
      <c r="F249" s="150" t="s">
        <v>587</v>
      </c>
      <c r="G249" s="151" t="s">
        <v>140</v>
      </c>
      <c r="H249" s="152">
        <v>865</v>
      </c>
      <c r="I249" s="153"/>
      <c r="J249" s="154">
        <f t="shared" si="80"/>
        <v>0</v>
      </c>
      <c r="K249" s="155"/>
      <c r="L249" s="30"/>
      <c r="M249" s="156" t="s">
        <v>1</v>
      </c>
      <c r="N249" s="157" t="s">
        <v>37</v>
      </c>
      <c r="O249" s="58"/>
      <c r="P249" s="158">
        <f t="shared" si="81"/>
        <v>0</v>
      </c>
      <c r="Q249" s="158">
        <v>0</v>
      </c>
      <c r="R249" s="158">
        <f t="shared" si="82"/>
        <v>0</v>
      </c>
      <c r="S249" s="158">
        <v>0</v>
      </c>
      <c r="T249" s="159">
        <f t="shared" si="8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166</v>
      </c>
      <c r="AT249" s="160" t="s">
        <v>137</v>
      </c>
      <c r="AU249" s="160" t="s">
        <v>142</v>
      </c>
      <c r="AY249" s="14" t="s">
        <v>134</v>
      </c>
      <c r="BE249" s="161">
        <f t="shared" si="84"/>
        <v>0</v>
      </c>
      <c r="BF249" s="161">
        <f t="shared" si="85"/>
        <v>0</v>
      </c>
      <c r="BG249" s="161">
        <f t="shared" si="86"/>
        <v>0</v>
      </c>
      <c r="BH249" s="161">
        <f t="shared" si="87"/>
        <v>0</v>
      </c>
      <c r="BI249" s="161">
        <f t="shared" si="88"/>
        <v>0</v>
      </c>
      <c r="BJ249" s="14" t="s">
        <v>142</v>
      </c>
      <c r="BK249" s="161">
        <f t="shared" si="89"/>
        <v>0</v>
      </c>
      <c r="BL249" s="14" t="s">
        <v>166</v>
      </c>
      <c r="BM249" s="160" t="s">
        <v>588</v>
      </c>
    </row>
    <row r="250" spans="1:65" s="2" customFormat="1" ht="24.15" customHeight="1" x14ac:dyDescent="0.2">
      <c r="A250" s="29"/>
      <c r="B250" s="147"/>
      <c r="C250" s="148" t="s">
        <v>439</v>
      </c>
      <c r="D250" s="148" t="s">
        <v>137</v>
      </c>
      <c r="E250" s="149" t="s">
        <v>589</v>
      </c>
      <c r="F250" s="150" t="s">
        <v>590</v>
      </c>
      <c r="G250" s="151" t="s">
        <v>140</v>
      </c>
      <c r="H250" s="152">
        <v>129.75</v>
      </c>
      <c r="I250" s="153"/>
      <c r="J250" s="154">
        <f t="shared" si="80"/>
        <v>0</v>
      </c>
      <c r="K250" s="155"/>
      <c r="L250" s="30"/>
      <c r="M250" s="156" t="s">
        <v>1</v>
      </c>
      <c r="N250" s="157" t="s">
        <v>37</v>
      </c>
      <c r="O250" s="58"/>
      <c r="P250" s="158">
        <f t="shared" si="81"/>
        <v>0</v>
      </c>
      <c r="Q250" s="158">
        <v>0</v>
      </c>
      <c r="R250" s="158">
        <f t="shared" si="82"/>
        <v>0</v>
      </c>
      <c r="S250" s="158">
        <v>0</v>
      </c>
      <c r="T250" s="159">
        <f t="shared" si="8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166</v>
      </c>
      <c r="AT250" s="160" t="s">
        <v>137</v>
      </c>
      <c r="AU250" s="160" t="s">
        <v>142</v>
      </c>
      <c r="AY250" s="14" t="s">
        <v>134</v>
      </c>
      <c r="BE250" s="161">
        <f t="shared" si="84"/>
        <v>0</v>
      </c>
      <c r="BF250" s="161">
        <f t="shared" si="85"/>
        <v>0</v>
      </c>
      <c r="BG250" s="161">
        <f t="shared" si="86"/>
        <v>0</v>
      </c>
      <c r="BH250" s="161">
        <f t="shared" si="87"/>
        <v>0</v>
      </c>
      <c r="BI250" s="161">
        <f t="shared" si="88"/>
        <v>0</v>
      </c>
      <c r="BJ250" s="14" t="s">
        <v>142</v>
      </c>
      <c r="BK250" s="161">
        <f t="shared" si="89"/>
        <v>0</v>
      </c>
      <c r="BL250" s="14" t="s">
        <v>166</v>
      </c>
      <c r="BM250" s="160" t="s">
        <v>591</v>
      </c>
    </row>
    <row r="251" spans="1:65" s="2" customFormat="1" ht="24.15" customHeight="1" x14ac:dyDescent="0.2">
      <c r="A251" s="29"/>
      <c r="B251" s="147"/>
      <c r="C251" s="148" t="s">
        <v>592</v>
      </c>
      <c r="D251" s="148" t="s">
        <v>137</v>
      </c>
      <c r="E251" s="149" t="s">
        <v>593</v>
      </c>
      <c r="F251" s="150" t="s">
        <v>594</v>
      </c>
      <c r="G251" s="151" t="s">
        <v>226</v>
      </c>
      <c r="H251" s="152">
        <v>43.5</v>
      </c>
      <c r="I251" s="153"/>
      <c r="J251" s="154">
        <f t="shared" si="80"/>
        <v>0</v>
      </c>
      <c r="K251" s="155"/>
      <c r="L251" s="30"/>
      <c r="M251" s="156" t="s">
        <v>1</v>
      </c>
      <c r="N251" s="157" t="s">
        <v>37</v>
      </c>
      <c r="O251" s="58"/>
      <c r="P251" s="158">
        <f t="shared" si="81"/>
        <v>0</v>
      </c>
      <c r="Q251" s="158">
        <v>0</v>
      </c>
      <c r="R251" s="158">
        <f t="shared" si="82"/>
        <v>0</v>
      </c>
      <c r="S251" s="158">
        <v>0</v>
      </c>
      <c r="T251" s="159">
        <f t="shared" si="8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166</v>
      </c>
      <c r="AT251" s="160" t="s">
        <v>137</v>
      </c>
      <c r="AU251" s="160" t="s">
        <v>142</v>
      </c>
      <c r="AY251" s="14" t="s">
        <v>134</v>
      </c>
      <c r="BE251" s="161">
        <f t="shared" si="84"/>
        <v>0</v>
      </c>
      <c r="BF251" s="161">
        <f t="shared" si="85"/>
        <v>0</v>
      </c>
      <c r="BG251" s="161">
        <f t="shared" si="86"/>
        <v>0</v>
      </c>
      <c r="BH251" s="161">
        <f t="shared" si="87"/>
        <v>0</v>
      </c>
      <c r="BI251" s="161">
        <f t="shared" si="88"/>
        <v>0</v>
      </c>
      <c r="BJ251" s="14" t="s">
        <v>142</v>
      </c>
      <c r="BK251" s="161">
        <f t="shared" si="89"/>
        <v>0</v>
      </c>
      <c r="BL251" s="14" t="s">
        <v>166</v>
      </c>
      <c r="BM251" s="160" t="s">
        <v>595</v>
      </c>
    </row>
    <row r="252" spans="1:65" s="2" customFormat="1" ht="49.05" customHeight="1" x14ac:dyDescent="0.2">
      <c r="A252" s="29"/>
      <c r="B252" s="147"/>
      <c r="C252" s="148" t="s">
        <v>442</v>
      </c>
      <c r="D252" s="148" t="s">
        <v>137</v>
      </c>
      <c r="E252" s="149" t="s">
        <v>596</v>
      </c>
      <c r="F252" s="150" t="s">
        <v>597</v>
      </c>
      <c r="G252" s="151" t="s">
        <v>155</v>
      </c>
      <c r="H252" s="152">
        <v>6.7</v>
      </c>
      <c r="I252" s="153"/>
      <c r="J252" s="154">
        <f t="shared" si="80"/>
        <v>0</v>
      </c>
      <c r="K252" s="155"/>
      <c r="L252" s="30"/>
      <c r="M252" s="156" t="s">
        <v>1</v>
      </c>
      <c r="N252" s="157" t="s">
        <v>37</v>
      </c>
      <c r="O252" s="58"/>
      <c r="P252" s="158">
        <f t="shared" si="81"/>
        <v>0</v>
      </c>
      <c r="Q252" s="158">
        <v>0</v>
      </c>
      <c r="R252" s="158">
        <f t="shared" si="82"/>
        <v>0</v>
      </c>
      <c r="S252" s="158">
        <v>0</v>
      </c>
      <c r="T252" s="159">
        <f t="shared" si="8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166</v>
      </c>
      <c r="AT252" s="160" t="s">
        <v>137</v>
      </c>
      <c r="AU252" s="160" t="s">
        <v>142</v>
      </c>
      <c r="AY252" s="14" t="s">
        <v>134</v>
      </c>
      <c r="BE252" s="161">
        <f t="shared" si="84"/>
        <v>0</v>
      </c>
      <c r="BF252" s="161">
        <f t="shared" si="85"/>
        <v>0</v>
      </c>
      <c r="BG252" s="161">
        <f t="shared" si="86"/>
        <v>0</v>
      </c>
      <c r="BH252" s="161">
        <f t="shared" si="87"/>
        <v>0</v>
      </c>
      <c r="BI252" s="161">
        <f t="shared" si="88"/>
        <v>0</v>
      </c>
      <c r="BJ252" s="14" t="s">
        <v>142</v>
      </c>
      <c r="BK252" s="161">
        <f t="shared" si="89"/>
        <v>0</v>
      </c>
      <c r="BL252" s="14" t="s">
        <v>166</v>
      </c>
      <c r="BM252" s="160" t="s">
        <v>598</v>
      </c>
    </row>
    <row r="253" spans="1:65" s="2" customFormat="1" ht="21.75" customHeight="1" x14ac:dyDescent="0.2">
      <c r="A253" s="29"/>
      <c r="B253" s="147"/>
      <c r="C253" s="148" t="s">
        <v>599</v>
      </c>
      <c r="D253" s="148" t="s">
        <v>137</v>
      </c>
      <c r="E253" s="149" t="s">
        <v>600</v>
      </c>
      <c r="F253" s="150" t="s">
        <v>601</v>
      </c>
      <c r="G253" s="151" t="s">
        <v>182</v>
      </c>
      <c r="H253" s="152">
        <v>12.06</v>
      </c>
      <c r="I253" s="153"/>
      <c r="J253" s="154">
        <f t="shared" si="80"/>
        <v>0</v>
      </c>
      <c r="K253" s="155"/>
      <c r="L253" s="30"/>
      <c r="M253" s="156" t="s">
        <v>1</v>
      </c>
      <c r="N253" s="157" t="s">
        <v>37</v>
      </c>
      <c r="O253" s="58"/>
      <c r="P253" s="158">
        <f t="shared" si="81"/>
        <v>0</v>
      </c>
      <c r="Q253" s="158">
        <v>0</v>
      </c>
      <c r="R253" s="158">
        <f t="shared" si="82"/>
        <v>0</v>
      </c>
      <c r="S253" s="158">
        <v>0</v>
      </c>
      <c r="T253" s="159">
        <f t="shared" si="8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0" t="s">
        <v>166</v>
      </c>
      <c r="AT253" s="160" t="s">
        <v>137</v>
      </c>
      <c r="AU253" s="160" t="s">
        <v>142</v>
      </c>
      <c r="AY253" s="14" t="s">
        <v>134</v>
      </c>
      <c r="BE253" s="161">
        <f t="shared" si="84"/>
        <v>0</v>
      </c>
      <c r="BF253" s="161">
        <f t="shared" si="85"/>
        <v>0</v>
      </c>
      <c r="BG253" s="161">
        <f t="shared" si="86"/>
        <v>0</v>
      </c>
      <c r="BH253" s="161">
        <f t="shared" si="87"/>
        <v>0</v>
      </c>
      <c r="BI253" s="161">
        <f t="shared" si="88"/>
        <v>0</v>
      </c>
      <c r="BJ253" s="14" t="s">
        <v>142</v>
      </c>
      <c r="BK253" s="161">
        <f t="shared" si="89"/>
        <v>0</v>
      </c>
      <c r="BL253" s="14" t="s">
        <v>166</v>
      </c>
      <c r="BM253" s="160" t="s">
        <v>602</v>
      </c>
    </row>
    <row r="254" spans="1:65" s="2" customFormat="1" ht="16.5" customHeight="1" x14ac:dyDescent="0.2">
      <c r="A254" s="29"/>
      <c r="B254" s="147"/>
      <c r="C254" s="148" t="s">
        <v>446</v>
      </c>
      <c r="D254" s="148" t="s">
        <v>137</v>
      </c>
      <c r="E254" s="149" t="s">
        <v>603</v>
      </c>
      <c r="F254" s="150" t="s">
        <v>604</v>
      </c>
      <c r="G254" s="151" t="s">
        <v>140</v>
      </c>
      <c r="H254" s="152">
        <v>920</v>
      </c>
      <c r="I254" s="153"/>
      <c r="J254" s="154">
        <f t="shared" si="80"/>
        <v>0</v>
      </c>
      <c r="K254" s="155"/>
      <c r="L254" s="30"/>
      <c r="M254" s="156" t="s">
        <v>1</v>
      </c>
      <c r="N254" s="157" t="s">
        <v>37</v>
      </c>
      <c r="O254" s="58"/>
      <c r="P254" s="158">
        <f t="shared" si="81"/>
        <v>0</v>
      </c>
      <c r="Q254" s="158">
        <v>0</v>
      </c>
      <c r="R254" s="158">
        <f t="shared" si="82"/>
        <v>0</v>
      </c>
      <c r="S254" s="158">
        <v>0</v>
      </c>
      <c r="T254" s="159">
        <f t="shared" si="8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166</v>
      </c>
      <c r="AT254" s="160" t="s">
        <v>137</v>
      </c>
      <c r="AU254" s="160" t="s">
        <v>142</v>
      </c>
      <c r="AY254" s="14" t="s">
        <v>134</v>
      </c>
      <c r="BE254" s="161">
        <f t="shared" si="84"/>
        <v>0</v>
      </c>
      <c r="BF254" s="161">
        <f t="shared" si="85"/>
        <v>0</v>
      </c>
      <c r="BG254" s="161">
        <f t="shared" si="86"/>
        <v>0</v>
      </c>
      <c r="BH254" s="161">
        <f t="shared" si="87"/>
        <v>0</v>
      </c>
      <c r="BI254" s="161">
        <f t="shared" si="88"/>
        <v>0</v>
      </c>
      <c r="BJ254" s="14" t="s">
        <v>142</v>
      </c>
      <c r="BK254" s="161">
        <f t="shared" si="89"/>
        <v>0</v>
      </c>
      <c r="BL254" s="14" t="s">
        <v>166</v>
      </c>
      <c r="BM254" s="160" t="s">
        <v>605</v>
      </c>
    </row>
    <row r="255" spans="1:65" s="2" customFormat="1" ht="24.15" customHeight="1" x14ac:dyDescent="0.2">
      <c r="A255" s="29"/>
      <c r="B255" s="147"/>
      <c r="C255" s="148" t="s">
        <v>606</v>
      </c>
      <c r="D255" s="148" t="s">
        <v>137</v>
      </c>
      <c r="E255" s="149" t="s">
        <v>607</v>
      </c>
      <c r="F255" s="150" t="s">
        <v>608</v>
      </c>
      <c r="G255" s="151" t="s">
        <v>182</v>
      </c>
      <c r="H255" s="152">
        <v>42.784999999999997</v>
      </c>
      <c r="I255" s="153"/>
      <c r="J255" s="154">
        <f t="shared" si="80"/>
        <v>0</v>
      </c>
      <c r="K255" s="155"/>
      <c r="L255" s="30"/>
      <c r="M255" s="156" t="s">
        <v>1</v>
      </c>
      <c r="N255" s="157" t="s">
        <v>37</v>
      </c>
      <c r="O255" s="58"/>
      <c r="P255" s="158">
        <f t="shared" si="81"/>
        <v>0</v>
      </c>
      <c r="Q255" s="158">
        <v>0</v>
      </c>
      <c r="R255" s="158">
        <f t="shared" si="82"/>
        <v>0</v>
      </c>
      <c r="S255" s="158">
        <v>0</v>
      </c>
      <c r="T255" s="159">
        <f t="shared" si="8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166</v>
      </c>
      <c r="AT255" s="160" t="s">
        <v>137</v>
      </c>
      <c r="AU255" s="160" t="s">
        <v>142</v>
      </c>
      <c r="AY255" s="14" t="s">
        <v>134</v>
      </c>
      <c r="BE255" s="161">
        <f t="shared" si="84"/>
        <v>0</v>
      </c>
      <c r="BF255" s="161">
        <f t="shared" si="85"/>
        <v>0</v>
      </c>
      <c r="BG255" s="161">
        <f t="shared" si="86"/>
        <v>0</v>
      </c>
      <c r="BH255" s="161">
        <f t="shared" si="87"/>
        <v>0</v>
      </c>
      <c r="BI255" s="161">
        <f t="shared" si="88"/>
        <v>0</v>
      </c>
      <c r="BJ255" s="14" t="s">
        <v>142</v>
      </c>
      <c r="BK255" s="161">
        <f t="shared" si="89"/>
        <v>0</v>
      </c>
      <c r="BL255" s="14" t="s">
        <v>166</v>
      </c>
      <c r="BM255" s="160" t="s">
        <v>609</v>
      </c>
    </row>
    <row r="256" spans="1:65" s="12" customFormat="1" ht="22.8" customHeight="1" x14ac:dyDescent="0.25">
      <c r="B256" s="134"/>
      <c r="D256" s="135" t="s">
        <v>70</v>
      </c>
      <c r="E256" s="145" t="s">
        <v>254</v>
      </c>
      <c r="F256" s="145" t="s">
        <v>610</v>
      </c>
      <c r="I256" s="137"/>
      <c r="J256" s="146">
        <f>BK256</f>
        <v>0</v>
      </c>
      <c r="L256" s="134"/>
      <c r="M256" s="139"/>
      <c r="N256" s="140"/>
      <c r="O256" s="140"/>
      <c r="P256" s="141">
        <f>SUM(P257:P313)</f>
        <v>0</v>
      </c>
      <c r="Q256" s="140"/>
      <c r="R256" s="141">
        <f>SUM(R257:R313)</f>
        <v>0</v>
      </c>
      <c r="S256" s="140"/>
      <c r="T256" s="142">
        <f>SUM(T257:T313)</f>
        <v>0</v>
      </c>
      <c r="AR256" s="135" t="s">
        <v>142</v>
      </c>
      <c r="AT256" s="143" t="s">
        <v>70</v>
      </c>
      <c r="AU256" s="143" t="s">
        <v>78</v>
      </c>
      <c r="AY256" s="135" t="s">
        <v>134</v>
      </c>
      <c r="BK256" s="144">
        <f>SUM(BK257:BK313)</f>
        <v>0</v>
      </c>
    </row>
    <row r="257" spans="1:65" s="2" customFormat="1" ht="24.15" customHeight="1" x14ac:dyDescent="0.2">
      <c r="A257" s="29"/>
      <c r="B257" s="147"/>
      <c r="C257" s="148" t="s">
        <v>611</v>
      </c>
      <c r="D257" s="148" t="s">
        <v>137</v>
      </c>
      <c r="E257" s="149" t="s">
        <v>612</v>
      </c>
      <c r="F257" s="150" t="s">
        <v>613</v>
      </c>
      <c r="G257" s="151" t="s">
        <v>140</v>
      </c>
      <c r="H257" s="152">
        <v>182.608</v>
      </c>
      <c r="I257" s="153"/>
      <c r="J257" s="154">
        <f t="shared" ref="J257:J288" si="90">ROUND(I257*H257,2)</f>
        <v>0</v>
      </c>
      <c r="K257" s="155"/>
      <c r="L257" s="30"/>
      <c r="M257" s="156" t="s">
        <v>1</v>
      </c>
      <c r="N257" s="157" t="s">
        <v>37</v>
      </c>
      <c r="O257" s="58"/>
      <c r="P257" s="158">
        <f t="shared" ref="P257:P288" si="91">O257*H257</f>
        <v>0</v>
      </c>
      <c r="Q257" s="158">
        <v>0</v>
      </c>
      <c r="R257" s="158">
        <f t="shared" ref="R257:R288" si="92">Q257*H257</f>
        <v>0</v>
      </c>
      <c r="S257" s="158">
        <v>0</v>
      </c>
      <c r="T257" s="159">
        <f t="shared" ref="T257:T288" si="93">S257*H257</f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166</v>
      </c>
      <c r="AT257" s="160" t="s">
        <v>137</v>
      </c>
      <c r="AU257" s="160" t="s">
        <v>142</v>
      </c>
      <c r="AY257" s="14" t="s">
        <v>134</v>
      </c>
      <c r="BE257" s="161">
        <f t="shared" ref="BE257:BE288" si="94">IF(N257="základná",J257,0)</f>
        <v>0</v>
      </c>
      <c r="BF257" s="161">
        <f t="shared" ref="BF257:BF288" si="95">IF(N257="znížená",J257,0)</f>
        <v>0</v>
      </c>
      <c r="BG257" s="161">
        <f t="shared" ref="BG257:BG288" si="96">IF(N257="zákl. prenesená",J257,0)</f>
        <v>0</v>
      </c>
      <c r="BH257" s="161">
        <f t="shared" ref="BH257:BH288" si="97">IF(N257="zníž. prenesená",J257,0)</f>
        <v>0</v>
      </c>
      <c r="BI257" s="161">
        <f t="shared" ref="BI257:BI288" si="98">IF(N257="nulová",J257,0)</f>
        <v>0</v>
      </c>
      <c r="BJ257" s="14" t="s">
        <v>142</v>
      </c>
      <c r="BK257" s="161">
        <f t="shared" ref="BK257:BK288" si="99">ROUND(I257*H257,2)</f>
        <v>0</v>
      </c>
      <c r="BL257" s="14" t="s">
        <v>166</v>
      </c>
      <c r="BM257" s="160" t="s">
        <v>614</v>
      </c>
    </row>
    <row r="258" spans="1:65" s="2" customFormat="1" ht="66.75" customHeight="1" x14ac:dyDescent="0.2">
      <c r="A258" s="29"/>
      <c r="B258" s="147"/>
      <c r="C258" s="167" t="s">
        <v>453</v>
      </c>
      <c r="D258" s="167" t="s">
        <v>398</v>
      </c>
      <c r="E258" s="168" t="s">
        <v>615</v>
      </c>
      <c r="F258" s="169" t="s">
        <v>616</v>
      </c>
      <c r="G258" s="170" t="s">
        <v>232</v>
      </c>
      <c r="H258" s="171">
        <v>2</v>
      </c>
      <c r="I258" s="172"/>
      <c r="J258" s="173">
        <f t="shared" si="90"/>
        <v>0</v>
      </c>
      <c r="K258" s="174"/>
      <c r="L258" s="175"/>
      <c r="M258" s="176" t="s">
        <v>1</v>
      </c>
      <c r="N258" s="177" t="s">
        <v>37</v>
      </c>
      <c r="O258" s="58"/>
      <c r="P258" s="158">
        <f t="shared" si="91"/>
        <v>0</v>
      </c>
      <c r="Q258" s="158">
        <v>0</v>
      </c>
      <c r="R258" s="158">
        <f t="shared" si="92"/>
        <v>0</v>
      </c>
      <c r="S258" s="158">
        <v>0</v>
      </c>
      <c r="T258" s="159">
        <f t="shared" si="9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193</v>
      </c>
      <c r="AT258" s="160" t="s">
        <v>398</v>
      </c>
      <c r="AU258" s="160" t="s">
        <v>142</v>
      </c>
      <c r="AY258" s="14" t="s">
        <v>134</v>
      </c>
      <c r="BE258" s="161">
        <f t="shared" si="94"/>
        <v>0</v>
      </c>
      <c r="BF258" s="161">
        <f t="shared" si="95"/>
        <v>0</v>
      </c>
      <c r="BG258" s="161">
        <f t="shared" si="96"/>
        <v>0</v>
      </c>
      <c r="BH258" s="161">
        <f t="shared" si="97"/>
        <v>0</v>
      </c>
      <c r="BI258" s="161">
        <f t="shared" si="98"/>
        <v>0</v>
      </c>
      <c r="BJ258" s="14" t="s">
        <v>142</v>
      </c>
      <c r="BK258" s="161">
        <f t="shared" si="99"/>
        <v>0</v>
      </c>
      <c r="BL258" s="14" t="s">
        <v>166</v>
      </c>
      <c r="BM258" s="160" t="s">
        <v>617</v>
      </c>
    </row>
    <row r="259" spans="1:65" s="2" customFormat="1" ht="66.75" customHeight="1" x14ac:dyDescent="0.2">
      <c r="A259" s="29"/>
      <c r="B259" s="147"/>
      <c r="C259" s="167" t="s">
        <v>618</v>
      </c>
      <c r="D259" s="167" t="s">
        <v>398</v>
      </c>
      <c r="E259" s="168" t="s">
        <v>619</v>
      </c>
      <c r="F259" s="169" t="s">
        <v>620</v>
      </c>
      <c r="G259" s="170" t="s">
        <v>232</v>
      </c>
      <c r="H259" s="171">
        <v>4</v>
      </c>
      <c r="I259" s="172"/>
      <c r="J259" s="173">
        <f t="shared" si="90"/>
        <v>0</v>
      </c>
      <c r="K259" s="174"/>
      <c r="L259" s="175"/>
      <c r="M259" s="176" t="s">
        <v>1</v>
      </c>
      <c r="N259" s="177" t="s">
        <v>37</v>
      </c>
      <c r="O259" s="58"/>
      <c r="P259" s="158">
        <f t="shared" si="91"/>
        <v>0</v>
      </c>
      <c r="Q259" s="158">
        <v>0</v>
      </c>
      <c r="R259" s="158">
        <f t="shared" si="92"/>
        <v>0</v>
      </c>
      <c r="S259" s="158">
        <v>0</v>
      </c>
      <c r="T259" s="159">
        <f t="shared" si="9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193</v>
      </c>
      <c r="AT259" s="160" t="s">
        <v>398</v>
      </c>
      <c r="AU259" s="160" t="s">
        <v>142</v>
      </c>
      <c r="AY259" s="14" t="s">
        <v>134</v>
      </c>
      <c r="BE259" s="161">
        <f t="shared" si="94"/>
        <v>0</v>
      </c>
      <c r="BF259" s="161">
        <f t="shared" si="95"/>
        <v>0</v>
      </c>
      <c r="BG259" s="161">
        <f t="shared" si="96"/>
        <v>0</v>
      </c>
      <c r="BH259" s="161">
        <f t="shared" si="97"/>
        <v>0</v>
      </c>
      <c r="BI259" s="161">
        <f t="shared" si="98"/>
        <v>0</v>
      </c>
      <c r="BJ259" s="14" t="s">
        <v>142</v>
      </c>
      <c r="BK259" s="161">
        <f t="shared" si="99"/>
        <v>0</v>
      </c>
      <c r="BL259" s="14" t="s">
        <v>166</v>
      </c>
      <c r="BM259" s="160" t="s">
        <v>621</v>
      </c>
    </row>
    <row r="260" spans="1:65" s="2" customFormat="1" ht="66.75" customHeight="1" x14ac:dyDescent="0.2">
      <c r="A260" s="29"/>
      <c r="B260" s="147"/>
      <c r="C260" s="167" t="s">
        <v>456</v>
      </c>
      <c r="D260" s="167" t="s">
        <v>398</v>
      </c>
      <c r="E260" s="168" t="s">
        <v>622</v>
      </c>
      <c r="F260" s="169" t="s">
        <v>623</v>
      </c>
      <c r="G260" s="170" t="s">
        <v>232</v>
      </c>
      <c r="H260" s="171">
        <v>1</v>
      </c>
      <c r="I260" s="172"/>
      <c r="J260" s="173">
        <f t="shared" si="90"/>
        <v>0</v>
      </c>
      <c r="K260" s="174"/>
      <c r="L260" s="175"/>
      <c r="M260" s="176" t="s">
        <v>1</v>
      </c>
      <c r="N260" s="177" t="s">
        <v>37</v>
      </c>
      <c r="O260" s="58"/>
      <c r="P260" s="158">
        <f t="shared" si="91"/>
        <v>0</v>
      </c>
      <c r="Q260" s="158">
        <v>0</v>
      </c>
      <c r="R260" s="158">
        <f t="shared" si="92"/>
        <v>0</v>
      </c>
      <c r="S260" s="158">
        <v>0</v>
      </c>
      <c r="T260" s="159">
        <f t="shared" si="9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193</v>
      </c>
      <c r="AT260" s="160" t="s">
        <v>398</v>
      </c>
      <c r="AU260" s="160" t="s">
        <v>142</v>
      </c>
      <c r="AY260" s="14" t="s">
        <v>134</v>
      </c>
      <c r="BE260" s="161">
        <f t="shared" si="94"/>
        <v>0</v>
      </c>
      <c r="BF260" s="161">
        <f t="shared" si="95"/>
        <v>0</v>
      </c>
      <c r="BG260" s="161">
        <f t="shared" si="96"/>
        <v>0</v>
      </c>
      <c r="BH260" s="161">
        <f t="shared" si="97"/>
        <v>0</v>
      </c>
      <c r="BI260" s="161">
        <f t="shared" si="98"/>
        <v>0</v>
      </c>
      <c r="BJ260" s="14" t="s">
        <v>142</v>
      </c>
      <c r="BK260" s="161">
        <f t="shared" si="99"/>
        <v>0</v>
      </c>
      <c r="BL260" s="14" t="s">
        <v>166</v>
      </c>
      <c r="BM260" s="160" t="s">
        <v>624</v>
      </c>
    </row>
    <row r="261" spans="1:65" s="2" customFormat="1" ht="66.75" customHeight="1" x14ac:dyDescent="0.2">
      <c r="A261" s="29"/>
      <c r="B261" s="147"/>
      <c r="C261" s="167" t="s">
        <v>625</v>
      </c>
      <c r="D261" s="167" t="s">
        <v>398</v>
      </c>
      <c r="E261" s="168" t="s">
        <v>626</v>
      </c>
      <c r="F261" s="169" t="s">
        <v>627</v>
      </c>
      <c r="G261" s="170" t="s">
        <v>232</v>
      </c>
      <c r="H261" s="171">
        <v>1</v>
      </c>
      <c r="I261" s="172"/>
      <c r="J261" s="173">
        <f t="shared" si="90"/>
        <v>0</v>
      </c>
      <c r="K261" s="174"/>
      <c r="L261" s="175"/>
      <c r="M261" s="176" t="s">
        <v>1</v>
      </c>
      <c r="N261" s="177" t="s">
        <v>37</v>
      </c>
      <c r="O261" s="58"/>
      <c r="P261" s="158">
        <f t="shared" si="91"/>
        <v>0</v>
      </c>
      <c r="Q261" s="158">
        <v>0</v>
      </c>
      <c r="R261" s="158">
        <f t="shared" si="92"/>
        <v>0</v>
      </c>
      <c r="S261" s="158">
        <v>0</v>
      </c>
      <c r="T261" s="159">
        <f t="shared" si="9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0" t="s">
        <v>193</v>
      </c>
      <c r="AT261" s="160" t="s">
        <v>398</v>
      </c>
      <c r="AU261" s="160" t="s">
        <v>142</v>
      </c>
      <c r="AY261" s="14" t="s">
        <v>134</v>
      </c>
      <c r="BE261" s="161">
        <f t="shared" si="94"/>
        <v>0</v>
      </c>
      <c r="BF261" s="161">
        <f t="shared" si="95"/>
        <v>0</v>
      </c>
      <c r="BG261" s="161">
        <f t="shared" si="96"/>
        <v>0</v>
      </c>
      <c r="BH261" s="161">
        <f t="shared" si="97"/>
        <v>0</v>
      </c>
      <c r="BI261" s="161">
        <f t="shared" si="98"/>
        <v>0</v>
      </c>
      <c r="BJ261" s="14" t="s">
        <v>142</v>
      </c>
      <c r="BK261" s="161">
        <f t="shared" si="99"/>
        <v>0</v>
      </c>
      <c r="BL261" s="14" t="s">
        <v>166</v>
      </c>
      <c r="BM261" s="160" t="s">
        <v>628</v>
      </c>
    </row>
    <row r="262" spans="1:65" s="2" customFormat="1" ht="66.75" customHeight="1" x14ac:dyDescent="0.2">
      <c r="A262" s="29"/>
      <c r="B262" s="147"/>
      <c r="C262" s="167" t="s">
        <v>605</v>
      </c>
      <c r="D262" s="167" t="s">
        <v>398</v>
      </c>
      <c r="E262" s="168" t="s">
        <v>629</v>
      </c>
      <c r="F262" s="169" t="s">
        <v>630</v>
      </c>
      <c r="G262" s="170" t="s">
        <v>232</v>
      </c>
      <c r="H262" s="171">
        <v>1</v>
      </c>
      <c r="I262" s="172"/>
      <c r="J262" s="173">
        <f t="shared" si="90"/>
        <v>0</v>
      </c>
      <c r="K262" s="174"/>
      <c r="L262" s="175"/>
      <c r="M262" s="176" t="s">
        <v>1</v>
      </c>
      <c r="N262" s="177" t="s">
        <v>37</v>
      </c>
      <c r="O262" s="58"/>
      <c r="P262" s="158">
        <f t="shared" si="91"/>
        <v>0</v>
      </c>
      <c r="Q262" s="158">
        <v>0</v>
      </c>
      <c r="R262" s="158">
        <f t="shared" si="92"/>
        <v>0</v>
      </c>
      <c r="S262" s="158">
        <v>0</v>
      </c>
      <c r="T262" s="159">
        <f t="shared" si="9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0" t="s">
        <v>193</v>
      </c>
      <c r="AT262" s="160" t="s">
        <v>398</v>
      </c>
      <c r="AU262" s="160" t="s">
        <v>142</v>
      </c>
      <c r="AY262" s="14" t="s">
        <v>134</v>
      </c>
      <c r="BE262" s="161">
        <f t="shared" si="94"/>
        <v>0</v>
      </c>
      <c r="BF262" s="161">
        <f t="shared" si="95"/>
        <v>0</v>
      </c>
      <c r="BG262" s="161">
        <f t="shared" si="96"/>
        <v>0</v>
      </c>
      <c r="BH262" s="161">
        <f t="shared" si="97"/>
        <v>0</v>
      </c>
      <c r="BI262" s="161">
        <f t="shared" si="98"/>
        <v>0</v>
      </c>
      <c r="BJ262" s="14" t="s">
        <v>142</v>
      </c>
      <c r="BK262" s="161">
        <f t="shared" si="99"/>
        <v>0</v>
      </c>
      <c r="BL262" s="14" t="s">
        <v>166</v>
      </c>
      <c r="BM262" s="160" t="s">
        <v>631</v>
      </c>
    </row>
    <row r="263" spans="1:65" s="2" customFormat="1" ht="66.75" customHeight="1" x14ac:dyDescent="0.2">
      <c r="A263" s="29"/>
      <c r="B263" s="147"/>
      <c r="C263" s="167" t="s">
        <v>460</v>
      </c>
      <c r="D263" s="167" t="s">
        <v>398</v>
      </c>
      <c r="E263" s="168" t="s">
        <v>632</v>
      </c>
      <c r="F263" s="169" t="s">
        <v>633</v>
      </c>
      <c r="G263" s="170" t="s">
        <v>232</v>
      </c>
      <c r="H263" s="171">
        <v>1</v>
      </c>
      <c r="I263" s="172"/>
      <c r="J263" s="173">
        <f t="shared" si="90"/>
        <v>0</v>
      </c>
      <c r="K263" s="174"/>
      <c r="L263" s="175"/>
      <c r="M263" s="176" t="s">
        <v>1</v>
      </c>
      <c r="N263" s="177" t="s">
        <v>37</v>
      </c>
      <c r="O263" s="58"/>
      <c r="P263" s="158">
        <f t="shared" si="91"/>
        <v>0</v>
      </c>
      <c r="Q263" s="158">
        <v>0</v>
      </c>
      <c r="R263" s="158">
        <f t="shared" si="92"/>
        <v>0</v>
      </c>
      <c r="S263" s="158">
        <v>0</v>
      </c>
      <c r="T263" s="159">
        <f t="shared" si="9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0" t="s">
        <v>193</v>
      </c>
      <c r="AT263" s="160" t="s">
        <v>398</v>
      </c>
      <c r="AU263" s="160" t="s">
        <v>142</v>
      </c>
      <c r="AY263" s="14" t="s">
        <v>134</v>
      </c>
      <c r="BE263" s="161">
        <f t="shared" si="94"/>
        <v>0</v>
      </c>
      <c r="BF263" s="161">
        <f t="shared" si="95"/>
        <v>0</v>
      </c>
      <c r="BG263" s="161">
        <f t="shared" si="96"/>
        <v>0</v>
      </c>
      <c r="BH263" s="161">
        <f t="shared" si="97"/>
        <v>0</v>
      </c>
      <c r="BI263" s="161">
        <f t="shared" si="98"/>
        <v>0</v>
      </c>
      <c r="BJ263" s="14" t="s">
        <v>142</v>
      </c>
      <c r="BK263" s="161">
        <f t="shared" si="99"/>
        <v>0</v>
      </c>
      <c r="BL263" s="14" t="s">
        <v>166</v>
      </c>
      <c r="BM263" s="160" t="s">
        <v>634</v>
      </c>
    </row>
    <row r="264" spans="1:65" s="2" customFormat="1" ht="62.7" customHeight="1" x14ac:dyDescent="0.2">
      <c r="A264" s="29"/>
      <c r="B264" s="147"/>
      <c r="C264" s="167" t="s">
        <v>635</v>
      </c>
      <c r="D264" s="167" t="s">
        <v>398</v>
      </c>
      <c r="E264" s="168" t="s">
        <v>636</v>
      </c>
      <c r="F264" s="169" t="s">
        <v>637</v>
      </c>
      <c r="G264" s="170" t="s">
        <v>232</v>
      </c>
      <c r="H264" s="171">
        <v>2</v>
      </c>
      <c r="I264" s="172"/>
      <c r="J264" s="173">
        <f t="shared" si="90"/>
        <v>0</v>
      </c>
      <c r="K264" s="174"/>
      <c r="L264" s="175"/>
      <c r="M264" s="176" t="s">
        <v>1</v>
      </c>
      <c r="N264" s="177" t="s">
        <v>37</v>
      </c>
      <c r="O264" s="58"/>
      <c r="P264" s="158">
        <f t="shared" si="91"/>
        <v>0</v>
      </c>
      <c r="Q264" s="158">
        <v>0</v>
      </c>
      <c r="R264" s="158">
        <f t="shared" si="92"/>
        <v>0</v>
      </c>
      <c r="S264" s="158">
        <v>0</v>
      </c>
      <c r="T264" s="159">
        <f t="shared" si="9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0" t="s">
        <v>193</v>
      </c>
      <c r="AT264" s="160" t="s">
        <v>398</v>
      </c>
      <c r="AU264" s="160" t="s">
        <v>142</v>
      </c>
      <c r="AY264" s="14" t="s">
        <v>134</v>
      </c>
      <c r="BE264" s="161">
        <f t="shared" si="94"/>
        <v>0</v>
      </c>
      <c r="BF264" s="161">
        <f t="shared" si="95"/>
        <v>0</v>
      </c>
      <c r="BG264" s="161">
        <f t="shared" si="96"/>
        <v>0</v>
      </c>
      <c r="BH264" s="161">
        <f t="shared" si="97"/>
        <v>0</v>
      </c>
      <c r="BI264" s="161">
        <f t="shared" si="98"/>
        <v>0</v>
      </c>
      <c r="BJ264" s="14" t="s">
        <v>142</v>
      </c>
      <c r="BK264" s="161">
        <f t="shared" si="99"/>
        <v>0</v>
      </c>
      <c r="BL264" s="14" t="s">
        <v>166</v>
      </c>
      <c r="BM264" s="160" t="s">
        <v>638</v>
      </c>
    </row>
    <row r="265" spans="1:65" s="2" customFormat="1" ht="66.75" customHeight="1" x14ac:dyDescent="0.2">
      <c r="A265" s="29"/>
      <c r="B265" s="147"/>
      <c r="C265" s="167" t="s">
        <v>463</v>
      </c>
      <c r="D265" s="167" t="s">
        <v>398</v>
      </c>
      <c r="E265" s="168" t="s">
        <v>639</v>
      </c>
      <c r="F265" s="169" t="s">
        <v>640</v>
      </c>
      <c r="G265" s="170" t="s">
        <v>232</v>
      </c>
      <c r="H265" s="171">
        <v>1</v>
      </c>
      <c r="I265" s="172"/>
      <c r="J265" s="173">
        <f t="shared" si="90"/>
        <v>0</v>
      </c>
      <c r="K265" s="174"/>
      <c r="L265" s="175"/>
      <c r="M265" s="176" t="s">
        <v>1</v>
      </c>
      <c r="N265" s="177" t="s">
        <v>37</v>
      </c>
      <c r="O265" s="58"/>
      <c r="P265" s="158">
        <f t="shared" si="91"/>
        <v>0</v>
      </c>
      <c r="Q265" s="158">
        <v>0</v>
      </c>
      <c r="R265" s="158">
        <f t="shared" si="92"/>
        <v>0</v>
      </c>
      <c r="S265" s="158">
        <v>0</v>
      </c>
      <c r="T265" s="159">
        <f t="shared" si="9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193</v>
      </c>
      <c r="AT265" s="160" t="s">
        <v>398</v>
      </c>
      <c r="AU265" s="160" t="s">
        <v>142</v>
      </c>
      <c r="AY265" s="14" t="s">
        <v>134</v>
      </c>
      <c r="BE265" s="161">
        <f t="shared" si="94"/>
        <v>0</v>
      </c>
      <c r="BF265" s="161">
        <f t="shared" si="95"/>
        <v>0</v>
      </c>
      <c r="BG265" s="161">
        <f t="shared" si="96"/>
        <v>0</v>
      </c>
      <c r="BH265" s="161">
        <f t="shared" si="97"/>
        <v>0</v>
      </c>
      <c r="BI265" s="161">
        <f t="shared" si="98"/>
        <v>0</v>
      </c>
      <c r="BJ265" s="14" t="s">
        <v>142</v>
      </c>
      <c r="BK265" s="161">
        <f t="shared" si="99"/>
        <v>0</v>
      </c>
      <c r="BL265" s="14" t="s">
        <v>166</v>
      </c>
      <c r="BM265" s="160" t="s">
        <v>641</v>
      </c>
    </row>
    <row r="266" spans="1:65" s="2" customFormat="1" ht="62.7" customHeight="1" x14ac:dyDescent="0.2">
      <c r="A266" s="29"/>
      <c r="B266" s="147"/>
      <c r="C266" s="167" t="s">
        <v>642</v>
      </c>
      <c r="D266" s="167" t="s">
        <v>398</v>
      </c>
      <c r="E266" s="168" t="s">
        <v>643</v>
      </c>
      <c r="F266" s="169" t="s">
        <v>644</v>
      </c>
      <c r="G266" s="170" t="s">
        <v>232</v>
      </c>
      <c r="H266" s="171">
        <v>2</v>
      </c>
      <c r="I266" s="172"/>
      <c r="J266" s="173">
        <f t="shared" si="90"/>
        <v>0</v>
      </c>
      <c r="K266" s="174"/>
      <c r="L266" s="175"/>
      <c r="M266" s="176" t="s">
        <v>1</v>
      </c>
      <c r="N266" s="177" t="s">
        <v>37</v>
      </c>
      <c r="O266" s="58"/>
      <c r="P266" s="158">
        <f t="shared" si="91"/>
        <v>0</v>
      </c>
      <c r="Q266" s="158">
        <v>0</v>
      </c>
      <c r="R266" s="158">
        <f t="shared" si="92"/>
        <v>0</v>
      </c>
      <c r="S266" s="158">
        <v>0</v>
      </c>
      <c r="T266" s="159">
        <f t="shared" si="9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0" t="s">
        <v>193</v>
      </c>
      <c r="AT266" s="160" t="s">
        <v>398</v>
      </c>
      <c r="AU266" s="160" t="s">
        <v>142</v>
      </c>
      <c r="AY266" s="14" t="s">
        <v>134</v>
      </c>
      <c r="BE266" s="161">
        <f t="shared" si="94"/>
        <v>0</v>
      </c>
      <c r="BF266" s="161">
        <f t="shared" si="95"/>
        <v>0</v>
      </c>
      <c r="BG266" s="161">
        <f t="shared" si="96"/>
        <v>0</v>
      </c>
      <c r="BH266" s="161">
        <f t="shared" si="97"/>
        <v>0</v>
      </c>
      <c r="BI266" s="161">
        <f t="shared" si="98"/>
        <v>0</v>
      </c>
      <c r="BJ266" s="14" t="s">
        <v>142</v>
      </c>
      <c r="BK266" s="161">
        <f t="shared" si="99"/>
        <v>0</v>
      </c>
      <c r="BL266" s="14" t="s">
        <v>166</v>
      </c>
      <c r="BM266" s="160" t="s">
        <v>645</v>
      </c>
    </row>
    <row r="267" spans="1:65" s="2" customFormat="1" ht="66.75" customHeight="1" x14ac:dyDescent="0.2">
      <c r="A267" s="29"/>
      <c r="B267" s="147"/>
      <c r="C267" s="167" t="s">
        <v>467</v>
      </c>
      <c r="D267" s="167" t="s">
        <v>398</v>
      </c>
      <c r="E267" s="168" t="s">
        <v>646</v>
      </c>
      <c r="F267" s="169" t="s">
        <v>647</v>
      </c>
      <c r="G267" s="170" t="s">
        <v>232</v>
      </c>
      <c r="H267" s="171">
        <v>1</v>
      </c>
      <c r="I267" s="172"/>
      <c r="J267" s="173">
        <f t="shared" si="90"/>
        <v>0</v>
      </c>
      <c r="K267" s="174"/>
      <c r="L267" s="175"/>
      <c r="M267" s="176" t="s">
        <v>1</v>
      </c>
      <c r="N267" s="177" t="s">
        <v>37</v>
      </c>
      <c r="O267" s="58"/>
      <c r="P267" s="158">
        <f t="shared" si="91"/>
        <v>0</v>
      </c>
      <c r="Q267" s="158">
        <v>0</v>
      </c>
      <c r="R267" s="158">
        <f t="shared" si="92"/>
        <v>0</v>
      </c>
      <c r="S267" s="158">
        <v>0</v>
      </c>
      <c r="T267" s="159">
        <f t="shared" si="9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193</v>
      </c>
      <c r="AT267" s="160" t="s">
        <v>398</v>
      </c>
      <c r="AU267" s="160" t="s">
        <v>142</v>
      </c>
      <c r="AY267" s="14" t="s">
        <v>134</v>
      </c>
      <c r="BE267" s="161">
        <f t="shared" si="94"/>
        <v>0</v>
      </c>
      <c r="BF267" s="161">
        <f t="shared" si="95"/>
        <v>0</v>
      </c>
      <c r="BG267" s="161">
        <f t="shared" si="96"/>
        <v>0</v>
      </c>
      <c r="BH267" s="161">
        <f t="shared" si="97"/>
        <v>0</v>
      </c>
      <c r="BI267" s="161">
        <f t="shared" si="98"/>
        <v>0</v>
      </c>
      <c r="BJ267" s="14" t="s">
        <v>142</v>
      </c>
      <c r="BK267" s="161">
        <f t="shared" si="99"/>
        <v>0</v>
      </c>
      <c r="BL267" s="14" t="s">
        <v>166</v>
      </c>
      <c r="BM267" s="160" t="s">
        <v>648</v>
      </c>
    </row>
    <row r="268" spans="1:65" s="2" customFormat="1" ht="37.799999999999997" customHeight="1" x14ac:dyDescent="0.2">
      <c r="A268" s="29"/>
      <c r="B268" s="147"/>
      <c r="C268" s="167" t="s">
        <v>649</v>
      </c>
      <c r="D268" s="167" t="s">
        <v>398</v>
      </c>
      <c r="E268" s="168" t="s">
        <v>650</v>
      </c>
      <c r="F268" s="169" t="s">
        <v>651</v>
      </c>
      <c r="G268" s="170" t="s">
        <v>232</v>
      </c>
      <c r="H268" s="171">
        <v>6</v>
      </c>
      <c r="I268" s="172"/>
      <c r="J268" s="173">
        <f t="shared" si="90"/>
        <v>0</v>
      </c>
      <c r="K268" s="174"/>
      <c r="L268" s="175"/>
      <c r="M268" s="176" t="s">
        <v>1</v>
      </c>
      <c r="N268" s="177" t="s">
        <v>37</v>
      </c>
      <c r="O268" s="58"/>
      <c r="P268" s="158">
        <f t="shared" si="91"/>
        <v>0</v>
      </c>
      <c r="Q268" s="158">
        <v>0</v>
      </c>
      <c r="R268" s="158">
        <f t="shared" si="92"/>
        <v>0</v>
      </c>
      <c r="S268" s="158">
        <v>0</v>
      </c>
      <c r="T268" s="159">
        <f t="shared" si="9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193</v>
      </c>
      <c r="AT268" s="160" t="s">
        <v>398</v>
      </c>
      <c r="AU268" s="160" t="s">
        <v>142</v>
      </c>
      <c r="AY268" s="14" t="s">
        <v>134</v>
      </c>
      <c r="BE268" s="161">
        <f t="shared" si="94"/>
        <v>0</v>
      </c>
      <c r="BF268" s="161">
        <f t="shared" si="95"/>
        <v>0</v>
      </c>
      <c r="BG268" s="161">
        <f t="shared" si="96"/>
        <v>0</v>
      </c>
      <c r="BH268" s="161">
        <f t="shared" si="97"/>
        <v>0</v>
      </c>
      <c r="BI268" s="161">
        <f t="shared" si="98"/>
        <v>0</v>
      </c>
      <c r="BJ268" s="14" t="s">
        <v>142</v>
      </c>
      <c r="BK268" s="161">
        <f t="shared" si="99"/>
        <v>0</v>
      </c>
      <c r="BL268" s="14" t="s">
        <v>166</v>
      </c>
      <c r="BM268" s="160" t="s">
        <v>652</v>
      </c>
    </row>
    <row r="269" spans="1:65" s="2" customFormat="1" ht="66.75" customHeight="1" x14ac:dyDescent="0.2">
      <c r="A269" s="29"/>
      <c r="B269" s="147"/>
      <c r="C269" s="167" t="s">
        <v>471</v>
      </c>
      <c r="D269" s="167" t="s">
        <v>398</v>
      </c>
      <c r="E269" s="168" t="s">
        <v>653</v>
      </c>
      <c r="F269" s="169" t="s">
        <v>654</v>
      </c>
      <c r="G269" s="170" t="s">
        <v>232</v>
      </c>
      <c r="H269" s="171">
        <v>14</v>
      </c>
      <c r="I269" s="172"/>
      <c r="J269" s="173">
        <f t="shared" si="90"/>
        <v>0</v>
      </c>
      <c r="K269" s="174"/>
      <c r="L269" s="175"/>
      <c r="M269" s="176" t="s">
        <v>1</v>
      </c>
      <c r="N269" s="177" t="s">
        <v>37</v>
      </c>
      <c r="O269" s="58"/>
      <c r="P269" s="158">
        <f t="shared" si="91"/>
        <v>0</v>
      </c>
      <c r="Q269" s="158">
        <v>0</v>
      </c>
      <c r="R269" s="158">
        <f t="shared" si="92"/>
        <v>0</v>
      </c>
      <c r="S269" s="158">
        <v>0</v>
      </c>
      <c r="T269" s="159">
        <f t="shared" si="9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193</v>
      </c>
      <c r="AT269" s="160" t="s">
        <v>398</v>
      </c>
      <c r="AU269" s="160" t="s">
        <v>142</v>
      </c>
      <c r="AY269" s="14" t="s">
        <v>134</v>
      </c>
      <c r="BE269" s="161">
        <f t="shared" si="94"/>
        <v>0</v>
      </c>
      <c r="BF269" s="161">
        <f t="shared" si="95"/>
        <v>0</v>
      </c>
      <c r="BG269" s="161">
        <f t="shared" si="96"/>
        <v>0</v>
      </c>
      <c r="BH269" s="161">
        <f t="shared" si="97"/>
        <v>0</v>
      </c>
      <c r="BI269" s="161">
        <f t="shared" si="98"/>
        <v>0</v>
      </c>
      <c r="BJ269" s="14" t="s">
        <v>142</v>
      </c>
      <c r="BK269" s="161">
        <f t="shared" si="99"/>
        <v>0</v>
      </c>
      <c r="BL269" s="14" t="s">
        <v>166</v>
      </c>
      <c r="BM269" s="160" t="s">
        <v>655</v>
      </c>
    </row>
    <row r="270" spans="1:65" s="2" customFormat="1" ht="66.75" customHeight="1" x14ac:dyDescent="0.2">
      <c r="A270" s="29"/>
      <c r="B270" s="147"/>
      <c r="C270" s="167" t="s">
        <v>656</v>
      </c>
      <c r="D270" s="167" t="s">
        <v>398</v>
      </c>
      <c r="E270" s="168" t="s">
        <v>657</v>
      </c>
      <c r="F270" s="169" t="s">
        <v>658</v>
      </c>
      <c r="G270" s="170" t="s">
        <v>232</v>
      </c>
      <c r="H270" s="171">
        <v>1</v>
      </c>
      <c r="I270" s="172"/>
      <c r="J270" s="173">
        <f t="shared" si="90"/>
        <v>0</v>
      </c>
      <c r="K270" s="174"/>
      <c r="L270" s="175"/>
      <c r="M270" s="176" t="s">
        <v>1</v>
      </c>
      <c r="N270" s="177" t="s">
        <v>37</v>
      </c>
      <c r="O270" s="58"/>
      <c r="P270" s="158">
        <f t="shared" si="91"/>
        <v>0</v>
      </c>
      <c r="Q270" s="158">
        <v>0</v>
      </c>
      <c r="R270" s="158">
        <f t="shared" si="92"/>
        <v>0</v>
      </c>
      <c r="S270" s="158">
        <v>0</v>
      </c>
      <c r="T270" s="159">
        <f t="shared" si="9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193</v>
      </c>
      <c r="AT270" s="160" t="s">
        <v>398</v>
      </c>
      <c r="AU270" s="160" t="s">
        <v>142</v>
      </c>
      <c r="AY270" s="14" t="s">
        <v>134</v>
      </c>
      <c r="BE270" s="161">
        <f t="shared" si="94"/>
        <v>0</v>
      </c>
      <c r="BF270" s="161">
        <f t="shared" si="95"/>
        <v>0</v>
      </c>
      <c r="BG270" s="161">
        <f t="shared" si="96"/>
        <v>0</v>
      </c>
      <c r="BH270" s="161">
        <f t="shared" si="97"/>
        <v>0</v>
      </c>
      <c r="BI270" s="161">
        <f t="shared" si="98"/>
        <v>0</v>
      </c>
      <c r="BJ270" s="14" t="s">
        <v>142</v>
      </c>
      <c r="BK270" s="161">
        <f t="shared" si="99"/>
        <v>0</v>
      </c>
      <c r="BL270" s="14" t="s">
        <v>166</v>
      </c>
      <c r="BM270" s="160" t="s">
        <v>659</v>
      </c>
    </row>
    <row r="271" spans="1:65" s="2" customFormat="1" ht="66.75" customHeight="1" x14ac:dyDescent="0.2">
      <c r="A271" s="29"/>
      <c r="B271" s="147"/>
      <c r="C271" s="167" t="s">
        <v>474</v>
      </c>
      <c r="D271" s="167" t="s">
        <v>398</v>
      </c>
      <c r="E271" s="168" t="s">
        <v>660</v>
      </c>
      <c r="F271" s="169" t="s">
        <v>661</v>
      </c>
      <c r="G271" s="170" t="s">
        <v>232</v>
      </c>
      <c r="H271" s="171">
        <v>4</v>
      </c>
      <c r="I271" s="172"/>
      <c r="J271" s="173">
        <f t="shared" si="90"/>
        <v>0</v>
      </c>
      <c r="K271" s="174"/>
      <c r="L271" s="175"/>
      <c r="M271" s="176" t="s">
        <v>1</v>
      </c>
      <c r="N271" s="177" t="s">
        <v>37</v>
      </c>
      <c r="O271" s="58"/>
      <c r="P271" s="158">
        <f t="shared" si="91"/>
        <v>0</v>
      </c>
      <c r="Q271" s="158">
        <v>0</v>
      </c>
      <c r="R271" s="158">
        <f t="shared" si="92"/>
        <v>0</v>
      </c>
      <c r="S271" s="158">
        <v>0</v>
      </c>
      <c r="T271" s="159">
        <f t="shared" si="9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193</v>
      </c>
      <c r="AT271" s="160" t="s">
        <v>398</v>
      </c>
      <c r="AU271" s="160" t="s">
        <v>142</v>
      </c>
      <c r="AY271" s="14" t="s">
        <v>134</v>
      </c>
      <c r="BE271" s="161">
        <f t="shared" si="94"/>
        <v>0</v>
      </c>
      <c r="BF271" s="161">
        <f t="shared" si="95"/>
        <v>0</v>
      </c>
      <c r="BG271" s="161">
        <f t="shared" si="96"/>
        <v>0</v>
      </c>
      <c r="BH271" s="161">
        <f t="shared" si="97"/>
        <v>0</v>
      </c>
      <c r="BI271" s="161">
        <f t="shared" si="98"/>
        <v>0</v>
      </c>
      <c r="BJ271" s="14" t="s">
        <v>142</v>
      </c>
      <c r="BK271" s="161">
        <f t="shared" si="99"/>
        <v>0</v>
      </c>
      <c r="BL271" s="14" t="s">
        <v>166</v>
      </c>
      <c r="BM271" s="160" t="s">
        <v>662</v>
      </c>
    </row>
    <row r="272" spans="1:65" s="2" customFormat="1" ht="62.7" customHeight="1" x14ac:dyDescent="0.2">
      <c r="A272" s="29"/>
      <c r="B272" s="147"/>
      <c r="C272" s="167" t="s">
        <v>663</v>
      </c>
      <c r="D272" s="167" t="s">
        <v>398</v>
      </c>
      <c r="E272" s="168" t="s">
        <v>664</v>
      </c>
      <c r="F272" s="169" t="s">
        <v>665</v>
      </c>
      <c r="G272" s="170" t="s">
        <v>232</v>
      </c>
      <c r="H272" s="171">
        <v>4</v>
      </c>
      <c r="I272" s="172"/>
      <c r="J272" s="173">
        <f t="shared" si="90"/>
        <v>0</v>
      </c>
      <c r="K272" s="174"/>
      <c r="L272" s="175"/>
      <c r="M272" s="176" t="s">
        <v>1</v>
      </c>
      <c r="N272" s="177" t="s">
        <v>37</v>
      </c>
      <c r="O272" s="58"/>
      <c r="P272" s="158">
        <f t="shared" si="91"/>
        <v>0</v>
      </c>
      <c r="Q272" s="158">
        <v>0</v>
      </c>
      <c r="R272" s="158">
        <f t="shared" si="92"/>
        <v>0</v>
      </c>
      <c r="S272" s="158">
        <v>0</v>
      </c>
      <c r="T272" s="159">
        <f t="shared" si="9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0" t="s">
        <v>193</v>
      </c>
      <c r="AT272" s="160" t="s">
        <v>398</v>
      </c>
      <c r="AU272" s="160" t="s">
        <v>142</v>
      </c>
      <c r="AY272" s="14" t="s">
        <v>134</v>
      </c>
      <c r="BE272" s="161">
        <f t="shared" si="94"/>
        <v>0</v>
      </c>
      <c r="BF272" s="161">
        <f t="shared" si="95"/>
        <v>0</v>
      </c>
      <c r="BG272" s="161">
        <f t="shared" si="96"/>
        <v>0</v>
      </c>
      <c r="BH272" s="161">
        <f t="shared" si="97"/>
        <v>0</v>
      </c>
      <c r="BI272" s="161">
        <f t="shared" si="98"/>
        <v>0</v>
      </c>
      <c r="BJ272" s="14" t="s">
        <v>142</v>
      </c>
      <c r="BK272" s="161">
        <f t="shared" si="99"/>
        <v>0</v>
      </c>
      <c r="BL272" s="14" t="s">
        <v>166</v>
      </c>
      <c r="BM272" s="160" t="s">
        <v>666</v>
      </c>
    </row>
    <row r="273" spans="1:65" s="2" customFormat="1" ht="66.75" customHeight="1" x14ac:dyDescent="0.2">
      <c r="A273" s="29"/>
      <c r="B273" s="147"/>
      <c r="C273" s="167" t="s">
        <v>478</v>
      </c>
      <c r="D273" s="167" t="s">
        <v>398</v>
      </c>
      <c r="E273" s="168" t="s">
        <v>667</v>
      </c>
      <c r="F273" s="169" t="s">
        <v>668</v>
      </c>
      <c r="G273" s="170" t="s">
        <v>232</v>
      </c>
      <c r="H273" s="171">
        <v>14</v>
      </c>
      <c r="I273" s="172"/>
      <c r="J273" s="173">
        <f t="shared" si="90"/>
        <v>0</v>
      </c>
      <c r="K273" s="174"/>
      <c r="L273" s="175"/>
      <c r="M273" s="176" t="s">
        <v>1</v>
      </c>
      <c r="N273" s="177" t="s">
        <v>37</v>
      </c>
      <c r="O273" s="58"/>
      <c r="P273" s="158">
        <f t="shared" si="91"/>
        <v>0</v>
      </c>
      <c r="Q273" s="158">
        <v>0</v>
      </c>
      <c r="R273" s="158">
        <f t="shared" si="92"/>
        <v>0</v>
      </c>
      <c r="S273" s="158">
        <v>0</v>
      </c>
      <c r="T273" s="159">
        <f t="shared" si="9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193</v>
      </c>
      <c r="AT273" s="160" t="s">
        <v>398</v>
      </c>
      <c r="AU273" s="160" t="s">
        <v>142</v>
      </c>
      <c r="AY273" s="14" t="s">
        <v>134</v>
      </c>
      <c r="BE273" s="161">
        <f t="shared" si="94"/>
        <v>0</v>
      </c>
      <c r="BF273" s="161">
        <f t="shared" si="95"/>
        <v>0</v>
      </c>
      <c r="BG273" s="161">
        <f t="shared" si="96"/>
        <v>0</v>
      </c>
      <c r="BH273" s="161">
        <f t="shared" si="97"/>
        <v>0</v>
      </c>
      <c r="BI273" s="161">
        <f t="shared" si="98"/>
        <v>0</v>
      </c>
      <c r="BJ273" s="14" t="s">
        <v>142</v>
      </c>
      <c r="BK273" s="161">
        <f t="shared" si="99"/>
        <v>0</v>
      </c>
      <c r="BL273" s="14" t="s">
        <v>166</v>
      </c>
      <c r="BM273" s="160" t="s">
        <v>669</v>
      </c>
    </row>
    <row r="274" spans="1:65" s="2" customFormat="1" ht="66.75" customHeight="1" x14ac:dyDescent="0.2">
      <c r="A274" s="29"/>
      <c r="B274" s="147"/>
      <c r="C274" s="167" t="s">
        <v>670</v>
      </c>
      <c r="D274" s="167" t="s">
        <v>398</v>
      </c>
      <c r="E274" s="168" t="s">
        <v>671</v>
      </c>
      <c r="F274" s="169" t="s">
        <v>672</v>
      </c>
      <c r="G274" s="170" t="s">
        <v>232</v>
      </c>
      <c r="H274" s="171">
        <v>1</v>
      </c>
      <c r="I274" s="172"/>
      <c r="J274" s="173">
        <f t="shared" si="90"/>
        <v>0</v>
      </c>
      <c r="K274" s="174"/>
      <c r="L274" s="175"/>
      <c r="M274" s="176" t="s">
        <v>1</v>
      </c>
      <c r="N274" s="177" t="s">
        <v>37</v>
      </c>
      <c r="O274" s="58"/>
      <c r="P274" s="158">
        <f t="shared" si="91"/>
        <v>0</v>
      </c>
      <c r="Q274" s="158">
        <v>0</v>
      </c>
      <c r="R274" s="158">
        <f t="shared" si="92"/>
        <v>0</v>
      </c>
      <c r="S274" s="158">
        <v>0</v>
      </c>
      <c r="T274" s="159">
        <f t="shared" si="9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193</v>
      </c>
      <c r="AT274" s="160" t="s">
        <v>398</v>
      </c>
      <c r="AU274" s="160" t="s">
        <v>142</v>
      </c>
      <c r="AY274" s="14" t="s">
        <v>134</v>
      </c>
      <c r="BE274" s="161">
        <f t="shared" si="94"/>
        <v>0</v>
      </c>
      <c r="BF274" s="161">
        <f t="shared" si="95"/>
        <v>0</v>
      </c>
      <c r="BG274" s="161">
        <f t="shared" si="96"/>
        <v>0</v>
      </c>
      <c r="BH274" s="161">
        <f t="shared" si="97"/>
        <v>0</v>
      </c>
      <c r="BI274" s="161">
        <f t="shared" si="98"/>
        <v>0</v>
      </c>
      <c r="BJ274" s="14" t="s">
        <v>142</v>
      </c>
      <c r="BK274" s="161">
        <f t="shared" si="99"/>
        <v>0</v>
      </c>
      <c r="BL274" s="14" t="s">
        <v>166</v>
      </c>
      <c r="BM274" s="160" t="s">
        <v>673</v>
      </c>
    </row>
    <row r="275" spans="1:65" s="2" customFormat="1" ht="66.75" customHeight="1" x14ac:dyDescent="0.2">
      <c r="A275" s="29"/>
      <c r="B275" s="147"/>
      <c r="C275" s="167" t="s">
        <v>481</v>
      </c>
      <c r="D275" s="167" t="s">
        <v>398</v>
      </c>
      <c r="E275" s="168" t="s">
        <v>674</v>
      </c>
      <c r="F275" s="169" t="s">
        <v>675</v>
      </c>
      <c r="G275" s="170" t="s">
        <v>232</v>
      </c>
      <c r="H275" s="171">
        <v>3</v>
      </c>
      <c r="I275" s="172"/>
      <c r="J275" s="173">
        <f t="shared" si="90"/>
        <v>0</v>
      </c>
      <c r="K275" s="174"/>
      <c r="L275" s="175"/>
      <c r="M275" s="176" t="s">
        <v>1</v>
      </c>
      <c r="N275" s="177" t="s">
        <v>37</v>
      </c>
      <c r="O275" s="58"/>
      <c r="P275" s="158">
        <f t="shared" si="91"/>
        <v>0</v>
      </c>
      <c r="Q275" s="158">
        <v>0</v>
      </c>
      <c r="R275" s="158">
        <f t="shared" si="92"/>
        <v>0</v>
      </c>
      <c r="S275" s="158">
        <v>0</v>
      </c>
      <c r="T275" s="159">
        <f t="shared" si="9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193</v>
      </c>
      <c r="AT275" s="160" t="s">
        <v>398</v>
      </c>
      <c r="AU275" s="160" t="s">
        <v>142</v>
      </c>
      <c r="AY275" s="14" t="s">
        <v>134</v>
      </c>
      <c r="BE275" s="161">
        <f t="shared" si="94"/>
        <v>0</v>
      </c>
      <c r="BF275" s="161">
        <f t="shared" si="95"/>
        <v>0</v>
      </c>
      <c r="BG275" s="161">
        <f t="shared" si="96"/>
        <v>0</v>
      </c>
      <c r="BH275" s="161">
        <f t="shared" si="97"/>
        <v>0</v>
      </c>
      <c r="BI275" s="161">
        <f t="shared" si="98"/>
        <v>0</v>
      </c>
      <c r="BJ275" s="14" t="s">
        <v>142</v>
      </c>
      <c r="BK275" s="161">
        <f t="shared" si="99"/>
        <v>0</v>
      </c>
      <c r="BL275" s="14" t="s">
        <v>166</v>
      </c>
      <c r="BM275" s="160" t="s">
        <v>676</v>
      </c>
    </row>
    <row r="276" spans="1:65" s="2" customFormat="1" ht="66.75" customHeight="1" x14ac:dyDescent="0.2">
      <c r="A276" s="29"/>
      <c r="B276" s="147"/>
      <c r="C276" s="167" t="s">
        <v>677</v>
      </c>
      <c r="D276" s="167" t="s">
        <v>398</v>
      </c>
      <c r="E276" s="168" t="s">
        <v>678</v>
      </c>
      <c r="F276" s="169" t="s">
        <v>679</v>
      </c>
      <c r="G276" s="170" t="s">
        <v>232</v>
      </c>
      <c r="H276" s="171">
        <v>4</v>
      </c>
      <c r="I276" s="172"/>
      <c r="J276" s="173">
        <f t="shared" si="90"/>
        <v>0</v>
      </c>
      <c r="K276" s="174"/>
      <c r="L276" s="175"/>
      <c r="M276" s="176" t="s">
        <v>1</v>
      </c>
      <c r="N276" s="177" t="s">
        <v>37</v>
      </c>
      <c r="O276" s="58"/>
      <c r="P276" s="158">
        <f t="shared" si="91"/>
        <v>0</v>
      </c>
      <c r="Q276" s="158">
        <v>0</v>
      </c>
      <c r="R276" s="158">
        <f t="shared" si="92"/>
        <v>0</v>
      </c>
      <c r="S276" s="158">
        <v>0</v>
      </c>
      <c r="T276" s="159">
        <f t="shared" si="9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193</v>
      </c>
      <c r="AT276" s="160" t="s">
        <v>398</v>
      </c>
      <c r="AU276" s="160" t="s">
        <v>142</v>
      </c>
      <c r="AY276" s="14" t="s">
        <v>134</v>
      </c>
      <c r="BE276" s="161">
        <f t="shared" si="94"/>
        <v>0</v>
      </c>
      <c r="BF276" s="161">
        <f t="shared" si="95"/>
        <v>0</v>
      </c>
      <c r="BG276" s="161">
        <f t="shared" si="96"/>
        <v>0</v>
      </c>
      <c r="BH276" s="161">
        <f t="shared" si="97"/>
        <v>0</v>
      </c>
      <c r="BI276" s="161">
        <f t="shared" si="98"/>
        <v>0</v>
      </c>
      <c r="BJ276" s="14" t="s">
        <v>142</v>
      </c>
      <c r="BK276" s="161">
        <f t="shared" si="99"/>
        <v>0</v>
      </c>
      <c r="BL276" s="14" t="s">
        <v>166</v>
      </c>
      <c r="BM276" s="160" t="s">
        <v>680</v>
      </c>
    </row>
    <row r="277" spans="1:65" s="2" customFormat="1" ht="66.75" customHeight="1" x14ac:dyDescent="0.2">
      <c r="A277" s="29"/>
      <c r="B277" s="147"/>
      <c r="C277" s="167" t="s">
        <v>485</v>
      </c>
      <c r="D277" s="167" t="s">
        <v>398</v>
      </c>
      <c r="E277" s="168" t="s">
        <v>681</v>
      </c>
      <c r="F277" s="169" t="s">
        <v>682</v>
      </c>
      <c r="G277" s="170" t="s">
        <v>232</v>
      </c>
      <c r="H277" s="171">
        <v>6</v>
      </c>
      <c r="I277" s="172"/>
      <c r="J277" s="173">
        <f t="shared" si="90"/>
        <v>0</v>
      </c>
      <c r="K277" s="174"/>
      <c r="L277" s="175"/>
      <c r="M277" s="176" t="s">
        <v>1</v>
      </c>
      <c r="N277" s="177" t="s">
        <v>37</v>
      </c>
      <c r="O277" s="58"/>
      <c r="P277" s="158">
        <f t="shared" si="91"/>
        <v>0</v>
      </c>
      <c r="Q277" s="158">
        <v>0</v>
      </c>
      <c r="R277" s="158">
        <f t="shared" si="92"/>
        <v>0</v>
      </c>
      <c r="S277" s="158">
        <v>0</v>
      </c>
      <c r="T277" s="159">
        <f t="shared" si="9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193</v>
      </c>
      <c r="AT277" s="160" t="s">
        <v>398</v>
      </c>
      <c r="AU277" s="160" t="s">
        <v>142</v>
      </c>
      <c r="AY277" s="14" t="s">
        <v>134</v>
      </c>
      <c r="BE277" s="161">
        <f t="shared" si="94"/>
        <v>0</v>
      </c>
      <c r="BF277" s="161">
        <f t="shared" si="95"/>
        <v>0</v>
      </c>
      <c r="BG277" s="161">
        <f t="shared" si="96"/>
        <v>0</v>
      </c>
      <c r="BH277" s="161">
        <f t="shared" si="97"/>
        <v>0</v>
      </c>
      <c r="BI277" s="161">
        <f t="shared" si="98"/>
        <v>0</v>
      </c>
      <c r="BJ277" s="14" t="s">
        <v>142</v>
      </c>
      <c r="BK277" s="161">
        <f t="shared" si="99"/>
        <v>0</v>
      </c>
      <c r="BL277" s="14" t="s">
        <v>166</v>
      </c>
      <c r="BM277" s="160" t="s">
        <v>683</v>
      </c>
    </row>
    <row r="278" spans="1:65" s="2" customFormat="1" ht="24.15" customHeight="1" x14ac:dyDescent="0.2">
      <c r="A278" s="29"/>
      <c r="B278" s="147"/>
      <c r="C278" s="167" t="s">
        <v>684</v>
      </c>
      <c r="D278" s="167" t="s">
        <v>398</v>
      </c>
      <c r="E278" s="168" t="s">
        <v>685</v>
      </c>
      <c r="F278" s="169" t="s">
        <v>686</v>
      </c>
      <c r="G278" s="170" t="s">
        <v>232</v>
      </c>
      <c r="H278" s="171">
        <v>1</v>
      </c>
      <c r="I278" s="172"/>
      <c r="J278" s="173">
        <f t="shared" si="90"/>
        <v>0</v>
      </c>
      <c r="K278" s="174"/>
      <c r="L278" s="175"/>
      <c r="M278" s="176" t="s">
        <v>1</v>
      </c>
      <c r="N278" s="177" t="s">
        <v>37</v>
      </c>
      <c r="O278" s="58"/>
      <c r="P278" s="158">
        <f t="shared" si="91"/>
        <v>0</v>
      </c>
      <c r="Q278" s="158">
        <v>0</v>
      </c>
      <c r="R278" s="158">
        <f t="shared" si="92"/>
        <v>0</v>
      </c>
      <c r="S278" s="158">
        <v>0</v>
      </c>
      <c r="T278" s="159">
        <f t="shared" si="9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0" t="s">
        <v>193</v>
      </c>
      <c r="AT278" s="160" t="s">
        <v>398</v>
      </c>
      <c r="AU278" s="160" t="s">
        <v>142</v>
      </c>
      <c r="AY278" s="14" t="s">
        <v>134</v>
      </c>
      <c r="BE278" s="161">
        <f t="shared" si="94"/>
        <v>0</v>
      </c>
      <c r="BF278" s="161">
        <f t="shared" si="95"/>
        <v>0</v>
      </c>
      <c r="BG278" s="161">
        <f t="shared" si="96"/>
        <v>0</v>
      </c>
      <c r="BH278" s="161">
        <f t="shared" si="97"/>
        <v>0</v>
      </c>
      <c r="BI278" s="161">
        <f t="shared" si="98"/>
        <v>0</v>
      </c>
      <c r="BJ278" s="14" t="s">
        <v>142</v>
      </c>
      <c r="BK278" s="161">
        <f t="shared" si="99"/>
        <v>0</v>
      </c>
      <c r="BL278" s="14" t="s">
        <v>166</v>
      </c>
      <c r="BM278" s="160" t="s">
        <v>687</v>
      </c>
    </row>
    <row r="279" spans="1:65" s="2" customFormat="1" ht="33" customHeight="1" x14ac:dyDescent="0.2">
      <c r="A279" s="29"/>
      <c r="B279" s="147"/>
      <c r="C279" s="167" t="s">
        <v>488</v>
      </c>
      <c r="D279" s="167" t="s">
        <v>398</v>
      </c>
      <c r="E279" s="168" t="s">
        <v>688</v>
      </c>
      <c r="F279" s="169" t="s">
        <v>689</v>
      </c>
      <c r="G279" s="170" t="s">
        <v>232</v>
      </c>
      <c r="H279" s="171">
        <v>1</v>
      </c>
      <c r="I279" s="172"/>
      <c r="J279" s="173">
        <f t="shared" si="90"/>
        <v>0</v>
      </c>
      <c r="K279" s="174"/>
      <c r="L279" s="175"/>
      <c r="M279" s="176" t="s">
        <v>1</v>
      </c>
      <c r="N279" s="177" t="s">
        <v>37</v>
      </c>
      <c r="O279" s="58"/>
      <c r="P279" s="158">
        <f t="shared" si="91"/>
        <v>0</v>
      </c>
      <c r="Q279" s="158">
        <v>0</v>
      </c>
      <c r="R279" s="158">
        <f t="shared" si="92"/>
        <v>0</v>
      </c>
      <c r="S279" s="158">
        <v>0</v>
      </c>
      <c r="T279" s="159">
        <f t="shared" si="9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0" t="s">
        <v>193</v>
      </c>
      <c r="AT279" s="160" t="s">
        <v>398</v>
      </c>
      <c r="AU279" s="160" t="s">
        <v>142</v>
      </c>
      <c r="AY279" s="14" t="s">
        <v>134</v>
      </c>
      <c r="BE279" s="161">
        <f t="shared" si="94"/>
        <v>0</v>
      </c>
      <c r="BF279" s="161">
        <f t="shared" si="95"/>
        <v>0</v>
      </c>
      <c r="BG279" s="161">
        <f t="shared" si="96"/>
        <v>0</v>
      </c>
      <c r="BH279" s="161">
        <f t="shared" si="97"/>
        <v>0</v>
      </c>
      <c r="BI279" s="161">
        <f t="shared" si="98"/>
        <v>0</v>
      </c>
      <c r="BJ279" s="14" t="s">
        <v>142</v>
      </c>
      <c r="BK279" s="161">
        <f t="shared" si="99"/>
        <v>0</v>
      </c>
      <c r="BL279" s="14" t="s">
        <v>166</v>
      </c>
      <c r="BM279" s="160" t="s">
        <v>690</v>
      </c>
    </row>
    <row r="280" spans="1:65" s="2" customFormat="1" ht="16.5" customHeight="1" x14ac:dyDescent="0.2">
      <c r="A280" s="29"/>
      <c r="B280" s="147"/>
      <c r="C280" s="167" t="s">
        <v>691</v>
      </c>
      <c r="D280" s="167" t="s">
        <v>398</v>
      </c>
      <c r="E280" s="168" t="s">
        <v>692</v>
      </c>
      <c r="F280" s="169" t="s">
        <v>693</v>
      </c>
      <c r="G280" s="170" t="s">
        <v>232</v>
      </c>
      <c r="H280" s="171">
        <v>2</v>
      </c>
      <c r="I280" s="172"/>
      <c r="J280" s="173">
        <f t="shared" si="90"/>
        <v>0</v>
      </c>
      <c r="K280" s="174"/>
      <c r="L280" s="175"/>
      <c r="M280" s="176" t="s">
        <v>1</v>
      </c>
      <c r="N280" s="177" t="s">
        <v>37</v>
      </c>
      <c r="O280" s="58"/>
      <c r="P280" s="158">
        <f t="shared" si="91"/>
        <v>0</v>
      </c>
      <c r="Q280" s="158">
        <v>0</v>
      </c>
      <c r="R280" s="158">
        <f t="shared" si="92"/>
        <v>0</v>
      </c>
      <c r="S280" s="158">
        <v>0</v>
      </c>
      <c r="T280" s="159">
        <f t="shared" si="9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193</v>
      </c>
      <c r="AT280" s="160" t="s">
        <v>398</v>
      </c>
      <c r="AU280" s="160" t="s">
        <v>142</v>
      </c>
      <c r="AY280" s="14" t="s">
        <v>134</v>
      </c>
      <c r="BE280" s="161">
        <f t="shared" si="94"/>
        <v>0</v>
      </c>
      <c r="BF280" s="161">
        <f t="shared" si="95"/>
        <v>0</v>
      </c>
      <c r="BG280" s="161">
        <f t="shared" si="96"/>
        <v>0</v>
      </c>
      <c r="BH280" s="161">
        <f t="shared" si="97"/>
        <v>0</v>
      </c>
      <c r="BI280" s="161">
        <f t="shared" si="98"/>
        <v>0</v>
      </c>
      <c r="BJ280" s="14" t="s">
        <v>142</v>
      </c>
      <c r="BK280" s="161">
        <f t="shared" si="99"/>
        <v>0</v>
      </c>
      <c r="BL280" s="14" t="s">
        <v>166</v>
      </c>
      <c r="BM280" s="160" t="s">
        <v>694</v>
      </c>
    </row>
    <row r="281" spans="1:65" s="2" customFormat="1" ht="33" customHeight="1" x14ac:dyDescent="0.2">
      <c r="A281" s="29"/>
      <c r="B281" s="147"/>
      <c r="C281" s="167" t="s">
        <v>490</v>
      </c>
      <c r="D281" s="167" t="s">
        <v>398</v>
      </c>
      <c r="E281" s="168" t="s">
        <v>695</v>
      </c>
      <c r="F281" s="169" t="s">
        <v>696</v>
      </c>
      <c r="G281" s="170" t="s">
        <v>232</v>
      </c>
      <c r="H281" s="171">
        <v>1</v>
      </c>
      <c r="I281" s="172"/>
      <c r="J281" s="173">
        <f t="shared" si="90"/>
        <v>0</v>
      </c>
      <c r="K281" s="174"/>
      <c r="L281" s="175"/>
      <c r="M281" s="176" t="s">
        <v>1</v>
      </c>
      <c r="N281" s="177" t="s">
        <v>37</v>
      </c>
      <c r="O281" s="58"/>
      <c r="P281" s="158">
        <f t="shared" si="91"/>
        <v>0</v>
      </c>
      <c r="Q281" s="158">
        <v>0</v>
      </c>
      <c r="R281" s="158">
        <f t="shared" si="92"/>
        <v>0</v>
      </c>
      <c r="S281" s="158">
        <v>0</v>
      </c>
      <c r="T281" s="159">
        <f t="shared" si="9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0" t="s">
        <v>193</v>
      </c>
      <c r="AT281" s="160" t="s">
        <v>398</v>
      </c>
      <c r="AU281" s="160" t="s">
        <v>142</v>
      </c>
      <c r="AY281" s="14" t="s">
        <v>134</v>
      </c>
      <c r="BE281" s="161">
        <f t="shared" si="94"/>
        <v>0</v>
      </c>
      <c r="BF281" s="161">
        <f t="shared" si="95"/>
        <v>0</v>
      </c>
      <c r="BG281" s="161">
        <f t="shared" si="96"/>
        <v>0</v>
      </c>
      <c r="BH281" s="161">
        <f t="shared" si="97"/>
        <v>0</v>
      </c>
      <c r="BI281" s="161">
        <f t="shared" si="98"/>
        <v>0</v>
      </c>
      <c r="BJ281" s="14" t="s">
        <v>142</v>
      </c>
      <c r="BK281" s="161">
        <f t="shared" si="99"/>
        <v>0</v>
      </c>
      <c r="BL281" s="14" t="s">
        <v>166</v>
      </c>
      <c r="BM281" s="160" t="s">
        <v>697</v>
      </c>
    </row>
    <row r="282" spans="1:65" s="2" customFormat="1" ht="24.15" customHeight="1" x14ac:dyDescent="0.2">
      <c r="A282" s="29"/>
      <c r="B282" s="147"/>
      <c r="C282" s="167" t="s">
        <v>698</v>
      </c>
      <c r="D282" s="167" t="s">
        <v>398</v>
      </c>
      <c r="E282" s="168" t="s">
        <v>699</v>
      </c>
      <c r="F282" s="169" t="s">
        <v>700</v>
      </c>
      <c r="G282" s="170" t="s">
        <v>232</v>
      </c>
      <c r="H282" s="171">
        <v>1</v>
      </c>
      <c r="I282" s="172"/>
      <c r="J282" s="173">
        <f t="shared" si="90"/>
        <v>0</v>
      </c>
      <c r="K282" s="174"/>
      <c r="L282" s="175"/>
      <c r="M282" s="176" t="s">
        <v>1</v>
      </c>
      <c r="N282" s="177" t="s">
        <v>37</v>
      </c>
      <c r="O282" s="58"/>
      <c r="P282" s="158">
        <f t="shared" si="91"/>
        <v>0</v>
      </c>
      <c r="Q282" s="158">
        <v>0</v>
      </c>
      <c r="R282" s="158">
        <f t="shared" si="92"/>
        <v>0</v>
      </c>
      <c r="S282" s="158">
        <v>0</v>
      </c>
      <c r="T282" s="159">
        <f t="shared" si="9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0" t="s">
        <v>193</v>
      </c>
      <c r="AT282" s="160" t="s">
        <v>398</v>
      </c>
      <c r="AU282" s="160" t="s">
        <v>142</v>
      </c>
      <c r="AY282" s="14" t="s">
        <v>134</v>
      </c>
      <c r="BE282" s="161">
        <f t="shared" si="94"/>
        <v>0</v>
      </c>
      <c r="BF282" s="161">
        <f t="shared" si="95"/>
        <v>0</v>
      </c>
      <c r="BG282" s="161">
        <f t="shared" si="96"/>
        <v>0</v>
      </c>
      <c r="BH282" s="161">
        <f t="shared" si="97"/>
        <v>0</v>
      </c>
      <c r="BI282" s="161">
        <f t="shared" si="98"/>
        <v>0</v>
      </c>
      <c r="BJ282" s="14" t="s">
        <v>142</v>
      </c>
      <c r="BK282" s="161">
        <f t="shared" si="99"/>
        <v>0</v>
      </c>
      <c r="BL282" s="14" t="s">
        <v>166</v>
      </c>
      <c r="BM282" s="160" t="s">
        <v>701</v>
      </c>
    </row>
    <row r="283" spans="1:65" s="2" customFormat="1" ht="16.5" customHeight="1" x14ac:dyDescent="0.2">
      <c r="A283" s="29"/>
      <c r="B283" s="147"/>
      <c r="C283" s="167" t="s">
        <v>493</v>
      </c>
      <c r="D283" s="167" t="s">
        <v>398</v>
      </c>
      <c r="E283" s="168" t="s">
        <v>702</v>
      </c>
      <c r="F283" s="169" t="s">
        <v>703</v>
      </c>
      <c r="G283" s="170" t="s">
        <v>232</v>
      </c>
      <c r="H283" s="171">
        <v>2</v>
      </c>
      <c r="I283" s="172"/>
      <c r="J283" s="173">
        <f t="shared" si="90"/>
        <v>0</v>
      </c>
      <c r="K283" s="174"/>
      <c r="L283" s="175"/>
      <c r="M283" s="176" t="s">
        <v>1</v>
      </c>
      <c r="N283" s="177" t="s">
        <v>37</v>
      </c>
      <c r="O283" s="58"/>
      <c r="P283" s="158">
        <f t="shared" si="91"/>
        <v>0</v>
      </c>
      <c r="Q283" s="158">
        <v>0</v>
      </c>
      <c r="R283" s="158">
        <f t="shared" si="92"/>
        <v>0</v>
      </c>
      <c r="S283" s="158">
        <v>0</v>
      </c>
      <c r="T283" s="159">
        <f t="shared" si="9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193</v>
      </c>
      <c r="AT283" s="160" t="s">
        <v>398</v>
      </c>
      <c r="AU283" s="160" t="s">
        <v>142</v>
      </c>
      <c r="AY283" s="14" t="s">
        <v>134</v>
      </c>
      <c r="BE283" s="161">
        <f t="shared" si="94"/>
        <v>0</v>
      </c>
      <c r="BF283" s="161">
        <f t="shared" si="95"/>
        <v>0</v>
      </c>
      <c r="BG283" s="161">
        <f t="shared" si="96"/>
        <v>0</v>
      </c>
      <c r="BH283" s="161">
        <f t="shared" si="97"/>
        <v>0</v>
      </c>
      <c r="BI283" s="161">
        <f t="shared" si="98"/>
        <v>0</v>
      </c>
      <c r="BJ283" s="14" t="s">
        <v>142</v>
      </c>
      <c r="BK283" s="161">
        <f t="shared" si="99"/>
        <v>0</v>
      </c>
      <c r="BL283" s="14" t="s">
        <v>166</v>
      </c>
      <c r="BM283" s="160" t="s">
        <v>704</v>
      </c>
    </row>
    <row r="284" spans="1:65" s="2" customFormat="1" ht="16.5" customHeight="1" x14ac:dyDescent="0.2">
      <c r="A284" s="29"/>
      <c r="B284" s="147"/>
      <c r="C284" s="167" t="s">
        <v>705</v>
      </c>
      <c r="D284" s="167" t="s">
        <v>398</v>
      </c>
      <c r="E284" s="168" t="s">
        <v>706</v>
      </c>
      <c r="F284" s="169" t="s">
        <v>707</v>
      </c>
      <c r="G284" s="170" t="s">
        <v>232</v>
      </c>
      <c r="H284" s="171">
        <v>1</v>
      </c>
      <c r="I284" s="172"/>
      <c r="J284" s="173">
        <f t="shared" si="90"/>
        <v>0</v>
      </c>
      <c r="K284" s="174"/>
      <c r="L284" s="175"/>
      <c r="M284" s="176" t="s">
        <v>1</v>
      </c>
      <c r="N284" s="177" t="s">
        <v>37</v>
      </c>
      <c r="O284" s="58"/>
      <c r="P284" s="158">
        <f t="shared" si="91"/>
        <v>0</v>
      </c>
      <c r="Q284" s="158">
        <v>0</v>
      </c>
      <c r="R284" s="158">
        <f t="shared" si="92"/>
        <v>0</v>
      </c>
      <c r="S284" s="158">
        <v>0</v>
      </c>
      <c r="T284" s="159">
        <f t="shared" si="9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193</v>
      </c>
      <c r="AT284" s="160" t="s">
        <v>398</v>
      </c>
      <c r="AU284" s="160" t="s">
        <v>142</v>
      </c>
      <c r="AY284" s="14" t="s">
        <v>134</v>
      </c>
      <c r="BE284" s="161">
        <f t="shared" si="94"/>
        <v>0</v>
      </c>
      <c r="BF284" s="161">
        <f t="shared" si="95"/>
        <v>0</v>
      </c>
      <c r="BG284" s="161">
        <f t="shared" si="96"/>
        <v>0</v>
      </c>
      <c r="BH284" s="161">
        <f t="shared" si="97"/>
        <v>0</v>
      </c>
      <c r="BI284" s="161">
        <f t="shared" si="98"/>
        <v>0</v>
      </c>
      <c r="BJ284" s="14" t="s">
        <v>142</v>
      </c>
      <c r="BK284" s="161">
        <f t="shared" si="99"/>
        <v>0</v>
      </c>
      <c r="BL284" s="14" t="s">
        <v>166</v>
      </c>
      <c r="BM284" s="160" t="s">
        <v>708</v>
      </c>
    </row>
    <row r="285" spans="1:65" s="2" customFormat="1" ht="21.75" customHeight="1" x14ac:dyDescent="0.2">
      <c r="A285" s="29"/>
      <c r="B285" s="147"/>
      <c r="C285" s="148" t="s">
        <v>497</v>
      </c>
      <c r="D285" s="148" t="s">
        <v>137</v>
      </c>
      <c r="E285" s="149" t="s">
        <v>709</v>
      </c>
      <c r="F285" s="150" t="s">
        <v>710</v>
      </c>
      <c r="G285" s="151" t="s">
        <v>140</v>
      </c>
      <c r="H285" s="152">
        <v>23.738</v>
      </c>
      <c r="I285" s="153"/>
      <c r="J285" s="154">
        <f t="shared" si="90"/>
        <v>0</v>
      </c>
      <c r="K285" s="155"/>
      <c r="L285" s="30"/>
      <c r="M285" s="156" t="s">
        <v>1</v>
      </c>
      <c r="N285" s="157" t="s">
        <v>37</v>
      </c>
      <c r="O285" s="58"/>
      <c r="P285" s="158">
        <f t="shared" si="91"/>
        <v>0</v>
      </c>
      <c r="Q285" s="158">
        <v>0</v>
      </c>
      <c r="R285" s="158">
        <f t="shared" si="92"/>
        <v>0</v>
      </c>
      <c r="S285" s="158">
        <v>0</v>
      </c>
      <c r="T285" s="159">
        <f t="shared" si="9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166</v>
      </c>
      <c r="AT285" s="160" t="s">
        <v>137</v>
      </c>
      <c r="AU285" s="160" t="s">
        <v>142</v>
      </c>
      <c r="AY285" s="14" t="s">
        <v>134</v>
      </c>
      <c r="BE285" s="161">
        <f t="shared" si="94"/>
        <v>0</v>
      </c>
      <c r="BF285" s="161">
        <f t="shared" si="95"/>
        <v>0</v>
      </c>
      <c r="BG285" s="161">
        <f t="shared" si="96"/>
        <v>0</v>
      </c>
      <c r="BH285" s="161">
        <f t="shared" si="97"/>
        <v>0</v>
      </c>
      <c r="BI285" s="161">
        <f t="shared" si="98"/>
        <v>0</v>
      </c>
      <c r="BJ285" s="14" t="s">
        <v>142</v>
      </c>
      <c r="BK285" s="161">
        <f t="shared" si="99"/>
        <v>0</v>
      </c>
      <c r="BL285" s="14" t="s">
        <v>166</v>
      </c>
      <c r="BM285" s="160" t="s">
        <v>711</v>
      </c>
    </row>
    <row r="286" spans="1:65" s="2" customFormat="1" ht="24.15" customHeight="1" x14ac:dyDescent="0.2">
      <c r="A286" s="29"/>
      <c r="B286" s="147"/>
      <c r="C286" s="167" t="s">
        <v>712</v>
      </c>
      <c r="D286" s="167" t="s">
        <v>398</v>
      </c>
      <c r="E286" s="168" t="s">
        <v>713</v>
      </c>
      <c r="F286" s="169" t="s">
        <v>714</v>
      </c>
      <c r="G286" s="170" t="s">
        <v>232</v>
      </c>
      <c r="H286" s="171">
        <v>2</v>
      </c>
      <c r="I286" s="172"/>
      <c r="J286" s="173">
        <f t="shared" si="90"/>
        <v>0</v>
      </c>
      <c r="K286" s="174"/>
      <c r="L286" s="175"/>
      <c r="M286" s="176" t="s">
        <v>1</v>
      </c>
      <c r="N286" s="177" t="s">
        <v>37</v>
      </c>
      <c r="O286" s="58"/>
      <c r="P286" s="158">
        <f t="shared" si="91"/>
        <v>0</v>
      </c>
      <c r="Q286" s="158">
        <v>0</v>
      </c>
      <c r="R286" s="158">
        <f t="shared" si="92"/>
        <v>0</v>
      </c>
      <c r="S286" s="158">
        <v>0</v>
      </c>
      <c r="T286" s="159">
        <f t="shared" si="9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193</v>
      </c>
      <c r="AT286" s="160" t="s">
        <v>398</v>
      </c>
      <c r="AU286" s="160" t="s">
        <v>142</v>
      </c>
      <c r="AY286" s="14" t="s">
        <v>134</v>
      </c>
      <c r="BE286" s="161">
        <f t="shared" si="94"/>
        <v>0</v>
      </c>
      <c r="BF286" s="161">
        <f t="shared" si="95"/>
        <v>0</v>
      </c>
      <c r="BG286" s="161">
        <f t="shared" si="96"/>
        <v>0</v>
      </c>
      <c r="BH286" s="161">
        <f t="shared" si="97"/>
        <v>0</v>
      </c>
      <c r="BI286" s="161">
        <f t="shared" si="98"/>
        <v>0</v>
      </c>
      <c r="BJ286" s="14" t="s">
        <v>142</v>
      </c>
      <c r="BK286" s="161">
        <f t="shared" si="99"/>
        <v>0</v>
      </c>
      <c r="BL286" s="14" t="s">
        <v>166</v>
      </c>
      <c r="BM286" s="160" t="s">
        <v>715</v>
      </c>
    </row>
    <row r="287" spans="1:65" s="2" customFormat="1" ht="24.15" customHeight="1" x14ac:dyDescent="0.2">
      <c r="A287" s="29"/>
      <c r="B287" s="147"/>
      <c r="C287" s="167" t="s">
        <v>500</v>
      </c>
      <c r="D287" s="167" t="s">
        <v>398</v>
      </c>
      <c r="E287" s="168" t="s">
        <v>716</v>
      </c>
      <c r="F287" s="169" t="s">
        <v>717</v>
      </c>
      <c r="G287" s="170" t="s">
        <v>232</v>
      </c>
      <c r="H287" s="171">
        <v>3</v>
      </c>
      <c r="I287" s="172"/>
      <c r="J287" s="173">
        <f t="shared" si="90"/>
        <v>0</v>
      </c>
      <c r="K287" s="174"/>
      <c r="L287" s="175"/>
      <c r="M287" s="176" t="s">
        <v>1</v>
      </c>
      <c r="N287" s="177" t="s">
        <v>37</v>
      </c>
      <c r="O287" s="58"/>
      <c r="P287" s="158">
        <f t="shared" si="91"/>
        <v>0</v>
      </c>
      <c r="Q287" s="158">
        <v>0</v>
      </c>
      <c r="R287" s="158">
        <f t="shared" si="92"/>
        <v>0</v>
      </c>
      <c r="S287" s="158">
        <v>0</v>
      </c>
      <c r="T287" s="159">
        <f t="shared" si="9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193</v>
      </c>
      <c r="AT287" s="160" t="s">
        <v>398</v>
      </c>
      <c r="AU287" s="160" t="s">
        <v>142</v>
      </c>
      <c r="AY287" s="14" t="s">
        <v>134</v>
      </c>
      <c r="BE287" s="161">
        <f t="shared" si="94"/>
        <v>0</v>
      </c>
      <c r="BF287" s="161">
        <f t="shared" si="95"/>
        <v>0</v>
      </c>
      <c r="BG287" s="161">
        <f t="shared" si="96"/>
        <v>0</v>
      </c>
      <c r="BH287" s="161">
        <f t="shared" si="97"/>
        <v>0</v>
      </c>
      <c r="BI287" s="161">
        <f t="shared" si="98"/>
        <v>0</v>
      </c>
      <c r="BJ287" s="14" t="s">
        <v>142</v>
      </c>
      <c r="BK287" s="161">
        <f t="shared" si="99"/>
        <v>0</v>
      </c>
      <c r="BL287" s="14" t="s">
        <v>166</v>
      </c>
      <c r="BM287" s="160" t="s">
        <v>718</v>
      </c>
    </row>
    <row r="288" spans="1:65" s="2" customFormat="1" ht="33" customHeight="1" x14ac:dyDescent="0.2">
      <c r="A288" s="29"/>
      <c r="B288" s="147"/>
      <c r="C288" s="148" t="s">
        <v>719</v>
      </c>
      <c r="D288" s="148" t="s">
        <v>137</v>
      </c>
      <c r="E288" s="149" t="s">
        <v>720</v>
      </c>
      <c r="F288" s="150" t="s">
        <v>721</v>
      </c>
      <c r="G288" s="151" t="s">
        <v>232</v>
      </c>
      <c r="H288" s="152">
        <v>16</v>
      </c>
      <c r="I288" s="153"/>
      <c r="J288" s="154">
        <f t="shared" si="90"/>
        <v>0</v>
      </c>
      <c r="K288" s="155"/>
      <c r="L288" s="30"/>
      <c r="M288" s="156" t="s">
        <v>1</v>
      </c>
      <c r="N288" s="157" t="s">
        <v>37</v>
      </c>
      <c r="O288" s="58"/>
      <c r="P288" s="158">
        <f t="shared" si="91"/>
        <v>0</v>
      </c>
      <c r="Q288" s="158">
        <v>0</v>
      </c>
      <c r="R288" s="158">
        <f t="shared" si="92"/>
        <v>0</v>
      </c>
      <c r="S288" s="158">
        <v>0</v>
      </c>
      <c r="T288" s="159">
        <f t="shared" si="9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166</v>
      </c>
      <c r="AT288" s="160" t="s">
        <v>137</v>
      </c>
      <c r="AU288" s="160" t="s">
        <v>142</v>
      </c>
      <c r="AY288" s="14" t="s">
        <v>134</v>
      </c>
      <c r="BE288" s="161">
        <f t="shared" si="94"/>
        <v>0</v>
      </c>
      <c r="BF288" s="161">
        <f t="shared" si="95"/>
        <v>0</v>
      </c>
      <c r="BG288" s="161">
        <f t="shared" si="96"/>
        <v>0</v>
      </c>
      <c r="BH288" s="161">
        <f t="shared" si="97"/>
        <v>0</v>
      </c>
      <c r="BI288" s="161">
        <f t="shared" si="98"/>
        <v>0</v>
      </c>
      <c r="BJ288" s="14" t="s">
        <v>142</v>
      </c>
      <c r="BK288" s="161">
        <f t="shared" si="99"/>
        <v>0</v>
      </c>
      <c r="BL288" s="14" t="s">
        <v>166</v>
      </c>
      <c r="BM288" s="160" t="s">
        <v>722</v>
      </c>
    </row>
    <row r="289" spans="1:65" s="2" customFormat="1" ht="37.799999999999997" customHeight="1" x14ac:dyDescent="0.2">
      <c r="A289" s="29"/>
      <c r="B289" s="147"/>
      <c r="C289" s="167" t="s">
        <v>504</v>
      </c>
      <c r="D289" s="167" t="s">
        <v>398</v>
      </c>
      <c r="E289" s="168" t="s">
        <v>723</v>
      </c>
      <c r="F289" s="169" t="s">
        <v>724</v>
      </c>
      <c r="G289" s="170" t="s">
        <v>232</v>
      </c>
      <c r="H289" s="171">
        <v>16</v>
      </c>
      <c r="I289" s="172"/>
      <c r="J289" s="173">
        <f t="shared" ref="J289:J313" si="100">ROUND(I289*H289,2)</f>
        <v>0</v>
      </c>
      <c r="K289" s="174"/>
      <c r="L289" s="175"/>
      <c r="M289" s="176" t="s">
        <v>1</v>
      </c>
      <c r="N289" s="177" t="s">
        <v>37</v>
      </c>
      <c r="O289" s="58"/>
      <c r="P289" s="158">
        <f t="shared" ref="P289:P313" si="101">O289*H289</f>
        <v>0</v>
      </c>
      <c r="Q289" s="158">
        <v>0</v>
      </c>
      <c r="R289" s="158">
        <f t="shared" ref="R289:R313" si="102">Q289*H289</f>
        <v>0</v>
      </c>
      <c r="S289" s="158">
        <v>0</v>
      </c>
      <c r="T289" s="159">
        <f t="shared" ref="T289:T313" si="103">S289*H289</f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0" t="s">
        <v>193</v>
      </c>
      <c r="AT289" s="160" t="s">
        <v>398</v>
      </c>
      <c r="AU289" s="160" t="s">
        <v>142</v>
      </c>
      <c r="AY289" s="14" t="s">
        <v>134</v>
      </c>
      <c r="BE289" s="161">
        <f t="shared" ref="BE289:BE313" si="104">IF(N289="základná",J289,0)</f>
        <v>0</v>
      </c>
      <c r="BF289" s="161">
        <f t="shared" ref="BF289:BF313" si="105">IF(N289="znížená",J289,0)</f>
        <v>0</v>
      </c>
      <c r="BG289" s="161">
        <f t="shared" ref="BG289:BG313" si="106">IF(N289="zákl. prenesená",J289,0)</f>
        <v>0</v>
      </c>
      <c r="BH289" s="161">
        <f t="shared" ref="BH289:BH313" si="107">IF(N289="zníž. prenesená",J289,0)</f>
        <v>0</v>
      </c>
      <c r="BI289" s="161">
        <f t="shared" ref="BI289:BI313" si="108">IF(N289="nulová",J289,0)</f>
        <v>0</v>
      </c>
      <c r="BJ289" s="14" t="s">
        <v>142</v>
      </c>
      <c r="BK289" s="161">
        <f t="shared" ref="BK289:BK313" si="109">ROUND(I289*H289,2)</f>
        <v>0</v>
      </c>
      <c r="BL289" s="14" t="s">
        <v>166</v>
      </c>
      <c r="BM289" s="160" t="s">
        <v>725</v>
      </c>
    </row>
    <row r="290" spans="1:65" s="2" customFormat="1" ht="33" customHeight="1" x14ac:dyDescent="0.2">
      <c r="A290" s="29"/>
      <c r="B290" s="147"/>
      <c r="C290" s="148" t="s">
        <v>726</v>
      </c>
      <c r="D290" s="148" t="s">
        <v>137</v>
      </c>
      <c r="E290" s="149" t="s">
        <v>727</v>
      </c>
      <c r="F290" s="150" t="s">
        <v>728</v>
      </c>
      <c r="G290" s="151" t="s">
        <v>148</v>
      </c>
      <c r="H290" s="152">
        <v>50</v>
      </c>
      <c r="I290" s="153"/>
      <c r="J290" s="154">
        <f t="shared" si="100"/>
        <v>0</v>
      </c>
      <c r="K290" s="155"/>
      <c r="L290" s="30"/>
      <c r="M290" s="156" t="s">
        <v>1</v>
      </c>
      <c r="N290" s="157" t="s">
        <v>37</v>
      </c>
      <c r="O290" s="58"/>
      <c r="P290" s="158">
        <f t="shared" si="101"/>
        <v>0</v>
      </c>
      <c r="Q290" s="158">
        <v>0</v>
      </c>
      <c r="R290" s="158">
        <f t="shared" si="102"/>
        <v>0</v>
      </c>
      <c r="S290" s="158">
        <v>0</v>
      </c>
      <c r="T290" s="159">
        <f t="shared" si="10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166</v>
      </c>
      <c r="AT290" s="160" t="s">
        <v>137</v>
      </c>
      <c r="AU290" s="160" t="s">
        <v>142</v>
      </c>
      <c r="AY290" s="14" t="s">
        <v>134</v>
      </c>
      <c r="BE290" s="161">
        <f t="shared" si="104"/>
        <v>0</v>
      </c>
      <c r="BF290" s="161">
        <f t="shared" si="105"/>
        <v>0</v>
      </c>
      <c r="BG290" s="161">
        <f t="shared" si="106"/>
        <v>0</v>
      </c>
      <c r="BH290" s="161">
        <f t="shared" si="107"/>
        <v>0</v>
      </c>
      <c r="BI290" s="161">
        <f t="shared" si="108"/>
        <v>0</v>
      </c>
      <c r="BJ290" s="14" t="s">
        <v>142</v>
      </c>
      <c r="BK290" s="161">
        <f t="shared" si="109"/>
        <v>0</v>
      </c>
      <c r="BL290" s="14" t="s">
        <v>166</v>
      </c>
      <c r="BM290" s="160" t="s">
        <v>729</v>
      </c>
    </row>
    <row r="291" spans="1:65" s="2" customFormat="1" ht="24.15" customHeight="1" x14ac:dyDescent="0.2">
      <c r="A291" s="29"/>
      <c r="B291" s="147"/>
      <c r="C291" s="148" t="s">
        <v>507</v>
      </c>
      <c r="D291" s="148" t="s">
        <v>137</v>
      </c>
      <c r="E291" s="149" t="s">
        <v>730</v>
      </c>
      <c r="F291" s="150" t="s">
        <v>731</v>
      </c>
      <c r="G291" s="151" t="s">
        <v>732</v>
      </c>
      <c r="H291" s="152">
        <v>50</v>
      </c>
      <c r="I291" s="153"/>
      <c r="J291" s="154">
        <f t="shared" si="100"/>
        <v>0</v>
      </c>
      <c r="K291" s="155"/>
      <c r="L291" s="30"/>
      <c r="M291" s="156" t="s">
        <v>1</v>
      </c>
      <c r="N291" s="157" t="s">
        <v>37</v>
      </c>
      <c r="O291" s="58"/>
      <c r="P291" s="158">
        <f t="shared" si="101"/>
        <v>0</v>
      </c>
      <c r="Q291" s="158">
        <v>0</v>
      </c>
      <c r="R291" s="158">
        <f t="shared" si="102"/>
        <v>0</v>
      </c>
      <c r="S291" s="158">
        <v>0</v>
      </c>
      <c r="T291" s="159">
        <f t="shared" si="10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166</v>
      </c>
      <c r="AT291" s="160" t="s">
        <v>137</v>
      </c>
      <c r="AU291" s="160" t="s">
        <v>142</v>
      </c>
      <c r="AY291" s="14" t="s">
        <v>134</v>
      </c>
      <c r="BE291" s="161">
        <f t="shared" si="104"/>
        <v>0</v>
      </c>
      <c r="BF291" s="161">
        <f t="shared" si="105"/>
        <v>0</v>
      </c>
      <c r="BG291" s="161">
        <f t="shared" si="106"/>
        <v>0</v>
      </c>
      <c r="BH291" s="161">
        <f t="shared" si="107"/>
        <v>0</v>
      </c>
      <c r="BI291" s="161">
        <f t="shared" si="108"/>
        <v>0</v>
      </c>
      <c r="BJ291" s="14" t="s">
        <v>142</v>
      </c>
      <c r="BK291" s="161">
        <f t="shared" si="109"/>
        <v>0</v>
      </c>
      <c r="BL291" s="14" t="s">
        <v>166</v>
      </c>
      <c r="BM291" s="160" t="s">
        <v>733</v>
      </c>
    </row>
    <row r="292" spans="1:65" s="2" customFormat="1" ht="24.15" customHeight="1" x14ac:dyDescent="0.2">
      <c r="A292" s="29"/>
      <c r="B292" s="147"/>
      <c r="C292" s="167" t="s">
        <v>734</v>
      </c>
      <c r="D292" s="167" t="s">
        <v>398</v>
      </c>
      <c r="E292" s="168" t="s">
        <v>735</v>
      </c>
      <c r="F292" s="169" t="s">
        <v>736</v>
      </c>
      <c r="G292" s="170" t="s">
        <v>232</v>
      </c>
      <c r="H292" s="171">
        <v>50</v>
      </c>
      <c r="I292" s="172"/>
      <c r="J292" s="173">
        <f t="shared" si="100"/>
        <v>0</v>
      </c>
      <c r="K292" s="174"/>
      <c r="L292" s="175"/>
      <c r="M292" s="176" t="s">
        <v>1</v>
      </c>
      <c r="N292" s="177" t="s">
        <v>37</v>
      </c>
      <c r="O292" s="58"/>
      <c r="P292" s="158">
        <f t="shared" si="101"/>
        <v>0</v>
      </c>
      <c r="Q292" s="158">
        <v>0</v>
      </c>
      <c r="R292" s="158">
        <f t="shared" si="102"/>
        <v>0</v>
      </c>
      <c r="S292" s="158">
        <v>0</v>
      </c>
      <c r="T292" s="159">
        <f t="shared" si="10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193</v>
      </c>
      <c r="AT292" s="160" t="s">
        <v>398</v>
      </c>
      <c r="AU292" s="160" t="s">
        <v>142</v>
      </c>
      <c r="AY292" s="14" t="s">
        <v>134</v>
      </c>
      <c r="BE292" s="161">
        <f t="shared" si="104"/>
        <v>0</v>
      </c>
      <c r="BF292" s="161">
        <f t="shared" si="105"/>
        <v>0</v>
      </c>
      <c r="BG292" s="161">
        <f t="shared" si="106"/>
        <v>0</v>
      </c>
      <c r="BH292" s="161">
        <f t="shared" si="107"/>
        <v>0</v>
      </c>
      <c r="BI292" s="161">
        <f t="shared" si="108"/>
        <v>0</v>
      </c>
      <c r="BJ292" s="14" t="s">
        <v>142</v>
      </c>
      <c r="BK292" s="161">
        <f t="shared" si="109"/>
        <v>0</v>
      </c>
      <c r="BL292" s="14" t="s">
        <v>166</v>
      </c>
      <c r="BM292" s="160" t="s">
        <v>737</v>
      </c>
    </row>
    <row r="293" spans="1:65" s="2" customFormat="1" ht="24.15" customHeight="1" x14ac:dyDescent="0.2">
      <c r="A293" s="29"/>
      <c r="B293" s="147"/>
      <c r="C293" s="167" t="s">
        <v>511</v>
      </c>
      <c r="D293" s="167" t="s">
        <v>398</v>
      </c>
      <c r="E293" s="168" t="s">
        <v>738</v>
      </c>
      <c r="F293" s="169" t="s">
        <v>739</v>
      </c>
      <c r="G293" s="170" t="s">
        <v>232</v>
      </c>
      <c r="H293" s="171">
        <v>50</v>
      </c>
      <c r="I293" s="172"/>
      <c r="J293" s="173">
        <f t="shared" si="100"/>
        <v>0</v>
      </c>
      <c r="K293" s="174"/>
      <c r="L293" s="175"/>
      <c r="M293" s="176" t="s">
        <v>1</v>
      </c>
      <c r="N293" s="177" t="s">
        <v>37</v>
      </c>
      <c r="O293" s="58"/>
      <c r="P293" s="158">
        <f t="shared" si="101"/>
        <v>0</v>
      </c>
      <c r="Q293" s="158">
        <v>0</v>
      </c>
      <c r="R293" s="158">
        <f t="shared" si="102"/>
        <v>0</v>
      </c>
      <c r="S293" s="158">
        <v>0</v>
      </c>
      <c r="T293" s="159">
        <f t="shared" si="10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193</v>
      </c>
      <c r="AT293" s="160" t="s">
        <v>398</v>
      </c>
      <c r="AU293" s="160" t="s">
        <v>142</v>
      </c>
      <c r="AY293" s="14" t="s">
        <v>134</v>
      </c>
      <c r="BE293" s="161">
        <f t="shared" si="104"/>
        <v>0</v>
      </c>
      <c r="BF293" s="161">
        <f t="shared" si="105"/>
        <v>0</v>
      </c>
      <c r="BG293" s="161">
        <f t="shared" si="106"/>
        <v>0</v>
      </c>
      <c r="BH293" s="161">
        <f t="shared" si="107"/>
        <v>0</v>
      </c>
      <c r="BI293" s="161">
        <f t="shared" si="108"/>
        <v>0</v>
      </c>
      <c r="BJ293" s="14" t="s">
        <v>142</v>
      </c>
      <c r="BK293" s="161">
        <f t="shared" si="109"/>
        <v>0</v>
      </c>
      <c r="BL293" s="14" t="s">
        <v>166</v>
      </c>
      <c r="BM293" s="160" t="s">
        <v>740</v>
      </c>
    </row>
    <row r="294" spans="1:65" s="2" customFormat="1" ht="21.75" customHeight="1" x14ac:dyDescent="0.2">
      <c r="A294" s="29"/>
      <c r="B294" s="147"/>
      <c r="C294" s="148" t="s">
        <v>741</v>
      </c>
      <c r="D294" s="148" t="s">
        <v>137</v>
      </c>
      <c r="E294" s="149" t="s">
        <v>742</v>
      </c>
      <c r="F294" s="150" t="s">
        <v>743</v>
      </c>
      <c r="G294" s="151" t="s">
        <v>232</v>
      </c>
      <c r="H294" s="152">
        <v>52</v>
      </c>
      <c r="I294" s="153"/>
      <c r="J294" s="154">
        <f t="shared" si="100"/>
        <v>0</v>
      </c>
      <c r="K294" s="155"/>
      <c r="L294" s="30"/>
      <c r="M294" s="156" t="s">
        <v>1</v>
      </c>
      <c r="N294" s="157" t="s">
        <v>37</v>
      </c>
      <c r="O294" s="58"/>
      <c r="P294" s="158">
        <f t="shared" si="101"/>
        <v>0</v>
      </c>
      <c r="Q294" s="158">
        <v>0</v>
      </c>
      <c r="R294" s="158">
        <f t="shared" si="102"/>
        <v>0</v>
      </c>
      <c r="S294" s="158">
        <v>0</v>
      </c>
      <c r="T294" s="159">
        <f t="shared" si="10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166</v>
      </c>
      <c r="AT294" s="160" t="s">
        <v>137</v>
      </c>
      <c r="AU294" s="160" t="s">
        <v>142</v>
      </c>
      <c r="AY294" s="14" t="s">
        <v>134</v>
      </c>
      <c r="BE294" s="161">
        <f t="shared" si="104"/>
        <v>0</v>
      </c>
      <c r="BF294" s="161">
        <f t="shared" si="105"/>
        <v>0</v>
      </c>
      <c r="BG294" s="161">
        <f t="shared" si="106"/>
        <v>0</v>
      </c>
      <c r="BH294" s="161">
        <f t="shared" si="107"/>
        <v>0</v>
      </c>
      <c r="BI294" s="161">
        <f t="shared" si="108"/>
        <v>0</v>
      </c>
      <c r="BJ294" s="14" t="s">
        <v>142</v>
      </c>
      <c r="BK294" s="161">
        <f t="shared" si="109"/>
        <v>0</v>
      </c>
      <c r="BL294" s="14" t="s">
        <v>166</v>
      </c>
      <c r="BM294" s="160" t="s">
        <v>744</v>
      </c>
    </row>
    <row r="295" spans="1:65" s="2" customFormat="1" ht="33" customHeight="1" x14ac:dyDescent="0.2">
      <c r="A295" s="29"/>
      <c r="B295" s="147"/>
      <c r="C295" s="167" t="s">
        <v>514</v>
      </c>
      <c r="D295" s="167" t="s">
        <v>398</v>
      </c>
      <c r="E295" s="168" t="s">
        <v>745</v>
      </c>
      <c r="F295" s="169" t="s">
        <v>746</v>
      </c>
      <c r="G295" s="170" t="s">
        <v>232</v>
      </c>
      <c r="H295" s="171">
        <v>52</v>
      </c>
      <c r="I295" s="172"/>
      <c r="J295" s="173">
        <f t="shared" si="100"/>
        <v>0</v>
      </c>
      <c r="K295" s="174"/>
      <c r="L295" s="175"/>
      <c r="M295" s="176" t="s">
        <v>1</v>
      </c>
      <c r="N295" s="177" t="s">
        <v>37</v>
      </c>
      <c r="O295" s="58"/>
      <c r="P295" s="158">
        <f t="shared" si="101"/>
        <v>0</v>
      </c>
      <c r="Q295" s="158">
        <v>0</v>
      </c>
      <c r="R295" s="158">
        <f t="shared" si="102"/>
        <v>0</v>
      </c>
      <c r="S295" s="158">
        <v>0</v>
      </c>
      <c r="T295" s="159">
        <f t="shared" si="10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193</v>
      </c>
      <c r="AT295" s="160" t="s">
        <v>398</v>
      </c>
      <c r="AU295" s="160" t="s">
        <v>142</v>
      </c>
      <c r="AY295" s="14" t="s">
        <v>134</v>
      </c>
      <c r="BE295" s="161">
        <f t="shared" si="104"/>
        <v>0</v>
      </c>
      <c r="BF295" s="161">
        <f t="shared" si="105"/>
        <v>0</v>
      </c>
      <c r="BG295" s="161">
        <f t="shared" si="106"/>
        <v>0</v>
      </c>
      <c r="BH295" s="161">
        <f t="shared" si="107"/>
        <v>0</v>
      </c>
      <c r="BI295" s="161">
        <f t="shared" si="108"/>
        <v>0</v>
      </c>
      <c r="BJ295" s="14" t="s">
        <v>142</v>
      </c>
      <c r="BK295" s="161">
        <f t="shared" si="109"/>
        <v>0</v>
      </c>
      <c r="BL295" s="14" t="s">
        <v>166</v>
      </c>
      <c r="BM295" s="160" t="s">
        <v>747</v>
      </c>
    </row>
    <row r="296" spans="1:65" s="2" customFormat="1" ht="21.75" customHeight="1" x14ac:dyDescent="0.2">
      <c r="A296" s="29"/>
      <c r="B296" s="147"/>
      <c r="C296" s="148" t="s">
        <v>748</v>
      </c>
      <c r="D296" s="148" t="s">
        <v>137</v>
      </c>
      <c r="E296" s="149" t="s">
        <v>749</v>
      </c>
      <c r="F296" s="150" t="s">
        <v>750</v>
      </c>
      <c r="G296" s="151" t="s">
        <v>232</v>
      </c>
      <c r="H296" s="152">
        <v>6</v>
      </c>
      <c r="I296" s="153"/>
      <c r="J296" s="154">
        <f t="shared" si="100"/>
        <v>0</v>
      </c>
      <c r="K296" s="155"/>
      <c r="L296" s="30"/>
      <c r="M296" s="156" t="s">
        <v>1</v>
      </c>
      <c r="N296" s="157" t="s">
        <v>37</v>
      </c>
      <c r="O296" s="58"/>
      <c r="P296" s="158">
        <f t="shared" si="101"/>
        <v>0</v>
      </c>
      <c r="Q296" s="158">
        <v>0</v>
      </c>
      <c r="R296" s="158">
        <f t="shared" si="102"/>
        <v>0</v>
      </c>
      <c r="S296" s="158">
        <v>0</v>
      </c>
      <c r="T296" s="159">
        <f t="shared" si="10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0" t="s">
        <v>166</v>
      </c>
      <c r="AT296" s="160" t="s">
        <v>137</v>
      </c>
      <c r="AU296" s="160" t="s">
        <v>142</v>
      </c>
      <c r="AY296" s="14" t="s">
        <v>134</v>
      </c>
      <c r="BE296" s="161">
        <f t="shared" si="104"/>
        <v>0</v>
      </c>
      <c r="BF296" s="161">
        <f t="shared" si="105"/>
        <v>0</v>
      </c>
      <c r="BG296" s="161">
        <f t="shared" si="106"/>
        <v>0</v>
      </c>
      <c r="BH296" s="161">
        <f t="shared" si="107"/>
        <v>0</v>
      </c>
      <c r="BI296" s="161">
        <f t="shared" si="108"/>
        <v>0</v>
      </c>
      <c r="BJ296" s="14" t="s">
        <v>142</v>
      </c>
      <c r="BK296" s="161">
        <f t="shared" si="109"/>
        <v>0</v>
      </c>
      <c r="BL296" s="14" t="s">
        <v>166</v>
      </c>
      <c r="BM296" s="160" t="s">
        <v>751</v>
      </c>
    </row>
    <row r="297" spans="1:65" s="2" customFormat="1" ht="33" customHeight="1" x14ac:dyDescent="0.2">
      <c r="A297" s="29"/>
      <c r="B297" s="147"/>
      <c r="C297" s="167" t="s">
        <v>518</v>
      </c>
      <c r="D297" s="167" t="s">
        <v>398</v>
      </c>
      <c r="E297" s="168" t="s">
        <v>752</v>
      </c>
      <c r="F297" s="169" t="s">
        <v>753</v>
      </c>
      <c r="G297" s="170" t="s">
        <v>232</v>
      </c>
      <c r="H297" s="171">
        <v>6</v>
      </c>
      <c r="I297" s="172"/>
      <c r="J297" s="173">
        <f t="shared" si="100"/>
        <v>0</v>
      </c>
      <c r="K297" s="174"/>
      <c r="L297" s="175"/>
      <c r="M297" s="176" t="s">
        <v>1</v>
      </c>
      <c r="N297" s="177" t="s">
        <v>37</v>
      </c>
      <c r="O297" s="58"/>
      <c r="P297" s="158">
        <f t="shared" si="101"/>
        <v>0</v>
      </c>
      <c r="Q297" s="158">
        <v>0</v>
      </c>
      <c r="R297" s="158">
        <f t="shared" si="102"/>
        <v>0</v>
      </c>
      <c r="S297" s="158">
        <v>0</v>
      </c>
      <c r="T297" s="159">
        <f t="shared" si="10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193</v>
      </c>
      <c r="AT297" s="160" t="s">
        <v>398</v>
      </c>
      <c r="AU297" s="160" t="s">
        <v>142</v>
      </c>
      <c r="AY297" s="14" t="s">
        <v>134</v>
      </c>
      <c r="BE297" s="161">
        <f t="shared" si="104"/>
        <v>0</v>
      </c>
      <c r="BF297" s="161">
        <f t="shared" si="105"/>
        <v>0</v>
      </c>
      <c r="BG297" s="161">
        <f t="shared" si="106"/>
        <v>0</v>
      </c>
      <c r="BH297" s="161">
        <f t="shared" si="107"/>
        <v>0</v>
      </c>
      <c r="BI297" s="161">
        <f t="shared" si="108"/>
        <v>0</v>
      </c>
      <c r="BJ297" s="14" t="s">
        <v>142</v>
      </c>
      <c r="BK297" s="161">
        <f t="shared" si="109"/>
        <v>0</v>
      </c>
      <c r="BL297" s="14" t="s">
        <v>166</v>
      </c>
      <c r="BM297" s="160" t="s">
        <v>754</v>
      </c>
    </row>
    <row r="298" spans="1:65" s="2" customFormat="1" ht="33" customHeight="1" x14ac:dyDescent="0.2">
      <c r="A298" s="29"/>
      <c r="B298" s="147"/>
      <c r="C298" s="148" t="s">
        <v>755</v>
      </c>
      <c r="D298" s="148" t="s">
        <v>137</v>
      </c>
      <c r="E298" s="149" t="s">
        <v>756</v>
      </c>
      <c r="F298" s="150" t="s">
        <v>757</v>
      </c>
      <c r="G298" s="151" t="s">
        <v>232</v>
      </c>
      <c r="H298" s="152">
        <v>6</v>
      </c>
      <c r="I298" s="153"/>
      <c r="J298" s="154">
        <f t="shared" si="100"/>
        <v>0</v>
      </c>
      <c r="K298" s="155"/>
      <c r="L298" s="30"/>
      <c r="M298" s="156" t="s">
        <v>1</v>
      </c>
      <c r="N298" s="157" t="s">
        <v>37</v>
      </c>
      <c r="O298" s="58"/>
      <c r="P298" s="158">
        <f t="shared" si="101"/>
        <v>0</v>
      </c>
      <c r="Q298" s="158">
        <v>0</v>
      </c>
      <c r="R298" s="158">
        <f t="shared" si="102"/>
        <v>0</v>
      </c>
      <c r="S298" s="158">
        <v>0</v>
      </c>
      <c r="T298" s="159">
        <f t="shared" si="10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166</v>
      </c>
      <c r="AT298" s="160" t="s">
        <v>137</v>
      </c>
      <c r="AU298" s="160" t="s">
        <v>142</v>
      </c>
      <c r="AY298" s="14" t="s">
        <v>134</v>
      </c>
      <c r="BE298" s="161">
        <f t="shared" si="104"/>
        <v>0</v>
      </c>
      <c r="BF298" s="161">
        <f t="shared" si="105"/>
        <v>0</v>
      </c>
      <c r="BG298" s="161">
        <f t="shared" si="106"/>
        <v>0</v>
      </c>
      <c r="BH298" s="161">
        <f t="shared" si="107"/>
        <v>0</v>
      </c>
      <c r="BI298" s="161">
        <f t="shared" si="108"/>
        <v>0</v>
      </c>
      <c r="BJ298" s="14" t="s">
        <v>142</v>
      </c>
      <c r="BK298" s="161">
        <f t="shared" si="109"/>
        <v>0</v>
      </c>
      <c r="BL298" s="14" t="s">
        <v>166</v>
      </c>
      <c r="BM298" s="160" t="s">
        <v>758</v>
      </c>
    </row>
    <row r="299" spans="1:65" s="2" customFormat="1" ht="16.5" customHeight="1" x14ac:dyDescent="0.2">
      <c r="A299" s="29"/>
      <c r="B299" s="147"/>
      <c r="C299" s="167" t="s">
        <v>521</v>
      </c>
      <c r="D299" s="167" t="s">
        <v>398</v>
      </c>
      <c r="E299" s="168" t="s">
        <v>759</v>
      </c>
      <c r="F299" s="169" t="s">
        <v>760</v>
      </c>
      <c r="G299" s="170" t="s">
        <v>732</v>
      </c>
      <c r="H299" s="171">
        <v>6</v>
      </c>
      <c r="I299" s="172"/>
      <c r="J299" s="173">
        <f t="shared" si="100"/>
        <v>0</v>
      </c>
      <c r="K299" s="174"/>
      <c r="L299" s="175"/>
      <c r="M299" s="176" t="s">
        <v>1</v>
      </c>
      <c r="N299" s="177" t="s">
        <v>37</v>
      </c>
      <c r="O299" s="58"/>
      <c r="P299" s="158">
        <f t="shared" si="101"/>
        <v>0</v>
      </c>
      <c r="Q299" s="158">
        <v>0</v>
      </c>
      <c r="R299" s="158">
        <f t="shared" si="102"/>
        <v>0</v>
      </c>
      <c r="S299" s="158">
        <v>0</v>
      </c>
      <c r="T299" s="159">
        <f t="shared" si="10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193</v>
      </c>
      <c r="AT299" s="160" t="s">
        <v>398</v>
      </c>
      <c r="AU299" s="160" t="s">
        <v>142</v>
      </c>
      <c r="AY299" s="14" t="s">
        <v>134</v>
      </c>
      <c r="BE299" s="161">
        <f t="shared" si="104"/>
        <v>0</v>
      </c>
      <c r="BF299" s="161">
        <f t="shared" si="105"/>
        <v>0</v>
      </c>
      <c r="BG299" s="161">
        <f t="shared" si="106"/>
        <v>0</v>
      </c>
      <c r="BH299" s="161">
        <f t="shared" si="107"/>
        <v>0</v>
      </c>
      <c r="BI299" s="161">
        <f t="shared" si="108"/>
        <v>0</v>
      </c>
      <c r="BJ299" s="14" t="s">
        <v>142</v>
      </c>
      <c r="BK299" s="161">
        <f t="shared" si="109"/>
        <v>0</v>
      </c>
      <c r="BL299" s="14" t="s">
        <v>166</v>
      </c>
      <c r="BM299" s="160" t="s">
        <v>761</v>
      </c>
    </row>
    <row r="300" spans="1:65" s="2" customFormat="1" ht="33" customHeight="1" x14ac:dyDescent="0.2">
      <c r="A300" s="29"/>
      <c r="B300" s="147"/>
      <c r="C300" s="148" t="s">
        <v>762</v>
      </c>
      <c r="D300" s="148" t="s">
        <v>137</v>
      </c>
      <c r="E300" s="149" t="s">
        <v>763</v>
      </c>
      <c r="F300" s="150" t="s">
        <v>728</v>
      </c>
      <c r="G300" s="151" t="s">
        <v>232</v>
      </c>
      <c r="H300" s="152">
        <v>52</v>
      </c>
      <c r="I300" s="153"/>
      <c r="J300" s="154">
        <f t="shared" si="100"/>
        <v>0</v>
      </c>
      <c r="K300" s="155"/>
      <c r="L300" s="30"/>
      <c r="M300" s="156" t="s">
        <v>1</v>
      </c>
      <c r="N300" s="157" t="s">
        <v>37</v>
      </c>
      <c r="O300" s="58"/>
      <c r="P300" s="158">
        <f t="shared" si="101"/>
        <v>0</v>
      </c>
      <c r="Q300" s="158">
        <v>0</v>
      </c>
      <c r="R300" s="158">
        <f t="shared" si="102"/>
        <v>0</v>
      </c>
      <c r="S300" s="158">
        <v>0</v>
      </c>
      <c r="T300" s="159">
        <f t="shared" si="10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166</v>
      </c>
      <c r="AT300" s="160" t="s">
        <v>137</v>
      </c>
      <c r="AU300" s="160" t="s">
        <v>142</v>
      </c>
      <c r="AY300" s="14" t="s">
        <v>134</v>
      </c>
      <c r="BE300" s="161">
        <f t="shared" si="104"/>
        <v>0</v>
      </c>
      <c r="BF300" s="161">
        <f t="shared" si="105"/>
        <v>0</v>
      </c>
      <c r="BG300" s="161">
        <f t="shared" si="106"/>
        <v>0</v>
      </c>
      <c r="BH300" s="161">
        <f t="shared" si="107"/>
        <v>0</v>
      </c>
      <c r="BI300" s="161">
        <f t="shared" si="108"/>
        <v>0</v>
      </c>
      <c r="BJ300" s="14" t="s">
        <v>142</v>
      </c>
      <c r="BK300" s="161">
        <f t="shared" si="109"/>
        <v>0</v>
      </c>
      <c r="BL300" s="14" t="s">
        <v>166</v>
      </c>
      <c r="BM300" s="160" t="s">
        <v>764</v>
      </c>
    </row>
    <row r="301" spans="1:65" s="2" customFormat="1" ht="33" customHeight="1" x14ac:dyDescent="0.2">
      <c r="A301" s="29"/>
      <c r="B301" s="147"/>
      <c r="C301" s="167" t="s">
        <v>525</v>
      </c>
      <c r="D301" s="167" t="s">
        <v>398</v>
      </c>
      <c r="E301" s="168" t="s">
        <v>765</v>
      </c>
      <c r="F301" s="169" t="s">
        <v>766</v>
      </c>
      <c r="G301" s="170" t="s">
        <v>232</v>
      </c>
      <c r="H301" s="171">
        <v>30</v>
      </c>
      <c r="I301" s="172"/>
      <c r="J301" s="173">
        <f t="shared" si="100"/>
        <v>0</v>
      </c>
      <c r="K301" s="174"/>
      <c r="L301" s="175"/>
      <c r="M301" s="176" t="s">
        <v>1</v>
      </c>
      <c r="N301" s="177" t="s">
        <v>37</v>
      </c>
      <c r="O301" s="58"/>
      <c r="P301" s="158">
        <f t="shared" si="101"/>
        <v>0</v>
      </c>
      <c r="Q301" s="158">
        <v>0</v>
      </c>
      <c r="R301" s="158">
        <f t="shared" si="102"/>
        <v>0</v>
      </c>
      <c r="S301" s="158">
        <v>0</v>
      </c>
      <c r="T301" s="159">
        <f t="shared" si="10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193</v>
      </c>
      <c r="AT301" s="160" t="s">
        <v>398</v>
      </c>
      <c r="AU301" s="160" t="s">
        <v>142</v>
      </c>
      <c r="AY301" s="14" t="s">
        <v>134</v>
      </c>
      <c r="BE301" s="161">
        <f t="shared" si="104"/>
        <v>0</v>
      </c>
      <c r="BF301" s="161">
        <f t="shared" si="105"/>
        <v>0</v>
      </c>
      <c r="BG301" s="161">
        <f t="shared" si="106"/>
        <v>0</v>
      </c>
      <c r="BH301" s="161">
        <f t="shared" si="107"/>
        <v>0</v>
      </c>
      <c r="BI301" s="161">
        <f t="shared" si="108"/>
        <v>0</v>
      </c>
      <c r="BJ301" s="14" t="s">
        <v>142</v>
      </c>
      <c r="BK301" s="161">
        <f t="shared" si="109"/>
        <v>0</v>
      </c>
      <c r="BL301" s="14" t="s">
        <v>166</v>
      </c>
      <c r="BM301" s="160" t="s">
        <v>767</v>
      </c>
    </row>
    <row r="302" spans="1:65" s="2" customFormat="1" ht="33" customHeight="1" x14ac:dyDescent="0.2">
      <c r="A302" s="29"/>
      <c r="B302" s="147"/>
      <c r="C302" s="167" t="s">
        <v>768</v>
      </c>
      <c r="D302" s="167" t="s">
        <v>398</v>
      </c>
      <c r="E302" s="168" t="s">
        <v>769</v>
      </c>
      <c r="F302" s="169" t="s">
        <v>770</v>
      </c>
      <c r="G302" s="170" t="s">
        <v>232</v>
      </c>
      <c r="H302" s="171">
        <v>22</v>
      </c>
      <c r="I302" s="172"/>
      <c r="J302" s="173">
        <f t="shared" si="100"/>
        <v>0</v>
      </c>
      <c r="K302" s="174"/>
      <c r="L302" s="175"/>
      <c r="M302" s="176" t="s">
        <v>1</v>
      </c>
      <c r="N302" s="177" t="s">
        <v>37</v>
      </c>
      <c r="O302" s="58"/>
      <c r="P302" s="158">
        <f t="shared" si="101"/>
        <v>0</v>
      </c>
      <c r="Q302" s="158">
        <v>0</v>
      </c>
      <c r="R302" s="158">
        <f t="shared" si="102"/>
        <v>0</v>
      </c>
      <c r="S302" s="158">
        <v>0</v>
      </c>
      <c r="T302" s="159">
        <f t="shared" si="10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193</v>
      </c>
      <c r="AT302" s="160" t="s">
        <v>398</v>
      </c>
      <c r="AU302" s="160" t="s">
        <v>142</v>
      </c>
      <c r="AY302" s="14" t="s">
        <v>134</v>
      </c>
      <c r="BE302" s="161">
        <f t="shared" si="104"/>
        <v>0</v>
      </c>
      <c r="BF302" s="161">
        <f t="shared" si="105"/>
        <v>0</v>
      </c>
      <c r="BG302" s="161">
        <f t="shared" si="106"/>
        <v>0</v>
      </c>
      <c r="BH302" s="161">
        <f t="shared" si="107"/>
        <v>0</v>
      </c>
      <c r="BI302" s="161">
        <f t="shared" si="108"/>
        <v>0</v>
      </c>
      <c r="BJ302" s="14" t="s">
        <v>142</v>
      </c>
      <c r="BK302" s="161">
        <f t="shared" si="109"/>
        <v>0</v>
      </c>
      <c r="BL302" s="14" t="s">
        <v>166</v>
      </c>
      <c r="BM302" s="160" t="s">
        <v>771</v>
      </c>
    </row>
    <row r="303" spans="1:65" s="2" customFormat="1" ht="33" customHeight="1" x14ac:dyDescent="0.2">
      <c r="A303" s="29"/>
      <c r="B303" s="147"/>
      <c r="C303" s="148" t="s">
        <v>528</v>
      </c>
      <c r="D303" s="148" t="s">
        <v>137</v>
      </c>
      <c r="E303" s="149" t="s">
        <v>772</v>
      </c>
      <c r="F303" s="150" t="s">
        <v>773</v>
      </c>
      <c r="G303" s="151" t="s">
        <v>232</v>
      </c>
      <c r="H303" s="152">
        <v>59</v>
      </c>
      <c r="I303" s="153"/>
      <c r="J303" s="154">
        <f t="shared" si="100"/>
        <v>0</v>
      </c>
      <c r="K303" s="155"/>
      <c r="L303" s="30"/>
      <c r="M303" s="156" t="s">
        <v>1</v>
      </c>
      <c r="N303" s="157" t="s">
        <v>37</v>
      </c>
      <c r="O303" s="58"/>
      <c r="P303" s="158">
        <f t="shared" si="101"/>
        <v>0</v>
      </c>
      <c r="Q303" s="158">
        <v>0</v>
      </c>
      <c r="R303" s="158">
        <f t="shared" si="102"/>
        <v>0</v>
      </c>
      <c r="S303" s="158">
        <v>0</v>
      </c>
      <c r="T303" s="159">
        <f t="shared" si="10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166</v>
      </c>
      <c r="AT303" s="160" t="s">
        <v>137</v>
      </c>
      <c r="AU303" s="160" t="s">
        <v>142</v>
      </c>
      <c r="AY303" s="14" t="s">
        <v>134</v>
      </c>
      <c r="BE303" s="161">
        <f t="shared" si="104"/>
        <v>0</v>
      </c>
      <c r="BF303" s="161">
        <f t="shared" si="105"/>
        <v>0</v>
      </c>
      <c r="BG303" s="161">
        <f t="shared" si="106"/>
        <v>0</v>
      </c>
      <c r="BH303" s="161">
        <f t="shared" si="107"/>
        <v>0</v>
      </c>
      <c r="BI303" s="161">
        <f t="shared" si="108"/>
        <v>0</v>
      </c>
      <c r="BJ303" s="14" t="s">
        <v>142</v>
      </c>
      <c r="BK303" s="161">
        <f t="shared" si="109"/>
        <v>0</v>
      </c>
      <c r="BL303" s="14" t="s">
        <v>166</v>
      </c>
      <c r="BM303" s="160" t="s">
        <v>774</v>
      </c>
    </row>
    <row r="304" spans="1:65" s="2" customFormat="1" ht="37.799999999999997" customHeight="1" x14ac:dyDescent="0.2">
      <c r="A304" s="29"/>
      <c r="B304" s="147"/>
      <c r="C304" s="167" t="s">
        <v>775</v>
      </c>
      <c r="D304" s="167" t="s">
        <v>398</v>
      </c>
      <c r="E304" s="168" t="s">
        <v>776</v>
      </c>
      <c r="F304" s="169" t="s">
        <v>777</v>
      </c>
      <c r="G304" s="170" t="s">
        <v>232</v>
      </c>
      <c r="H304" s="171">
        <v>10</v>
      </c>
      <c r="I304" s="172"/>
      <c r="J304" s="173">
        <f t="shared" si="100"/>
        <v>0</v>
      </c>
      <c r="K304" s="174"/>
      <c r="L304" s="175"/>
      <c r="M304" s="176" t="s">
        <v>1</v>
      </c>
      <c r="N304" s="177" t="s">
        <v>37</v>
      </c>
      <c r="O304" s="58"/>
      <c r="P304" s="158">
        <f t="shared" si="101"/>
        <v>0</v>
      </c>
      <c r="Q304" s="158">
        <v>0</v>
      </c>
      <c r="R304" s="158">
        <f t="shared" si="102"/>
        <v>0</v>
      </c>
      <c r="S304" s="158">
        <v>0</v>
      </c>
      <c r="T304" s="159">
        <f t="shared" si="10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193</v>
      </c>
      <c r="AT304" s="160" t="s">
        <v>398</v>
      </c>
      <c r="AU304" s="160" t="s">
        <v>142</v>
      </c>
      <c r="AY304" s="14" t="s">
        <v>134</v>
      </c>
      <c r="BE304" s="161">
        <f t="shared" si="104"/>
        <v>0</v>
      </c>
      <c r="BF304" s="161">
        <f t="shared" si="105"/>
        <v>0</v>
      </c>
      <c r="BG304" s="161">
        <f t="shared" si="106"/>
        <v>0</v>
      </c>
      <c r="BH304" s="161">
        <f t="shared" si="107"/>
        <v>0</v>
      </c>
      <c r="BI304" s="161">
        <f t="shared" si="108"/>
        <v>0</v>
      </c>
      <c r="BJ304" s="14" t="s">
        <v>142</v>
      </c>
      <c r="BK304" s="161">
        <f t="shared" si="109"/>
        <v>0</v>
      </c>
      <c r="BL304" s="14" t="s">
        <v>166</v>
      </c>
      <c r="BM304" s="160" t="s">
        <v>778</v>
      </c>
    </row>
    <row r="305" spans="1:65" s="2" customFormat="1" ht="37.799999999999997" customHeight="1" x14ac:dyDescent="0.2">
      <c r="A305" s="29"/>
      <c r="B305" s="147"/>
      <c r="C305" s="167" t="s">
        <v>532</v>
      </c>
      <c r="D305" s="167" t="s">
        <v>398</v>
      </c>
      <c r="E305" s="168" t="s">
        <v>779</v>
      </c>
      <c r="F305" s="169" t="s">
        <v>780</v>
      </c>
      <c r="G305" s="170" t="s">
        <v>232</v>
      </c>
      <c r="H305" s="171">
        <v>2</v>
      </c>
      <c r="I305" s="172"/>
      <c r="J305" s="173">
        <f t="shared" si="100"/>
        <v>0</v>
      </c>
      <c r="K305" s="174"/>
      <c r="L305" s="175"/>
      <c r="M305" s="176" t="s">
        <v>1</v>
      </c>
      <c r="N305" s="177" t="s">
        <v>37</v>
      </c>
      <c r="O305" s="58"/>
      <c r="P305" s="158">
        <f t="shared" si="101"/>
        <v>0</v>
      </c>
      <c r="Q305" s="158">
        <v>0</v>
      </c>
      <c r="R305" s="158">
        <f t="shared" si="102"/>
        <v>0</v>
      </c>
      <c r="S305" s="158">
        <v>0</v>
      </c>
      <c r="T305" s="159">
        <f t="shared" si="10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193</v>
      </c>
      <c r="AT305" s="160" t="s">
        <v>398</v>
      </c>
      <c r="AU305" s="160" t="s">
        <v>142</v>
      </c>
      <c r="AY305" s="14" t="s">
        <v>134</v>
      </c>
      <c r="BE305" s="161">
        <f t="shared" si="104"/>
        <v>0</v>
      </c>
      <c r="BF305" s="161">
        <f t="shared" si="105"/>
        <v>0</v>
      </c>
      <c r="BG305" s="161">
        <f t="shared" si="106"/>
        <v>0</v>
      </c>
      <c r="BH305" s="161">
        <f t="shared" si="107"/>
        <v>0</v>
      </c>
      <c r="BI305" s="161">
        <f t="shared" si="108"/>
        <v>0</v>
      </c>
      <c r="BJ305" s="14" t="s">
        <v>142</v>
      </c>
      <c r="BK305" s="161">
        <f t="shared" si="109"/>
        <v>0</v>
      </c>
      <c r="BL305" s="14" t="s">
        <v>166</v>
      </c>
      <c r="BM305" s="160" t="s">
        <v>781</v>
      </c>
    </row>
    <row r="306" spans="1:65" s="2" customFormat="1" ht="37.799999999999997" customHeight="1" x14ac:dyDescent="0.2">
      <c r="A306" s="29"/>
      <c r="B306" s="147"/>
      <c r="C306" s="167" t="s">
        <v>782</v>
      </c>
      <c r="D306" s="167" t="s">
        <v>398</v>
      </c>
      <c r="E306" s="168" t="s">
        <v>783</v>
      </c>
      <c r="F306" s="169" t="s">
        <v>784</v>
      </c>
      <c r="G306" s="170" t="s">
        <v>232</v>
      </c>
      <c r="H306" s="171">
        <v>1</v>
      </c>
      <c r="I306" s="172"/>
      <c r="J306" s="173">
        <f t="shared" si="100"/>
        <v>0</v>
      </c>
      <c r="K306" s="174"/>
      <c r="L306" s="175"/>
      <c r="M306" s="176" t="s">
        <v>1</v>
      </c>
      <c r="N306" s="177" t="s">
        <v>37</v>
      </c>
      <c r="O306" s="58"/>
      <c r="P306" s="158">
        <f t="shared" si="101"/>
        <v>0</v>
      </c>
      <c r="Q306" s="158">
        <v>0</v>
      </c>
      <c r="R306" s="158">
        <f t="shared" si="102"/>
        <v>0</v>
      </c>
      <c r="S306" s="158">
        <v>0</v>
      </c>
      <c r="T306" s="159">
        <f t="shared" si="10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193</v>
      </c>
      <c r="AT306" s="160" t="s">
        <v>398</v>
      </c>
      <c r="AU306" s="160" t="s">
        <v>142</v>
      </c>
      <c r="AY306" s="14" t="s">
        <v>134</v>
      </c>
      <c r="BE306" s="161">
        <f t="shared" si="104"/>
        <v>0</v>
      </c>
      <c r="BF306" s="161">
        <f t="shared" si="105"/>
        <v>0</v>
      </c>
      <c r="BG306" s="161">
        <f t="shared" si="106"/>
        <v>0</v>
      </c>
      <c r="BH306" s="161">
        <f t="shared" si="107"/>
        <v>0</v>
      </c>
      <c r="BI306" s="161">
        <f t="shared" si="108"/>
        <v>0</v>
      </c>
      <c r="BJ306" s="14" t="s">
        <v>142</v>
      </c>
      <c r="BK306" s="161">
        <f t="shared" si="109"/>
        <v>0</v>
      </c>
      <c r="BL306" s="14" t="s">
        <v>166</v>
      </c>
      <c r="BM306" s="160" t="s">
        <v>785</v>
      </c>
    </row>
    <row r="307" spans="1:65" s="2" customFormat="1" ht="37.799999999999997" customHeight="1" x14ac:dyDescent="0.2">
      <c r="A307" s="29"/>
      <c r="B307" s="147"/>
      <c r="C307" s="167" t="s">
        <v>534</v>
      </c>
      <c r="D307" s="167" t="s">
        <v>398</v>
      </c>
      <c r="E307" s="168" t="s">
        <v>786</v>
      </c>
      <c r="F307" s="169" t="s">
        <v>787</v>
      </c>
      <c r="G307" s="170" t="s">
        <v>232</v>
      </c>
      <c r="H307" s="171">
        <v>1</v>
      </c>
      <c r="I307" s="172"/>
      <c r="J307" s="173">
        <f t="shared" si="100"/>
        <v>0</v>
      </c>
      <c r="K307" s="174"/>
      <c r="L307" s="175"/>
      <c r="M307" s="176" t="s">
        <v>1</v>
      </c>
      <c r="N307" s="177" t="s">
        <v>37</v>
      </c>
      <c r="O307" s="58"/>
      <c r="P307" s="158">
        <f t="shared" si="101"/>
        <v>0</v>
      </c>
      <c r="Q307" s="158">
        <v>0</v>
      </c>
      <c r="R307" s="158">
        <f t="shared" si="102"/>
        <v>0</v>
      </c>
      <c r="S307" s="158">
        <v>0</v>
      </c>
      <c r="T307" s="159">
        <f t="shared" si="10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193</v>
      </c>
      <c r="AT307" s="160" t="s">
        <v>398</v>
      </c>
      <c r="AU307" s="160" t="s">
        <v>142</v>
      </c>
      <c r="AY307" s="14" t="s">
        <v>134</v>
      </c>
      <c r="BE307" s="161">
        <f t="shared" si="104"/>
        <v>0</v>
      </c>
      <c r="BF307" s="161">
        <f t="shared" si="105"/>
        <v>0</v>
      </c>
      <c r="BG307" s="161">
        <f t="shared" si="106"/>
        <v>0</v>
      </c>
      <c r="BH307" s="161">
        <f t="shared" si="107"/>
        <v>0</v>
      </c>
      <c r="BI307" s="161">
        <f t="shared" si="108"/>
        <v>0</v>
      </c>
      <c r="BJ307" s="14" t="s">
        <v>142</v>
      </c>
      <c r="BK307" s="161">
        <f t="shared" si="109"/>
        <v>0</v>
      </c>
      <c r="BL307" s="14" t="s">
        <v>166</v>
      </c>
      <c r="BM307" s="160" t="s">
        <v>788</v>
      </c>
    </row>
    <row r="308" spans="1:65" s="2" customFormat="1" ht="37.799999999999997" customHeight="1" x14ac:dyDescent="0.2">
      <c r="A308" s="29"/>
      <c r="B308" s="147"/>
      <c r="C308" s="167" t="s">
        <v>789</v>
      </c>
      <c r="D308" s="167" t="s">
        <v>398</v>
      </c>
      <c r="E308" s="168" t="s">
        <v>790</v>
      </c>
      <c r="F308" s="169" t="s">
        <v>791</v>
      </c>
      <c r="G308" s="170" t="s">
        <v>232</v>
      </c>
      <c r="H308" s="171">
        <v>1</v>
      </c>
      <c r="I308" s="172"/>
      <c r="J308" s="173">
        <f t="shared" si="100"/>
        <v>0</v>
      </c>
      <c r="K308" s="174"/>
      <c r="L308" s="175"/>
      <c r="M308" s="176" t="s">
        <v>1</v>
      </c>
      <c r="N308" s="177" t="s">
        <v>37</v>
      </c>
      <c r="O308" s="58"/>
      <c r="P308" s="158">
        <f t="shared" si="101"/>
        <v>0</v>
      </c>
      <c r="Q308" s="158">
        <v>0</v>
      </c>
      <c r="R308" s="158">
        <f t="shared" si="102"/>
        <v>0</v>
      </c>
      <c r="S308" s="158">
        <v>0</v>
      </c>
      <c r="T308" s="159">
        <f t="shared" si="10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0" t="s">
        <v>193</v>
      </c>
      <c r="AT308" s="160" t="s">
        <v>398</v>
      </c>
      <c r="AU308" s="160" t="s">
        <v>142</v>
      </c>
      <c r="AY308" s="14" t="s">
        <v>134</v>
      </c>
      <c r="BE308" s="161">
        <f t="shared" si="104"/>
        <v>0</v>
      </c>
      <c r="BF308" s="161">
        <f t="shared" si="105"/>
        <v>0</v>
      </c>
      <c r="BG308" s="161">
        <f t="shared" si="106"/>
        <v>0</v>
      </c>
      <c r="BH308" s="161">
        <f t="shared" si="107"/>
        <v>0</v>
      </c>
      <c r="BI308" s="161">
        <f t="shared" si="108"/>
        <v>0</v>
      </c>
      <c r="BJ308" s="14" t="s">
        <v>142</v>
      </c>
      <c r="BK308" s="161">
        <f t="shared" si="109"/>
        <v>0</v>
      </c>
      <c r="BL308" s="14" t="s">
        <v>166</v>
      </c>
      <c r="BM308" s="160" t="s">
        <v>792</v>
      </c>
    </row>
    <row r="309" spans="1:65" s="2" customFormat="1" ht="37.799999999999997" customHeight="1" x14ac:dyDescent="0.2">
      <c r="A309" s="29"/>
      <c r="B309" s="147"/>
      <c r="C309" s="167" t="s">
        <v>538</v>
      </c>
      <c r="D309" s="167" t="s">
        <v>398</v>
      </c>
      <c r="E309" s="168" t="s">
        <v>793</v>
      </c>
      <c r="F309" s="169" t="s">
        <v>794</v>
      </c>
      <c r="G309" s="170" t="s">
        <v>232</v>
      </c>
      <c r="H309" s="171">
        <v>10</v>
      </c>
      <c r="I309" s="172"/>
      <c r="J309" s="173">
        <f t="shared" si="100"/>
        <v>0</v>
      </c>
      <c r="K309" s="174"/>
      <c r="L309" s="175"/>
      <c r="M309" s="176" t="s">
        <v>1</v>
      </c>
      <c r="N309" s="177" t="s">
        <v>37</v>
      </c>
      <c r="O309" s="58"/>
      <c r="P309" s="158">
        <f t="shared" si="101"/>
        <v>0</v>
      </c>
      <c r="Q309" s="158">
        <v>0</v>
      </c>
      <c r="R309" s="158">
        <f t="shared" si="102"/>
        <v>0</v>
      </c>
      <c r="S309" s="158">
        <v>0</v>
      </c>
      <c r="T309" s="159">
        <f t="shared" si="10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193</v>
      </c>
      <c r="AT309" s="160" t="s">
        <v>398</v>
      </c>
      <c r="AU309" s="160" t="s">
        <v>142</v>
      </c>
      <c r="AY309" s="14" t="s">
        <v>134</v>
      </c>
      <c r="BE309" s="161">
        <f t="shared" si="104"/>
        <v>0</v>
      </c>
      <c r="BF309" s="161">
        <f t="shared" si="105"/>
        <v>0</v>
      </c>
      <c r="BG309" s="161">
        <f t="shared" si="106"/>
        <v>0</v>
      </c>
      <c r="BH309" s="161">
        <f t="shared" si="107"/>
        <v>0</v>
      </c>
      <c r="BI309" s="161">
        <f t="shared" si="108"/>
        <v>0</v>
      </c>
      <c r="BJ309" s="14" t="s">
        <v>142</v>
      </c>
      <c r="BK309" s="161">
        <f t="shared" si="109"/>
        <v>0</v>
      </c>
      <c r="BL309" s="14" t="s">
        <v>166</v>
      </c>
      <c r="BM309" s="160" t="s">
        <v>795</v>
      </c>
    </row>
    <row r="310" spans="1:65" s="2" customFormat="1" ht="37.799999999999997" customHeight="1" x14ac:dyDescent="0.2">
      <c r="A310" s="29"/>
      <c r="B310" s="147"/>
      <c r="C310" s="167" t="s">
        <v>796</v>
      </c>
      <c r="D310" s="167" t="s">
        <v>398</v>
      </c>
      <c r="E310" s="168" t="s">
        <v>797</v>
      </c>
      <c r="F310" s="169" t="s">
        <v>798</v>
      </c>
      <c r="G310" s="170" t="s">
        <v>232</v>
      </c>
      <c r="H310" s="171">
        <v>19</v>
      </c>
      <c r="I310" s="172"/>
      <c r="J310" s="173">
        <f t="shared" si="100"/>
        <v>0</v>
      </c>
      <c r="K310" s="174"/>
      <c r="L310" s="175"/>
      <c r="M310" s="176" t="s">
        <v>1</v>
      </c>
      <c r="N310" s="177" t="s">
        <v>37</v>
      </c>
      <c r="O310" s="58"/>
      <c r="P310" s="158">
        <f t="shared" si="101"/>
        <v>0</v>
      </c>
      <c r="Q310" s="158">
        <v>0</v>
      </c>
      <c r="R310" s="158">
        <f t="shared" si="102"/>
        <v>0</v>
      </c>
      <c r="S310" s="158">
        <v>0</v>
      </c>
      <c r="T310" s="159">
        <f t="shared" si="10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0" t="s">
        <v>193</v>
      </c>
      <c r="AT310" s="160" t="s">
        <v>398</v>
      </c>
      <c r="AU310" s="160" t="s">
        <v>142</v>
      </c>
      <c r="AY310" s="14" t="s">
        <v>134</v>
      </c>
      <c r="BE310" s="161">
        <f t="shared" si="104"/>
        <v>0</v>
      </c>
      <c r="BF310" s="161">
        <f t="shared" si="105"/>
        <v>0</v>
      </c>
      <c r="BG310" s="161">
        <f t="shared" si="106"/>
        <v>0</v>
      </c>
      <c r="BH310" s="161">
        <f t="shared" si="107"/>
        <v>0</v>
      </c>
      <c r="BI310" s="161">
        <f t="shared" si="108"/>
        <v>0</v>
      </c>
      <c r="BJ310" s="14" t="s">
        <v>142</v>
      </c>
      <c r="BK310" s="161">
        <f t="shared" si="109"/>
        <v>0</v>
      </c>
      <c r="BL310" s="14" t="s">
        <v>166</v>
      </c>
      <c r="BM310" s="160" t="s">
        <v>799</v>
      </c>
    </row>
    <row r="311" spans="1:65" s="2" customFormat="1" ht="37.799999999999997" customHeight="1" x14ac:dyDescent="0.2">
      <c r="A311" s="29"/>
      <c r="B311" s="147"/>
      <c r="C311" s="167" t="s">
        <v>541</v>
      </c>
      <c r="D311" s="167" t="s">
        <v>398</v>
      </c>
      <c r="E311" s="168" t="s">
        <v>800</v>
      </c>
      <c r="F311" s="169" t="s">
        <v>801</v>
      </c>
      <c r="G311" s="170" t="s">
        <v>232</v>
      </c>
      <c r="H311" s="171">
        <v>15</v>
      </c>
      <c r="I311" s="172"/>
      <c r="J311" s="173">
        <f t="shared" si="100"/>
        <v>0</v>
      </c>
      <c r="K311" s="174"/>
      <c r="L311" s="175"/>
      <c r="M311" s="176" t="s">
        <v>1</v>
      </c>
      <c r="N311" s="177" t="s">
        <v>37</v>
      </c>
      <c r="O311" s="58"/>
      <c r="P311" s="158">
        <f t="shared" si="101"/>
        <v>0</v>
      </c>
      <c r="Q311" s="158">
        <v>0</v>
      </c>
      <c r="R311" s="158">
        <f t="shared" si="102"/>
        <v>0</v>
      </c>
      <c r="S311" s="158">
        <v>0</v>
      </c>
      <c r="T311" s="159">
        <f t="shared" si="10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193</v>
      </c>
      <c r="AT311" s="160" t="s">
        <v>398</v>
      </c>
      <c r="AU311" s="160" t="s">
        <v>142</v>
      </c>
      <c r="AY311" s="14" t="s">
        <v>134</v>
      </c>
      <c r="BE311" s="161">
        <f t="shared" si="104"/>
        <v>0</v>
      </c>
      <c r="BF311" s="161">
        <f t="shared" si="105"/>
        <v>0</v>
      </c>
      <c r="BG311" s="161">
        <f t="shared" si="106"/>
        <v>0</v>
      </c>
      <c r="BH311" s="161">
        <f t="shared" si="107"/>
        <v>0</v>
      </c>
      <c r="BI311" s="161">
        <f t="shared" si="108"/>
        <v>0</v>
      </c>
      <c r="BJ311" s="14" t="s">
        <v>142</v>
      </c>
      <c r="BK311" s="161">
        <f t="shared" si="109"/>
        <v>0</v>
      </c>
      <c r="BL311" s="14" t="s">
        <v>166</v>
      </c>
      <c r="BM311" s="160" t="s">
        <v>802</v>
      </c>
    </row>
    <row r="312" spans="1:65" s="2" customFormat="1" ht="37.799999999999997" customHeight="1" x14ac:dyDescent="0.2">
      <c r="A312" s="29"/>
      <c r="B312" s="147"/>
      <c r="C312" s="167" t="s">
        <v>803</v>
      </c>
      <c r="D312" s="167" t="s">
        <v>398</v>
      </c>
      <c r="E312" s="168" t="s">
        <v>804</v>
      </c>
      <c r="F312" s="169" t="s">
        <v>805</v>
      </c>
      <c r="G312" s="170" t="s">
        <v>232</v>
      </c>
      <c r="H312" s="171">
        <v>15</v>
      </c>
      <c r="I312" s="172"/>
      <c r="J312" s="173">
        <f t="shared" si="100"/>
        <v>0</v>
      </c>
      <c r="K312" s="174"/>
      <c r="L312" s="175"/>
      <c r="M312" s="176" t="s">
        <v>1</v>
      </c>
      <c r="N312" s="177" t="s">
        <v>37</v>
      </c>
      <c r="O312" s="58"/>
      <c r="P312" s="158">
        <f t="shared" si="101"/>
        <v>0</v>
      </c>
      <c r="Q312" s="158">
        <v>0</v>
      </c>
      <c r="R312" s="158">
        <f t="shared" si="102"/>
        <v>0</v>
      </c>
      <c r="S312" s="158">
        <v>0</v>
      </c>
      <c r="T312" s="159">
        <f t="shared" si="10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0" t="s">
        <v>193</v>
      </c>
      <c r="AT312" s="160" t="s">
        <v>398</v>
      </c>
      <c r="AU312" s="160" t="s">
        <v>142</v>
      </c>
      <c r="AY312" s="14" t="s">
        <v>134</v>
      </c>
      <c r="BE312" s="161">
        <f t="shared" si="104"/>
        <v>0</v>
      </c>
      <c r="BF312" s="161">
        <f t="shared" si="105"/>
        <v>0</v>
      </c>
      <c r="BG312" s="161">
        <f t="shared" si="106"/>
        <v>0</v>
      </c>
      <c r="BH312" s="161">
        <f t="shared" si="107"/>
        <v>0</v>
      </c>
      <c r="BI312" s="161">
        <f t="shared" si="108"/>
        <v>0</v>
      </c>
      <c r="BJ312" s="14" t="s">
        <v>142</v>
      </c>
      <c r="BK312" s="161">
        <f t="shared" si="109"/>
        <v>0</v>
      </c>
      <c r="BL312" s="14" t="s">
        <v>166</v>
      </c>
      <c r="BM312" s="160" t="s">
        <v>806</v>
      </c>
    </row>
    <row r="313" spans="1:65" s="2" customFormat="1" ht="24.15" customHeight="1" x14ac:dyDescent="0.2">
      <c r="A313" s="29"/>
      <c r="B313" s="147"/>
      <c r="C313" s="148" t="s">
        <v>548</v>
      </c>
      <c r="D313" s="148" t="s">
        <v>137</v>
      </c>
      <c r="E313" s="149" t="s">
        <v>807</v>
      </c>
      <c r="F313" s="150" t="s">
        <v>808</v>
      </c>
      <c r="G313" s="151" t="s">
        <v>809</v>
      </c>
      <c r="H313" s="178"/>
      <c r="I313" s="153"/>
      <c r="J313" s="154">
        <f t="shared" si="100"/>
        <v>0</v>
      </c>
      <c r="K313" s="155"/>
      <c r="L313" s="30"/>
      <c r="M313" s="156" t="s">
        <v>1</v>
      </c>
      <c r="N313" s="157" t="s">
        <v>37</v>
      </c>
      <c r="O313" s="58"/>
      <c r="P313" s="158">
        <f t="shared" si="101"/>
        <v>0</v>
      </c>
      <c r="Q313" s="158">
        <v>0</v>
      </c>
      <c r="R313" s="158">
        <f t="shared" si="102"/>
        <v>0</v>
      </c>
      <c r="S313" s="158">
        <v>0</v>
      </c>
      <c r="T313" s="159">
        <f t="shared" si="10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166</v>
      </c>
      <c r="AT313" s="160" t="s">
        <v>137</v>
      </c>
      <c r="AU313" s="160" t="s">
        <v>142</v>
      </c>
      <c r="AY313" s="14" t="s">
        <v>134</v>
      </c>
      <c r="BE313" s="161">
        <f t="shared" si="104"/>
        <v>0</v>
      </c>
      <c r="BF313" s="161">
        <f t="shared" si="105"/>
        <v>0</v>
      </c>
      <c r="BG313" s="161">
        <f t="shared" si="106"/>
        <v>0</v>
      </c>
      <c r="BH313" s="161">
        <f t="shared" si="107"/>
        <v>0</v>
      </c>
      <c r="BI313" s="161">
        <f t="shared" si="108"/>
        <v>0</v>
      </c>
      <c r="BJ313" s="14" t="s">
        <v>142</v>
      </c>
      <c r="BK313" s="161">
        <f t="shared" si="109"/>
        <v>0</v>
      </c>
      <c r="BL313" s="14" t="s">
        <v>166</v>
      </c>
      <c r="BM313" s="160" t="s">
        <v>810</v>
      </c>
    </row>
    <row r="314" spans="1:65" s="12" customFormat="1" ht="22.8" customHeight="1" x14ac:dyDescent="0.25">
      <c r="B314" s="134"/>
      <c r="D314" s="135" t="s">
        <v>70</v>
      </c>
      <c r="E314" s="145" t="s">
        <v>263</v>
      </c>
      <c r="F314" s="145" t="s">
        <v>264</v>
      </c>
      <c r="I314" s="137"/>
      <c r="J314" s="146">
        <f>BK314</f>
        <v>0</v>
      </c>
      <c r="L314" s="134"/>
      <c r="M314" s="139"/>
      <c r="N314" s="140"/>
      <c r="O314" s="140"/>
      <c r="P314" s="141">
        <f>SUM(P315:P322)</f>
        <v>0</v>
      </c>
      <c r="Q314" s="140"/>
      <c r="R314" s="141">
        <f>SUM(R315:R322)</f>
        <v>0</v>
      </c>
      <c r="S314" s="140"/>
      <c r="T314" s="142">
        <f>SUM(T315:T322)</f>
        <v>0</v>
      </c>
      <c r="AR314" s="135" t="s">
        <v>142</v>
      </c>
      <c r="AT314" s="143" t="s">
        <v>70</v>
      </c>
      <c r="AU314" s="143" t="s">
        <v>78</v>
      </c>
      <c r="AY314" s="135" t="s">
        <v>134</v>
      </c>
      <c r="BK314" s="144">
        <f>SUM(BK315:BK322)</f>
        <v>0</v>
      </c>
    </row>
    <row r="315" spans="1:65" s="2" customFormat="1" ht="24.15" customHeight="1" x14ac:dyDescent="0.2">
      <c r="A315" s="29"/>
      <c r="B315" s="147"/>
      <c r="C315" s="148" t="s">
        <v>554</v>
      </c>
      <c r="D315" s="148" t="s">
        <v>137</v>
      </c>
      <c r="E315" s="149" t="s">
        <v>811</v>
      </c>
      <c r="F315" s="150" t="s">
        <v>812</v>
      </c>
      <c r="G315" s="151" t="s">
        <v>226</v>
      </c>
      <c r="H315" s="152">
        <v>21.9</v>
      </c>
      <c r="I315" s="153"/>
      <c r="J315" s="154">
        <f t="shared" ref="J315:J322" si="110">ROUND(I315*H315,2)</f>
        <v>0</v>
      </c>
      <c r="K315" s="155"/>
      <c r="L315" s="30"/>
      <c r="M315" s="156" t="s">
        <v>1</v>
      </c>
      <c r="N315" s="157" t="s">
        <v>37</v>
      </c>
      <c r="O315" s="58"/>
      <c r="P315" s="158">
        <f t="shared" ref="P315:P322" si="111">O315*H315</f>
        <v>0</v>
      </c>
      <c r="Q315" s="158">
        <v>0</v>
      </c>
      <c r="R315" s="158">
        <f t="shared" ref="R315:R322" si="112">Q315*H315</f>
        <v>0</v>
      </c>
      <c r="S315" s="158">
        <v>0</v>
      </c>
      <c r="T315" s="159">
        <f t="shared" ref="T315:T322" si="113">S315*H315</f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166</v>
      </c>
      <c r="AT315" s="160" t="s">
        <v>137</v>
      </c>
      <c r="AU315" s="160" t="s">
        <v>142</v>
      </c>
      <c r="AY315" s="14" t="s">
        <v>134</v>
      </c>
      <c r="BE315" s="161">
        <f t="shared" ref="BE315:BE322" si="114">IF(N315="základná",J315,0)</f>
        <v>0</v>
      </c>
      <c r="BF315" s="161">
        <f t="shared" ref="BF315:BF322" si="115">IF(N315="znížená",J315,0)</f>
        <v>0</v>
      </c>
      <c r="BG315" s="161">
        <f t="shared" ref="BG315:BG322" si="116">IF(N315="zákl. prenesená",J315,0)</f>
        <v>0</v>
      </c>
      <c r="BH315" s="161">
        <f t="shared" ref="BH315:BH322" si="117">IF(N315="zníž. prenesená",J315,0)</f>
        <v>0</v>
      </c>
      <c r="BI315" s="161">
        <f t="shared" ref="BI315:BI322" si="118">IF(N315="nulová",J315,0)</f>
        <v>0</v>
      </c>
      <c r="BJ315" s="14" t="s">
        <v>142</v>
      </c>
      <c r="BK315" s="161">
        <f t="shared" ref="BK315:BK322" si="119">ROUND(I315*H315,2)</f>
        <v>0</v>
      </c>
      <c r="BL315" s="14" t="s">
        <v>166</v>
      </c>
      <c r="BM315" s="160" t="s">
        <v>813</v>
      </c>
    </row>
    <row r="316" spans="1:65" s="2" customFormat="1" ht="33" customHeight="1" x14ac:dyDescent="0.2">
      <c r="A316" s="29"/>
      <c r="B316" s="147"/>
      <c r="C316" s="167" t="s">
        <v>814</v>
      </c>
      <c r="D316" s="167" t="s">
        <v>398</v>
      </c>
      <c r="E316" s="168" t="s">
        <v>815</v>
      </c>
      <c r="F316" s="169" t="s">
        <v>816</v>
      </c>
      <c r="G316" s="170" t="s">
        <v>226</v>
      </c>
      <c r="H316" s="171">
        <v>21.9</v>
      </c>
      <c r="I316" s="172"/>
      <c r="J316" s="173">
        <f t="shared" si="110"/>
        <v>0</v>
      </c>
      <c r="K316" s="174"/>
      <c r="L316" s="175"/>
      <c r="M316" s="176" t="s">
        <v>1</v>
      </c>
      <c r="N316" s="177" t="s">
        <v>37</v>
      </c>
      <c r="O316" s="58"/>
      <c r="P316" s="158">
        <f t="shared" si="111"/>
        <v>0</v>
      </c>
      <c r="Q316" s="158">
        <v>0</v>
      </c>
      <c r="R316" s="158">
        <f t="shared" si="112"/>
        <v>0</v>
      </c>
      <c r="S316" s="158">
        <v>0</v>
      </c>
      <c r="T316" s="159">
        <f t="shared" si="11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193</v>
      </c>
      <c r="AT316" s="160" t="s">
        <v>398</v>
      </c>
      <c r="AU316" s="160" t="s">
        <v>142</v>
      </c>
      <c r="AY316" s="14" t="s">
        <v>134</v>
      </c>
      <c r="BE316" s="161">
        <f t="shared" si="114"/>
        <v>0</v>
      </c>
      <c r="BF316" s="161">
        <f t="shared" si="115"/>
        <v>0</v>
      </c>
      <c r="BG316" s="161">
        <f t="shared" si="116"/>
        <v>0</v>
      </c>
      <c r="BH316" s="161">
        <f t="shared" si="117"/>
        <v>0</v>
      </c>
      <c r="BI316" s="161">
        <f t="shared" si="118"/>
        <v>0</v>
      </c>
      <c r="BJ316" s="14" t="s">
        <v>142</v>
      </c>
      <c r="BK316" s="161">
        <f t="shared" si="119"/>
        <v>0</v>
      </c>
      <c r="BL316" s="14" t="s">
        <v>166</v>
      </c>
      <c r="BM316" s="160" t="s">
        <v>817</v>
      </c>
    </row>
    <row r="317" spans="1:65" s="2" customFormat="1" ht="37.799999999999997" customHeight="1" x14ac:dyDescent="0.2">
      <c r="A317" s="29"/>
      <c r="B317" s="147"/>
      <c r="C317" s="148" t="s">
        <v>557</v>
      </c>
      <c r="D317" s="148" t="s">
        <v>137</v>
      </c>
      <c r="E317" s="149" t="s">
        <v>818</v>
      </c>
      <c r="F317" s="150" t="s">
        <v>819</v>
      </c>
      <c r="G317" s="151" t="s">
        <v>268</v>
      </c>
      <c r="H317" s="152">
        <v>5689.28</v>
      </c>
      <c r="I317" s="153"/>
      <c r="J317" s="154">
        <f t="shared" si="110"/>
        <v>0</v>
      </c>
      <c r="K317" s="155"/>
      <c r="L317" s="30"/>
      <c r="M317" s="156" t="s">
        <v>1</v>
      </c>
      <c r="N317" s="157" t="s">
        <v>37</v>
      </c>
      <c r="O317" s="58"/>
      <c r="P317" s="158">
        <f t="shared" si="111"/>
        <v>0</v>
      </c>
      <c r="Q317" s="158">
        <v>0</v>
      </c>
      <c r="R317" s="158">
        <f t="shared" si="112"/>
        <v>0</v>
      </c>
      <c r="S317" s="158">
        <v>0</v>
      </c>
      <c r="T317" s="159">
        <f t="shared" si="11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166</v>
      </c>
      <c r="AT317" s="160" t="s">
        <v>137</v>
      </c>
      <c r="AU317" s="160" t="s">
        <v>142</v>
      </c>
      <c r="AY317" s="14" t="s">
        <v>134</v>
      </c>
      <c r="BE317" s="161">
        <f t="shared" si="114"/>
        <v>0</v>
      </c>
      <c r="BF317" s="161">
        <f t="shared" si="115"/>
        <v>0</v>
      </c>
      <c r="BG317" s="161">
        <f t="shared" si="116"/>
        <v>0</v>
      </c>
      <c r="BH317" s="161">
        <f t="shared" si="117"/>
        <v>0</v>
      </c>
      <c r="BI317" s="161">
        <f t="shared" si="118"/>
        <v>0</v>
      </c>
      <c r="BJ317" s="14" t="s">
        <v>142</v>
      </c>
      <c r="BK317" s="161">
        <f t="shared" si="119"/>
        <v>0</v>
      </c>
      <c r="BL317" s="14" t="s">
        <v>166</v>
      </c>
      <c r="BM317" s="160" t="s">
        <v>820</v>
      </c>
    </row>
    <row r="318" spans="1:65" s="2" customFormat="1" ht="37.799999999999997" customHeight="1" x14ac:dyDescent="0.2">
      <c r="A318" s="29"/>
      <c r="B318" s="147"/>
      <c r="C318" s="148" t="s">
        <v>821</v>
      </c>
      <c r="D318" s="148" t="s">
        <v>137</v>
      </c>
      <c r="E318" s="149" t="s">
        <v>822</v>
      </c>
      <c r="F318" s="150" t="s">
        <v>823</v>
      </c>
      <c r="G318" s="151" t="s">
        <v>232</v>
      </c>
      <c r="H318" s="152">
        <v>134</v>
      </c>
      <c r="I318" s="153"/>
      <c r="J318" s="154">
        <f t="shared" si="110"/>
        <v>0</v>
      </c>
      <c r="K318" s="155"/>
      <c r="L318" s="30"/>
      <c r="M318" s="156" t="s">
        <v>1</v>
      </c>
      <c r="N318" s="157" t="s">
        <v>37</v>
      </c>
      <c r="O318" s="58"/>
      <c r="P318" s="158">
        <f t="shared" si="111"/>
        <v>0</v>
      </c>
      <c r="Q318" s="158">
        <v>0</v>
      </c>
      <c r="R318" s="158">
        <f t="shared" si="112"/>
        <v>0</v>
      </c>
      <c r="S318" s="158">
        <v>0</v>
      </c>
      <c r="T318" s="159">
        <f t="shared" si="11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166</v>
      </c>
      <c r="AT318" s="160" t="s">
        <v>137</v>
      </c>
      <c r="AU318" s="160" t="s">
        <v>142</v>
      </c>
      <c r="AY318" s="14" t="s">
        <v>134</v>
      </c>
      <c r="BE318" s="161">
        <f t="shared" si="114"/>
        <v>0</v>
      </c>
      <c r="BF318" s="161">
        <f t="shared" si="115"/>
        <v>0</v>
      </c>
      <c r="BG318" s="161">
        <f t="shared" si="116"/>
        <v>0</v>
      </c>
      <c r="BH318" s="161">
        <f t="shared" si="117"/>
        <v>0</v>
      </c>
      <c r="BI318" s="161">
        <f t="shared" si="118"/>
        <v>0</v>
      </c>
      <c r="BJ318" s="14" t="s">
        <v>142</v>
      </c>
      <c r="BK318" s="161">
        <f t="shared" si="119"/>
        <v>0</v>
      </c>
      <c r="BL318" s="14" t="s">
        <v>166</v>
      </c>
      <c r="BM318" s="160" t="s">
        <v>824</v>
      </c>
    </row>
    <row r="319" spans="1:65" s="2" customFormat="1" ht="24.15" customHeight="1" x14ac:dyDescent="0.2">
      <c r="A319" s="29"/>
      <c r="B319" s="147"/>
      <c r="C319" s="148" t="s">
        <v>561</v>
      </c>
      <c r="D319" s="148" t="s">
        <v>137</v>
      </c>
      <c r="E319" s="149" t="s">
        <v>825</v>
      </c>
      <c r="F319" s="150" t="s">
        <v>826</v>
      </c>
      <c r="G319" s="151" t="s">
        <v>827</v>
      </c>
      <c r="H319" s="152">
        <v>2278</v>
      </c>
      <c r="I319" s="153"/>
      <c r="J319" s="154">
        <f t="shared" si="110"/>
        <v>0</v>
      </c>
      <c r="K319" s="155"/>
      <c r="L319" s="30"/>
      <c r="M319" s="156" t="s">
        <v>1</v>
      </c>
      <c r="N319" s="157" t="s">
        <v>37</v>
      </c>
      <c r="O319" s="58"/>
      <c r="P319" s="158">
        <f t="shared" si="111"/>
        <v>0</v>
      </c>
      <c r="Q319" s="158">
        <v>0</v>
      </c>
      <c r="R319" s="158">
        <f t="shared" si="112"/>
        <v>0</v>
      </c>
      <c r="S319" s="158">
        <v>0</v>
      </c>
      <c r="T319" s="159">
        <f t="shared" si="11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0" t="s">
        <v>166</v>
      </c>
      <c r="AT319" s="160" t="s">
        <v>137</v>
      </c>
      <c r="AU319" s="160" t="s">
        <v>142</v>
      </c>
      <c r="AY319" s="14" t="s">
        <v>134</v>
      </c>
      <c r="BE319" s="161">
        <f t="shared" si="114"/>
        <v>0</v>
      </c>
      <c r="BF319" s="161">
        <f t="shared" si="115"/>
        <v>0</v>
      </c>
      <c r="BG319" s="161">
        <f t="shared" si="116"/>
        <v>0</v>
      </c>
      <c r="BH319" s="161">
        <f t="shared" si="117"/>
        <v>0</v>
      </c>
      <c r="BI319" s="161">
        <f t="shared" si="118"/>
        <v>0</v>
      </c>
      <c r="BJ319" s="14" t="s">
        <v>142</v>
      </c>
      <c r="BK319" s="161">
        <f t="shared" si="119"/>
        <v>0</v>
      </c>
      <c r="BL319" s="14" t="s">
        <v>166</v>
      </c>
      <c r="BM319" s="160" t="s">
        <v>828</v>
      </c>
    </row>
    <row r="320" spans="1:65" s="2" customFormat="1" ht="21.75" customHeight="1" x14ac:dyDescent="0.2">
      <c r="A320" s="29"/>
      <c r="B320" s="147"/>
      <c r="C320" s="148" t="s">
        <v>829</v>
      </c>
      <c r="D320" s="148" t="s">
        <v>137</v>
      </c>
      <c r="E320" s="149" t="s">
        <v>830</v>
      </c>
      <c r="F320" s="150" t="s">
        <v>831</v>
      </c>
      <c r="G320" s="151" t="s">
        <v>148</v>
      </c>
      <c r="H320" s="152">
        <v>1</v>
      </c>
      <c r="I320" s="153"/>
      <c r="J320" s="154">
        <f t="shared" si="110"/>
        <v>0</v>
      </c>
      <c r="K320" s="155"/>
      <c r="L320" s="30"/>
      <c r="M320" s="156" t="s">
        <v>1</v>
      </c>
      <c r="N320" s="157" t="s">
        <v>37</v>
      </c>
      <c r="O320" s="58"/>
      <c r="P320" s="158">
        <f t="shared" si="111"/>
        <v>0</v>
      </c>
      <c r="Q320" s="158">
        <v>0</v>
      </c>
      <c r="R320" s="158">
        <f t="shared" si="112"/>
        <v>0</v>
      </c>
      <c r="S320" s="158">
        <v>0</v>
      </c>
      <c r="T320" s="159">
        <f t="shared" si="11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166</v>
      </c>
      <c r="AT320" s="160" t="s">
        <v>137</v>
      </c>
      <c r="AU320" s="160" t="s">
        <v>142</v>
      </c>
      <c r="AY320" s="14" t="s">
        <v>134</v>
      </c>
      <c r="BE320" s="161">
        <f t="shared" si="114"/>
        <v>0</v>
      </c>
      <c r="BF320" s="161">
        <f t="shared" si="115"/>
        <v>0</v>
      </c>
      <c r="BG320" s="161">
        <f t="shared" si="116"/>
        <v>0</v>
      </c>
      <c r="BH320" s="161">
        <f t="shared" si="117"/>
        <v>0</v>
      </c>
      <c r="BI320" s="161">
        <f t="shared" si="118"/>
        <v>0</v>
      </c>
      <c r="BJ320" s="14" t="s">
        <v>142</v>
      </c>
      <c r="BK320" s="161">
        <f t="shared" si="119"/>
        <v>0</v>
      </c>
      <c r="BL320" s="14" t="s">
        <v>166</v>
      </c>
      <c r="BM320" s="160" t="s">
        <v>832</v>
      </c>
    </row>
    <row r="321" spans="1:65" s="2" customFormat="1" ht="24.15" customHeight="1" x14ac:dyDescent="0.2">
      <c r="A321" s="29"/>
      <c r="B321" s="147"/>
      <c r="C321" s="148" t="s">
        <v>564</v>
      </c>
      <c r="D321" s="148" t="s">
        <v>137</v>
      </c>
      <c r="E321" s="149" t="s">
        <v>833</v>
      </c>
      <c r="F321" s="150" t="s">
        <v>834</v>
      </c>
      <c r="G321" s="151" t="s">
        <v>148</v>
      </c>
      <c r="H321" s="152">
        <v>1</v>
      </c>
      <c r="I321" s="153"/>
      <c r="J321" s="154">
        <f t="shared" si="110"/>
        <v>0</v>
      </c>
      <c r="K321" s="155"/>
      <c r="L321" s="30"/>
      <c r="M321" s="156" t="s">
        <v>1</v>
      </c>
      <c r="N321" s="157" t="s">
        <v>37</v>
      </c>
      <c r="O321" s="58"/>
      <c r="P321" s="158">
        <f t="shared" si="111"/>
        <v>0</v>
      </c>
      <c r="Q321" s="158">
        <v>0</v>
      </c>
      <c r="R321" s="158">
        <f t="shared" si="112"/>
        <v>0</v>
      </c>
      <c r="S321" s="158">
        <v>0</v>
      </c>
      <c r="T321" s="159">
        <f t="shared" si="11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0" t="s">
        <v>166</v>
      </c>
      <c r="AT321" s="160" t="s">
        <v>137</v>
      </c>
      <c r="AU321" s="160" t="s">
        <v>142</v>
      </c>
      <c r="AY321" s="14" t="s">
        <v>134</v>
      </c>
      <c r="BE321" s="161">
        <f t="shared" si="114"/>
        <v>0</v>
      </c>
      <c r="BF321" s="161">
        <f t="shared" si="115"/>
        <v>0</v>
      </c>
      <c r="BG321" s="161">
        <f t="shared" si="116"/>
        <v>0</v>
      </c>
      <c r="BH321" s="161">
        <f t="shared" si="117"/>
        <v>0</v>
      </c>
      <c r="BI321" s="161">
        <f t="shared" si="118"/>
        <v>0</v>
      </c>
      <c r="BJ321" s="14" t="s">
        <v>142</v>
      </c>
      <c r="BK321" s="161">
        <f t="shared" si="119"/>
        <v>0</v>
      </c>
      <c r="BL321" s="14" t="s">
        <v>166</v>
      </c>
      <c r="BM321" s="160" t="s">
        <v>835</v>
      </c>
    </row>
    <row r="322" spans="1:65" s="2" customFormat="1" ht="16.5" customHeight="1" x14ac:dyDescent="0.2">
      <c r="A322" s="29"/>
      <c r="B322" s="147"/>
      <c r="C322" s="148" t="s">
        <v>836</v>
      </c>
      <c r="D322" s="148" t="s">
        <v>137</v>
      </c>
      <c r="E322" s="149" t="s">
        <v>837</v>
      </c>
      <c r="F322" s="150" t="s">
        <v>838</v>
      </c>
      <c r="G322" s="151" t="s">
        <v>148</v>
      </c>
      <c r="H322" s="152">
        <v>1</v>
      </c>
      <c r="I322" s="153"/>
      <c r="J322" s="154">
        <f t="shared" si="110"/>
        <v>0</v>
      </c>
      <c r="K322" s="155"/>
      <c r="L322" s="30"/>
      <c r="M322" s="156" t="s">
        <v>1</v>
      </c>
      <c r="N322" s="157" t="s">
        <v>37</v>
      </c>
      <c r="O322" s="58"/>
      <c r="P322" s="158">
        <f t="shared" si="111"/>
        <v>0</v>
      </c>
      <c r="Q322" s="158">
        <v>0</v>
      </c>
      <c r="R322" s="158">
        <f t="shared" si="112"/>
        <v>0</v>
      </c>
      <c r="S322" s="158">
        <v>0</v>
      </c>
      <c r="T322" s="159">
        <f t="shared" si="11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166</v>
      </c>
      <c r="AT322" s="160" t="s">
        <v>137</v>
      </c>
      <c r="AU322" s="160" t="s">
        <v>142</v>
      </c>
      <c r="AY322" s="14" t="s">
        <v>134</v>
      </c>
      <c r="BE322" s="161">
        <f t="shared" si="114"/>
        <v>0</v>
      </c>
      <c r="BF322" s="161">
        <f t="shared" si="115"/>
        <v>0</v>
      </c>
      <c r="BG322" s="161">
        <f t="shared" si="116"/>
        <v>0</v>
      </c>
      <c r="BH322" s="161">
        <f t="shared" si="117"/>
        <v>0</v>
      </c>
      <c r="BI322" s="161">
        <f t="shared" si="118"/>
        <v>0</v>
      </c>
      <c r="BJ322" s="14" t="s">
        <v>142</v>
      </c>
      <c r="BK322" s="161">
        <f t="shared" si="119"/>
        <v>0</v>
      </c>
      <c r="BL322" s="14" t="s">
        <v>166</v>
      </c>
      <c r="BM322" s="160" t="s">
        <v>839</v>
      </c>
    </row>
    <row r="323" spans="1:65" s="12" customFormat="1" ht="22.8" customHeight="1" x14ac:dyDescent="0.25">
      <c r="B323" s="134"/>
      <c r="D323" s="135" t="s">
        <v>70</v>
      </c>
      <c r="E323" s="145" t="s">
        <v>840</v>
      </c>
      <c r="F323" s="145" t="s">
        <v>841</v>
      </c>
      <c r="I323" s="137"/>
      <c r="J323" s="146">
        <f>BK323</f>
        <v>0</v>
      </c>
      <c r="L323" s="134"/>
      <c r="M323" s="139"/>
      <c r="N323" s="140"/>
      <c r="O323" s="140"/>
      <c r="P323" s="141">
        <f>SUM(P324:P332)</f>
        <v>0</v>
      </c>
      <c r="Q323" s="140"/>
      <c r="R323" s="141">
        <f>SUM(R324:R332)</f>
        <v>0</v>
      </c>
      <c r="S323" s="140"/>
      <c r="T323" s="142">
        <f>SUM(T324:T332)</f>
        <v>0</v>
      </c>
      <c r="AR323" s="135" t="s">
        <v>142</v>
      </c>
      <c r="AT323" s="143" t="s">
        <v>70</v>
      </c>
      <c r="AU323" s="143" t="s">
        <v>78</v>
      </c>
      <c r="AY323" s="135" t="s">
        <v>134</v>
      </c>
      <c r="BK323" s="144">
        <f>SUM(BK324:BK332)</f>
        <v>0</v>
      </c>
    </row>
    <row r="324" spans="1:65" s="2" customFormat="1" ht="24.15" customHeight="1" x14ac:dyDescent="0.2">
      <c r="A324" s="29"/>
      <c r="B324" s="147"/>
      <c r="C324" s="148" t="s">
        <v>842</v>
      </c>
      <c r="D324" s="148" t="s">
        <v>137</v>
      </c>
      <c r="E324" s="149" t="s">
        <v>843</v>
      </c>
      <c r="F324" s="150" t="s">
        <v>844</v>
      </c>
      <c r="G324" s="151" t="s">
        <v>140</v>
      </c>
      <c r="H324" s="152">
        <v>48.96</v>
      </c>
      <c r="I324" s="153"/>
      <c r="J324" s="154">
        <f t="shared" ref="J324:J332" si="120">ROUND(I324*H324,2)</f>
        <v>0</v>
      </c>
      <c r="K324" s="155"/>
      <c r="L324" s="30"/>
      <c r="M324" s="156" t="s">
        <v>1</v>
      </c>
      <c r="N324" s="157" t="s">
        <v>37</v>
      </c>
      <c r="O324" s="58"/>
      <c r="P324" s="158">
        <f t="shared" ref="P324:P332" si="121">O324*H324</f>
        <v>0</v>
      </c>
      <c r="Q324" s="158">
        <v>0</v>
      </c>
      <c r="R324" s="158">
        <f t="shared" ref="R324:R332" si="122">Q324*H324</f>
        <v>0</v>
      </c>
      <c r="S324" s="158">
        <v>0</v>
      </c>
      <c r="T324" s="159">
        <f t="shared" ref="T324:T332" si="123"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166</v>
      </c>
      <c r="AT324" s="160" t="s">
        <v>137</v>
      </c>
      <c r="AU324" s="160" t="s">
        <v>142</v>
      </c>
      <c r="AY324" s="14" t="s">
        <v>134</v>
      </c>
      <c r="BE324" s="161">
        <f t="shared" ref="BE324:BE332" si="124">IF(N324="základná",J324,0)</f>
        <v>0</v>
      </c>
      <c r="BF324" s="161">
        <f t="shared" ref="BF324:BF332" si="125">IF(N324="znížená",J324,0)</f>
        <v>0</v>
      </c>
      <c r="BG324" s="161">
        <f t="shared" ref="BG324:BG332" si="126">IF(N324="zákl. prenesená",J324,0)</f>
        <v>0</v>
      </c>
      <c r="BH324" s="161">
        <f t="shared" ref="BH324:BH332" si="127">IF(N324="zníž. prenesená",J324,0)</f>
        <v>0</v>
      </c>
      <c r="BI324" s="161">
        <f t="shared" ref="BI324:BI332" si="128">IF(N324="nulová",J324,0)</f>
        <v>0</v>
      </c>
      <c r="BJ324" s="14" t="s">
        <v>142</v>
      </c>
      <c r="BK324" s="161">
        <f t="shared" ref="BK324:BK332" si="129">ROUND(I324*H324,2)</f>
        <v>0</v>
      </c>
      <c r="BL324" s="14" t="s">
        <v>166</v>
      </c>
      <c r="BM324" s="160" t="s">
        <v>845</v>
      </c>
    </row>
    <row r="325" spans="1:65" s="2" customFormat="1" ht="21.75" customHeight="1" x14ac:dyDescent="0.2">
      <c r="A325" s="29"/>
      <c r="B325" s="147"/>
      <c r="C325" s="167" t="s">
        <v>571</v>
      </c>
      <c r="D325" s="167" t="s">
        <v>398</v>
      </c>
      <c r="E325" s="168" t="s">
        <v>846</v>
      </c>
      <c r="F325" s="169" t="s">
        <v>847</v>
      </c>
      <c r="G325" s="170" t="s">
        <v>140</v>
      </c>
      <c r="H325" s="171">
        <v>50.917999999999999</v>
      </c>
      <c r="I325" s="172"/>
      <c r="J325" s="173">
        <f t="shared" si="120"/>
        <v>0</v>
      </c>
      <c r="K325" s="174"/>
      <c r="L325" s="175"/>
      <c r="M325" s="176" t="s">
        <v>1</v>
      </c>
      <c r="N325" s="177" t="s">
        <v>37</v>
      </c>
      <c r="O325" s="58"/>
      <c r="P325" s="158">
        <f t="shared" si="121"/>
        <v>0</v>
      </c>
      <c r="Q325" s="158">
        <v>0</v>
      </c>
      <c r="R325" s="158">
        <f t="shared" si="122"/>
        <v>0</v>
      </c>
      <c r="S325" s="158">
        <v>0</v>
      </c>
      <c r="T325" s="159">
        <f t="shared" si="12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193</v>
      </c>
      <c r="AT325" s="160" t="s">
        <v>398</v>
      </c>
      <c r="AU325" s="160" t="s">
        <v>142</v>
      </c>
      <c r="AY325" s="14" t="s">
        <v>134</v>
      </c>
      <c r="BE325" s="161">
        <f t="shared" si="124"/>
        <v>0</v>
      </c>
      <c r="BF325" s="161">
        <f t="shared" si="125"/>
        <v>0</v>
      </c>
      <c r="BG325" s="161">
        <f t="shared" si="126"/>
        <v>0</v>
      </c>
      <c r="BH325" s="161">
        <f t="shared" si="127"/>
        <v>0</v>
      </c>
      <c r="BI325" s="161">
        <f t="shared" si="128"/>
        <v>0</v>
      </c>
      <c r="BJ325" s="14" t="s">
        <v>142</v>
      </c>
      <c r="BK325" s="161">
        <f t="shared" si="129"/>
        <v>0</v>
      </c>
      <c r="BL325" s="14" t="s">
        <v>166</v>
      </c>
      <c r="BM325" s="160" t="s">
        <v>848</v>
      </c>
    </row>
    <row r="326" spans="1:65" s="2" customFormat="1" ht="24.15" customHeight="1" x14ac:dyDescent="0.2">
      <c r="A326" s="29"/>
      <c r="B326" s="147"/>
      <c r="C326" s="148" t="s">
        <v>849</v>
      </c>
      <c r="D326" s="148" t="s">
        <v>137</v>
      </c>
      <c r="E326" s="149" t="s">
        <v>850</v>
      </c>
      <c r="F326" s="150" t="s">
        <v>851</v>
      </c>
      <c r="G326" s="151" t="s">
        <v>226</v>
      </c>
      <c r="H326" s="152">
        <v>125.69</v>
      </c>
      <c r="I326" s="153"/>
      <c r="J326" s="154">
        <f t="shared" si="120"/>
        <v>0</v>
      </c>
      <c r="K326" s="155"/>
      <c r="L326" s="30"/>
      <c r="M326" s="156" t="s">
        <v>1</v>
      </c>
      <c r="N326" s="157" t="s">
        <v>37</v>
      </c>
      <c r="O326" s="58"/>
      <c r="P326" s="158">
        <f t="shared" si="121"/>
        <v>0</v>
      </c>
      <c r="Q326" s="158">
        <v>0</v>
      </c>
      <c r="R326" s="158">
        <f t="shared" si="122"/>
        <v>0</v>
      </c>
      <c r="S326" s="158">
        <v>0</v>
      </c>
      <c r="T326" s="159">
        <f t="shared" si="12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166</v>
      </c>
      <c r="AT326" s="160" t="s">
        <v>137</v>
      </c>
      <c r="AU326" s="160" t="s">
        <v>142</v>
      </c>
      <c r="AY326" s="14" t="s">
        <v>134</v>
      </c>
      <c r="BE326" s="161">
        <f t="shared" si="124"/>
        <v>0</v>
      </c>
      <c r="BF326" s="161">
        <f t="shared" si="125"/>
        <v>0</v>
      </c>
      <c r="BG326" s="161">
        <f t="shared" si="126"/>
        <v>0</v>
      </c>
      <c r="BH326" s="161">
        <f t="shared" si="127"/>
        <v>0</v>
      </c>
      <c r="BI326" s="161">
        <f t="shared" si="128"/>
        <v>0</v>
      </c>
      <c r="BJ326" s="14" t="s">
        <v>142</v>
      </c>
      <c r="BK326" s="161">
        <f t="shared" si="129"/>
        <v>0</v>
      </c>
      <c r="BL326" s="14" t="s">
        <v>166</v>
      </c>
      <c r="BM326" s="160" t="s">
        <v>852</v>
      </c>
    </row>
    <row r="327" spans="1:65" s="2" customFormat="1" ht="16.5" customHeight="1" x14ac:dyDescent="0.2">
      <c r="A327" s="29"/>
      <c r="B327" s="147"/>
      <c r="C327" s="167" t="s">
        <v>574</v>
      </c>
      <c r="D327" s="167" t="s">
        <v>398</v>
      </c>
      <c r="E327" s="168" t="s">
        <v>853</v>
      </c>
      <c r="F327" s="169" t="s">
        <v>854</v>
      </c>
      <c r="G327" s="170" t="s">
        <v>232</v>
      </c>
      <c r="H327" s="171">
        <v>435.767</v>
      </c>
      <c r="I327" s="172"/>
      <c r="J327" s="173">
        <f t="shared" si="120"/>
        <v>0</v>
      </c>
      <c r="K327" s="174"/>
      <c r="L327" s="175"/>
      <c r="M327" s="176" t="s">
        <v>1</v>
      </c>
      <c r="N327" s="177" t="s">
        <v>37</v>
      </c>
      <c r="O327" s="58"/>
      <c r="P327" s="158">
        <f t="shared" si="121"/>
        <v>0</v>
      </c>
      <c r="Q327" s="158">
        <v>0</v>
      </c>
      <c r="R327" s="158">
        <f t="shared" si="122"/>
        <v>0</v>
      </c>
      <c r="S327" s="158">
        <v>0</v>
      </c>
      <c r="T327" s="159">
        <f t="shared" si="12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0" t="s">
        <v>193</v>
      </c>
      <c r="AT327" s="160" t="s">
        <v>398</v>
      </c>
      <c r="AU327" s="160" t="s">
        <v>142</v>
      </c>
      <c r="AY327" s="14" t="s">
        <v>134</v>
      </c>
      <c r="BE327" s="161">
        <f t="shared" si="124"/>
        <v>0</v>
      </c>
      <c r="BF327" s="161">
        <f t="shared" si="125"/>
        <v>0</v>
      </c>
      <c r="BG327" s="161">
        <f t="shared" si="126"/>
        <v>0</v>
      </c>
      <c r="BH327" s="161">
        <f t="shared" si="127"/>
        <v>0</v>
      </c>
      <c r="BI327" s="161">
        <f t="shared" si="128"/>
        <v>0</v>
      </c>
      <c r="BJ327" s="14" t="s">
        <v>142</v>
      </c>
      <c r="BK327" s="161">
        <f t="shared" si="129"/>
        <v>0</v>
      </c>
      <c r="BL327" s="14" t="s">
        <v>166</v>
      </c>
      <c r="BM327" s="160" t="s">
        <v>855</v>
      </c>
    </row>
    <row r="328" spans="1:65" s="2" customFormat="1" ht="24.15" customHeight="1" x14ac:dyDescent="0.2">
      <c r="A328" s="29"/>
      <c r="B328" s="147"/>
      <c r="C328" s="148" t="s">
        <v>856</v>
      </c>
      <c r="D328" s="148" t="s">
        <v>137</v>
      </c>
      <c r="E328" s="149" t="s">
        <v>857</v>
      </c>
      <c r="F328" s="150" t="s">
        <v>858</v>
      </c>
      <c r="G328" s="151" t="s">
        <v>140</v>
      </c>
      <c r="H328" s="152">
        <v>765.7</v>
      </c>
      <c r="I328" s="153"/>
      <c r="J328" s="154">
        <f t="shared" si="120"/>
        <v>0</v>
      </c>
      <c r="K328" s="155"/>
      <c r="L328" s="30"/>
      <c r="M328" s="156" t="s">
        <v>1</v>
      </c>
      <c r="N328" s="157" t="s">
        <v>37</v>
      </c>
      <c r="O328" s="58"/>
      <c r="P328" s="158">
        <f t="shared" si="121"/>
        <v>0</v>
      </c>
      <c r="Q328" s="158">
        <v>0</v>
      </c>
      <c r="R328" s="158">
        <f t="shared" si="122"/>
        <v>0</v>
      </c>
      <c r="S328" s="158">
        <v>0</v>
      </c>
      <c r="T328" s="159">
        <f t="shared" si="12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166</v>
      </c>
      <c r="AT328" s="160" t="s">
        <v>137</v>
      </c>
      <c r="AU328" s="160" t="s">
        <v>142</v>
      </c>
      <c r="AY328" s="14" t="s">
        <v>134</v>
      </c>
      <c r="BE328" s="161">
        <f t="shared" si="124"/>
        <v>0</v>
      </c>
      <c r="BF328" s="161">
        <f t="shared" si="125"/>
        <v>0</v>
      </c>
      <c r="BG328" s="161">
        <f t="shared" si="126"/>
        <v>0</v>
      </c>
      <c r="BH328" s="161">
        <f t="shared" si="127"/>
        <v>0</v>
      </c>
      <c r="BI328" s="161">
        <f t="shared" si="128"/>
        <v>0</v>
      </c>
      <c r="BJ328" s="14" t="s">
        <v>142</v>
      </c>
      <c r="BK328" s="161">
        <f t="shared" si="129"/>
        <v>0</v>
      </c>
      <c r="BL328" s="14" t="s">
        <v>166</v>
      </c>
      <c r="BM328" s="160" t="s">
        <v>859</v>
      </c>
    </row>
    <row r="329" spans="1:65" s="2" customFormat="1" ht="16.5" customHeight="1" x14ac:dyDescent="0.2">
      <c r="A329" s="29"/>
      <c r="B329" s="147"/>
      <c r="C329" s="167" t="s">
        <v>578</v>
      </c>
      <c r="D329" s="167" t="s">
        <v>398</v>
      </c>
      <c r="E329" s="168" t="s">
        <v>860</v>
      </c>
      <c r="F329" s="169" t="s">
        <v>861</v>
      </c>
      <c r="G329" s="170" t="s">
        <v>140</v>
      </c>
      <c r="H329" s="171">
        <v>788.67100000000005</v>
      </c>
      <c r="I329" s="172"/>
      <c r="J329" s="173">
        <f t="shared" si="120"/>
        <v>0</v>
      </c>
      <c r="K329" s="174"/>
      <c r="L329" s="175"/>
      <c r="M329" s="176" t="s">
        <v>1</v>
      </c>
      <c r="N329" s="177" t="s">
        <v>37</v>
      </c>
      <c r="O329" s="58"/>
      <c r="P329" s="158">
        <f t="shared" si="121"/>
        <v>0</v>
      </c>
      <c r="Q329" s="158">
        <v>0</v>
      </c>
      <c r="R329" s="158">
        <f t="shared" si="122"/>
        <v>0</v>
      </c>
      <c r="S329" s="158">
        <v>0</v>
      </c>
      <c r="T329" s="159">
        <f t="shared" si="12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0" t="s">
        <v>193</v>
      </c>
      <c r="AT329" s="160" t="s">
        <v>398</v>
      </c>
      <c r="AU329" s="160" t="s">
        <v>142</v>
      </c>
      <c r="AY329" s="14" t="s">
        <v>134</v>
      </c>
      <c r="BE329" s="161">
        <f t="shared" si="124"/>
        <v>0</v>
      </c>
      <c r="BF329" s="161">
        <f t="shared" si="125"/>
        <v>0</v>
      </c>
      <c r="BG329" s="161">
        <f t="shared" si="126"/>
        <v>0</v>
      </c>
      <c r="BH329" s="161">
        <f t="shared" si="127"/>
        <v>0</v>
      </c>
      <c r="BI329" s="161">
        <f t="shared" si="128"/>
        <v>0</v>
      </c>
      <c r="BJ329" s="14" t="s">
        <v>142</v>
      </c>
      <c r="BK329" s="161">
        <f t="shared" si="129"/>
        <v>0</v>
      </c>
      <c r="BL329" s="14" t="s">
        <v>166</v>
      </c>
      <c r="BM329" s="160" t="s">
        <v>862</v>
      </c>
    </row>
    <row r="330" spans="1:65" s="2" customFormat="1" ht="24.15" customHeight="1" x14ac:dyDescent="0.2">
      <c r="A330" s="29"/>
      <c r="B330" s="147"/>
      <c r="C330" s="148" t="s">
        <v>863</v>
      </c>
      <c r="D330" s="148" t="s">
        <v>137</v>
      </c>
      <c r="E330" s="149" t="s">
        <v>864</v>
      </c>
      <c r="F330" s="150" t="s">
        <v>865</v>
      </c>
      <c r="G330" s="151" t="s">
        <v>140</v>
      </c>
      <c r="H330" s="152">
        <v>21.4</v>
      </c>
      <c r="I330" s="153"/>
      <c r="J330" s="154">
        <f t="shared" si="120"/>
        <v>0</v>
      </c>
      <c r="K330" s="155"/>
      <c r="L330" s="30"/>
      <c r="M330" s="156" t="s">
        <v>1</v>
      </c>
      <c r="N330" s="157" t="s">
        <v>37</v>
      </c>
      <c r="O330" s="58"/>
      <c r="P330" s="158">
        <f t="shared" si="121"/>
        <v>0</v>
      </c>
      <c r="Q330" s="158">
        <v>0</v>
      </c>
      <c r="R330" s="158">
        <f t="shared" si="122"/>
        <v>0</v>
      </c>
      <c r="S330" s="158">
        <v>0</v>
      </c>
      <c r="T330" s="159">
        <f t="shared" si="12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166</v>
      </c>
      <c r="AT330" s="160" t="s">
        <v>137</v>
      </c>
      <c r="AU330" s="160" t="s">
        <v>142</v>
      </c>
      <c r="AY330" s="14" t="s">
        <v>134</v>
      </c>
      <c r="BE330" s="161">
        <f t="shared" si="124"/>
        <v>0</v>
      </c>
      <c r="BF330" s="161">
        <f t="shared" si="125"/>
        <v>0</v>
      </c>
      <c r="BG330" s="161">
        <f t="shared" si="126"/>
        <v>0</v>
      </c>
      <c r="BH330" s="161">
        <f t="shared" si="127"/>
        <v>0</v>
      </c>
      <c r="BI330" s="161">
        <f t="shared" si="128"/>
        <v>0</v>
      </c>
      <c r="BJ330" s="14" t="s">
        <v>142</v>
      </c>
      <c r="BK330" s="161">
        <f t="shared" si="129"/>
        <v>0</v>
      </c>
      <c r="BL330" s="14" t="s">
        <v>166</v>
      </c>
      <c r="BM330" s="160" t="s">
        <v>866</v>
      </c>
    </row>
    <row r="331" spans="1:65" s="2" customFormat="1" ht="16.5" customHeight="1" x14ac:dyDescent="0.2">
      <c r="A331" s="29"/>
      <c r="B331" s="147"/>
      <c r="C331" s="167" t="s">
        <v>581</v>
      </c>
      <c r="D331" s="167" t="s">
        <v>398</v>
      </c>
      <c r="E331" s="168" t="s">
        <v>867</v>
      </c>
      <c r="F331" s="169" t="s">
        <v>868</v>
      </c>
      <c r="G331" s="170" t="s">
        <v>140</v>
      </c>
      <c r="H331" s="171">
        <v>22.042000000000002</v>
      </c>
      <c r="I331" s="172"/>
      <c r="J331" s="173">
        <f t="shared" si="120"/>
        <v>0</v>
      </c>
      <c r="K331" s="174"/>
      <c r="L331" s="175"/>
      <c r="M331" s="176" t="s">
        <v>1</v>
      </c>
      <c r="N331" s="177" t="s">
        <v>37</v>
      </c>
      <c r="O331" s="58"/>
      <c r="P331" s="158">
        <f t="shared" si="121"/>
        <v>0</v>
      </c>
      <c r="Q331" s="158">
        <v>0</v>
      </c>
      <c r="R331" s="158">
        <f t="shared" si="122"/>
        <v>0</v>
      </c>
      <c r="S331" s="158">
        <v>0</v>
      </c>
      <c r="T331" s="159">
        <f t="shared" si="12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0" t="s">
        <v>193</v>
      </c>
      <c r="AT331" s="160" t="s">
        <v>398</v>
      </c>
      <c r="AU331" s="160" t="s">
        <v>142</v>
      </c>
      <c r="AY331" s="14" t="s">
        <v>134</v>
      </c>
      <c r="BE331" s="161">
        <f t="shared" si="124"/>
        <v>0</v>
      </c>
      <c r="BF331" s="161">
        <f t="shared" si="125"/>
        <v>0</v>
      </c>
      <c r="BG331" s="161">
        <f t="shared" si="126"/>
        <v>0</v>
      </c>
      <c r="BH331" s="161">
        <f t="shared" si="127"/>
        <v>0</v>
      </c>
      <c r="BI331" s="161">
        <f t="shared" si="128"/>
        <v>0</v>
      </c>
      <c r="BJ331" s="14" t="s">
        <v>142</v>
      </c>
      <c r="BK331" s="161">
        <f t="shared" si="129"/>
        <v>0</v>
      </c>
      <c r="BL331" s="14" t="s">
        <v>166</v>
      </c>
      <c r="BM331" s="160" t="s">
        <v>869</v>
      </c>
    </row>
    <row r="332" spans="1:65" s="2" customFormat="1" ht="24.15" customHeight="1" x14ac:dyDescent="0.2">
      <c r="A332" s="29"/>
      <c r="B332" s="147"/>
      <c r="C332" s="148" t="s">
        <v>870</v>
      </c>
      <c r="D332" s="148" t="s">
        <v>137</v>
      </c>
      <c r="E332" s="149" t="s">
        <v>871</v>
      </c>
      <c r="F332" s="150" t="s">
        <v>872</v>
      </c>
      <c r="G332" s="151" t="s">
        <v>182</v>
      </c>
      <c r="H332" s="152">
        <v>5.7930000000000001</v>
      </c>
      <c r="I332" s="153"/>
      <c r="J332" s="154">
        <f t="shared" si="120"/>
        <v>0</v>
      </c>
      <c r="K332" s="155"/>
      <c r="L332" s="30"/>
      <c r="M332" s="156" t="s">
        <v>1</v>
      </c>
      <c r="N332" s="157" t="s">
        <v>37</v>
      </c>
      <c r="O332" s="58"/>
      <c r="P332" s="158">
        <f t="shared" si="121"/>
        <v>0</v>
      </c>
      <c r="Q332" s="158">
        <v>0</v>
      </c>
      <c r="R332" s="158">
        <f t="shared" si="122"/>
        <v>0</v>
      </c>
      <c r="S332" s="158">
        <v>0</v>
      </c>
      <c r="T332" s="159">
        <f t="shared" si="12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166</v>
      </c>
      <c r="AT332" s="160" t="s">
        <v>137</v>
      </c>
      <c r="AU332" s="160" t="s">
        <v>142</v>
      </c>
      <c r="AY332" s="14" t="s">
        <v>134</v>
      </c>
      <c r="BE332" s="161">
        <f t="shared" si="124"/>
        <v>0</v>
      </c>
      <c r="BF332" s="161">
        <f t="shared" si="125"/>
        <v>0</v>
      </c>
      <c r="BG332" s="161">
        <f t="shared" si="126"/>
        <v>0</v>
      </c>
      <c r="BH332" s="161">
        <f t="shared" si="127"/>
        <v>0</v>
      </c>
      <c r="BI332" s="161">
        <f t="shared" si="128"/>
        <v>0</v>
      </c>
      <c r="BJ332" s="14" t="s">
        <v>142</v>
      </c>
      <c r="BK332" s="161">
        <f t="shared" si="129"/>
        <v>0</v>
      </c>
      <c r="BL332" s="14" t="s">
        <v>166</v>
      </c>
      <c r="BM332" s="160" t="s">
        <v>873</v>
      </c>
    </row>
    <row r="333" spans="1:65" s="12" customFormat="1" ht="22.8" customHeight="1" x14ac:dyDescent="0.25">
      <c r="B333" s="134"/>
      <c r="D333" s="135" t="s">
        <v>70</v>
      </c>
      <c r="E333" s="145" t="s">
        <v>270</v>
      </c>
      <c r="F333" s="145" t="s">
        <v>271</v>
      </c>
      <c r="I333" s="137"/>
      <c r="J333" s="146">
        <f>BK333</f>
        <v>0</v>
      </c>
      <c r="L333" s="134"/>
      <c r="M333" s="139"/>
      <c r="N333" s="140"/>
      <c r="O333" s="140"/>
      <c r="P333" s="141">
        <f>SUM(P334:P336)</f>
        <v>0</v>
      </c>
      <c r="Q333" s="140"/>
      <c r="R333" s="141">
        <f>SUM(R334:R336)</f>
        <v>0</v>
      </c>
      <c r="S333" s="140"/>
      <c r="T333" s="142">
        <f>SUM(T334:T336)</f>
        <v>0</v>
      </c>
      <c r="AR333" s="135" t="s">
        <v>142</v>
      </c>
      <c r="AT333" s="143" t="s">
        <v>70</v>
      </c>
      <c r="AU333" s="143" t="s">
        <v>78</v>
      </c>
      <c r="AY333" s="135" t="s">
        <v>134</v>
      </c>
      <c r="BK333" s="144">
        <f>SUM(BK334:BK336)</f>
        <v>0</v>
      </c>
    </row>
    <row r="334" spans="1:65" s="2" customFormat="1" ht="33" customHeight="1" x14ac:dyDescent="0.2">
      <c r="A334" s="29"/>
      <c r="B334" s="147"/>
      <c r="C334" s="148" t="s">
        <v>874</v>
      </c>
      <c r="D334" s="148" t="s">
        <v>137</v>
      </c>
      <c r="E334" s="149" t="s">
        <v>875</v>
      </c>
      <c r="F334" s="150" t="s">
        <v>876</v>
      </c>
      <c r="G334" s="151" t="s">
        <v>140</v>
      </c>
      <c r="H334" s="152">
        <v>379.24</v>
      </c>
      <c r="I334" s="153"/>
      <c r="J334" s="154">
        <f>ROUND(I334*H334,2)</f>
        <v>0</v>
      </c>
      <c r="K334" s="155"/>
      <c r="L334" s="30"/>
      <c r="M334" s="156" t="s">
        <v>1</v>
      </c>
      <c r="N334" s="157" t="s">
        <v>37</v>
      </c>
      <c r="O334" s="58"/>
      <c r="P334" s="158">
        <f>O334*H334</f>
        <v>0</v>
      </c>
      <c r="Q334" s="158">
        <v>0</v>
      </c>
      <c r="R334" s="158">
        <f>Q334*H334</f>
        <v>0</v>
      </c>
      <c r="S334" s="158">
        <v>0</v>
      </c>
      <c r="T334" s="159">
        <f>S334*H334</f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166</v>
      </c>
      <c r="AT334" s="160" t="s">
        <v>137</v>
      </c>
      <c r="AU334" s="160" t="s">
        <v>142</v>
      </c>
      <c r="AY334" s="14" t="s">
        <v>134</v>
      </c>
      <c r="BE334" s="161">
        <f>IF(N334="základná",J334,0)</f>
        <v>0</v>
      </c>
      <c r="BF334" s="161">
        <f>IF(N334="znížená",J334,0)</f>
        <v>0</v>
      </c>
      <c r="BG334" s="161">
        <f>IF(N334="zákl. prenesená",J334,0)</f>
        <v>0</v>
      </c>
      <c r="BH334" s="161">
        <f>IF(N334="zníž. prenesená",J334,0)</f>
        <v>0</v>
      </c>
      <c r="BI334" s="161">
        <f>IF(N334="nulová",J334,0)</f>
        <v>0</v>
      </c>
      <c r="BJ334" s="14" t="s">
        <v>142</v>
      </c>
      <c r="BK334" s="161">
        <f>ROUND(I334*H334,2)</f>
        <v>0</v>
      </c>
      <c r="BL334" s="14" t="s">
        <v>166</v>
      </c>
      <c r="BM334" s="160" t="s">
        <v>877</v>
      </c>
    </row>
    <row r="335" spans="1:65" s="2" customFormat="1" ht="16.5" customHeight="1" x14ac:dyDescent="0.2">
      <c r="A335" s="29"/>
      <c r="B335" s="147"/>
      <c r="C335" s="167" t="s">
        <v>588</v>
      </c>
      <c r="D335" s="167" t="s">
        <v>398</v>
      </c>
      <c r="E335" s="168" t="s">
        <v>878</v>
      </c>
      <c r="F335" s="169" t="s">
        <v>879</v>
      </c>
      <c r="G335" s="170" t="s">
        <v>140</v>
      </c>
      <c r="H335" s="171">
        <v>398</v>
      </c>
      <c r="I335" s="172"/>
      <c r="J335" s="173">
        <f>ROUND(I335*H335,2)</f>
        <v>0</v>
      </c>
      <c r="K335" s="174"/>
      <c r="L335" s="175"/>
      <c r="M335" s="176" t="s">
        <v>1</v>
      </c>
      <c r="N335" s="177" t="s">
        <v>37</v>
      </c>
      <c r="O335" s="58"/>
      <c r="P335" s="158">
        <f>O335*H335</f>
        <v>0</v>
      </c>
      <c r="Q335" s="158">
        <v>0</v>
      </c>
      <c r="R335" s="158">
        <f>Q335*H335</f>
        <v>0</v>
      </c>
      <c r="S335" s="158">
        <v>0</v>
      </c>
      <c r="T335" s="159">
        <f>S335*H335</f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0" t="s">
        <v>193</v>
      </c>
      <c r="AT335" s="160" t="s">
        <v>398</v>
      </c>
      <c r="AU335" s="160" t="s">
        <v>142</v>
      </c>
      <c r="AY335" s="14" t="s">
        <v>134</v>
      </c>
      <c r="BE335" s="161">
        <f>IF(N335="základná",J335,0)</f>
        <v>0</v>
      </c>
      <c r="BF335" s="161">
        <f>IF(N335="znížená",J335,0)</f>
        <v>0</v>
      </c>
      <c r="BG335" s="161">
        <f>IF(N335="zákl. prenesená",J335,0)</f>
        <v>0</v>
      </c>
      <c r="BH335" s="161">
        <f>IF(N335="zníž. prenesená",J335,0)</f>
        <v>0</v>
      </c>
      <c r="BI335" s="161">
        <f>IF(N335="nulová",J335,0)</f>
        <v>0</v>
      </c>
      <c r="BJ335" s="14" t="s">
        <v>142</v>
      </c>
      <c r="BK335" s="161">
        <f>ROUND(I335*H335,2)</f>
        <v>0</v>
      </c>
      <c r="BL335" s="14" t="s">
        <v>166</v>
      </c>
      <c r="BM335" s="160" t="s">
        <v>880</v>
      </c>
    </row>
    <row r="336" spans="1:65" s="2" customFormat="1" ht="24.15" customHeight="1" x14ac:dyDescent="0.2">
      <c r="A336" s="29"/>
      <c r="B336" s="147"/>
      <c r="C336" s="148" t="s">
        <v>881</v>
      </c>
      <c r="D336" s="148" t="s">
        <v>137</v>
      </c>
      <c r="E336" s="149" t="s">
        <v>882</v>
      </c>
      <c r="F336" s="150" t="s">
        <v>883</v>
      </c>
      <c r="G336" s="151" t="s">
        <v>182</v>
      </c>
      <c r="H336" s="152">
        <v>8.5739999999999998</v>
      </c>
      <c r="I336" s="153"/>
      <c r="J336" s="154">
        <f>ROUND(I336*H336,2)</f>
        <v>0</v>
      </c>
      <c r="K336" s="155"/>
      <c r="L336" s="30"/>
      <c r="M336" s="156" t="s">
        <v>1</v>
      </c>
      <c r="N336" s="157" t="s">
        <v>37</v>
      </c>
      <c r="O336" s="58"/>
      <c r="P336" s="158">
        <f>O336*H336</f>
        <v>0</v>
      </c>
      <c r="Q336" s="158">
        <v>0</v>
      </c>
      <c r="R336" s="158">
        <f>Q336*H336</f>
        <v>0</v>
      </c>
      <c r="S336" s="158">
        <v>0</v>
      </c>
      <c r="T336" s="159">
        <f>S336*H336</f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166</v>
      </c>
      <c r="AT336" s="160" t="s">
        <v>137</v>
      </c>
      <c r="AU336" s="160" t="s">
        <v>142</v>
      </c>
      <c r="AY336" s="14" t="s">
        <v>134</v>
      </c>
      <c r="BE336" s="161">
        <f>IF(N336="základná",J336,0)</f>
        <v>0</v>
      </c>
      <c r="BF336" s="161">
        <f>IF(N336="znížená",J336,0)</f>
        <v>0</v>
      </c>
      <c r="BG336" s="161">
        <f>IF(N336="zákl. prenesená",J336,0)</f>
        <v>0</v>
      </c>
      <c r="BH336" s="161">
        <f>IF(N336="zníž. prenesená",J336,0)</f>
        <v>0</v>
      </c>
      <c r="BI336" s="161">
        <f>IF(N336="nulová",J336,0)</f>
        <v>0</v>
      </c>
      <c r="BJ336" s="14" t="s">
        <v>142</v>
      </c>
      <c r="BK336" s="161">
        <f>ROUND(I336*H336,2)</f>
        <v>0</v>
      </c>
      <c r="BL336" s="14" t="s">
        <v>166</v>
      </c>
      <c r="BM336" s="160" t="s">
        <v>884</v>
      </c>
    </row>
    <row r="337" spans="1:65" s="12" customFormat="1" ht="22.8" customHeight="1" x14ac:dyDescent="0.25">
      <c r="B337" s="134"/>
      <c r="D337" s="135" t="s">
        <v>70</v>
      </c>
      <c r="E337" s="145" t="s">
        <v>885</v>
      </c>
      <c r="F337" s="145" t="s">
        <v>886</v>
      </c>
      <c r="I337" s="137"/>
      <c r="J337" s="146">
        <f>BK337</f>
        <v>0</v>
      </c>
      <c r="L337" s="134"/>
      <c r="M337" s="139"/>
      <c r="N337" s="140"/>
      <c r="O337" s="140"/>
      <c r="P337" s="141">
        <f>SUM(P338:P340)</f>
        <v>0</v>
      </c>
      <c r="Q337" s="140"/>
      <c r="R337" s="141">
        <f>SUM(R338:R340)</f>
        <v>0</v>
      </c>
      <c r="S337" s="140"/>
      <c r="T337" s="142">
        <f>SUM(T338:T340)</f>
        <v>0</v>
      </c>
      <c r="AR337" s="135" t="s">
        <v>142</v>
      </c>
      <c r="AT337" s="143" t="s">
        <v>70</v>
      </c>
      <c r="AU337" s="143" t="s">
        <v>78</v>
      </c>
      <c r="AY337" s="135" t="s">
        <v>134</v>
      </c>
      <c r="BK337" s="144">
        <f>SUM(BK338:BK340)</f>
        <v>0</v>
      </c>
    </row>
    <row r="338" spans="1:65" s="2" customFormat="1" ht="33" customHeight="1" x14ac:dyDescent="0.2">
      <c r="A338" s="29"/>
      <c r="B338" s="147"/>
      <c r="C338" s="148" t="s">
        <v>887</v>
      </c>
      <c r="D338" s="148" t="s">
        <v>137</v>
      </c>
      <c r="E338" s="149" t="s">
        <v>888</v>
      </c>
      <c r="F338" s="150" t="s">
        <v>889</v>
      </c>
      <c r="G338" s="151" t="s">
        <v>140</v>
      </c>
      <c r="H338" s="152">
        <v>256.64999999999998</v>
      </c>
      <c r="I338" s="153"/>
      <c r="J338" s="154">
        <f>ROUND(I338*H338,2)</f>
        <v>0</v>
      </c>
      <c r="K338" s="155"/>
      <c r="L338" s="30"/>
      <c r="M338" s="156" t="s">
        <v>1</v>
      </c>
      <c r="N338" s="157" t="s">
        <v>37</v>
      </c>
      <c r="O338" s="58"/>
      <c r="P338" s="158">
        <f>O338*H338</f>
        <v>0</v>
      </c>
      <c r="Q338" s="158">
        <v>0</v>
      </c>
      <c r="R338" s="158">
        <f>Q338*H338</f>
        <v>0</v>
      </c>
      <c r="S338" s="158">
        <v>0</v>
      </c>
      <c r="T338" s="159">
        <f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166</v>
      </c>
      <c r="AT338" s="160" t="s">
        <v>137</v>
      </c>
      <c r="AU338" s="160" t="s">
        <v>142</v>
      </c>
      <c r="AY338" s="14" t="s">
        <v>134</v>
      </c>
      <c r="BE338" s="161">
        <f>IF(N338="základná",J338,0)</f>
        <v>0</v>
      </c>
      <c r="BF338" s="161">
        <f>IF(N338="znížená",J338,0)</f>
        <v>0</v>
      </c>
      <c r="BG338" s="161">
        <f>IF(N338="zákl. prenesená",J338,0)</f>
        <v>0</v>
      </c>
      <c r="BH338" s="161">
        <f>IF(N338="zníž. prenesená",J338,0)</f>
        <v>0</v>
      </c>
      <c r="BI338" s="161">
        <f>IF(N338="nulová",J338,0)</f>
        <v>0</v>
      </c>
      <c r="BJ338" s="14" t="s">
        <v>142</v>
      </c>
      <c r="BK338" s="161">
        <f>ROUND(I338*H338,2)</f>
        <v>0</v>
      </c>
      <c r="BL338" s="14" t="s">
        <v>166</v>
      </c>
      <c r="BM338" s="160" t="s">
        <v>890</v>
      </c>
    </row>
    <row r="339" spans="1:65" s="2" customFormat="1" ht="24.15" customHeight="1" x14ac:dyDescent="0.2">
      <c r="A339" s="29"/>
      <c r="B339" s="147"/>
      <c r="C339" s="167" t="s">
        <v>595</v>
      </c>
      <c r="D339" s="167" t="s">
        <v>398</v>
      </c>
      <c r="E339" s="168" t="s">
        <v>891</v>
      </c>
      <c r="F339" s="169" t="s">
        <v>892</v>
      </c>
      <c r="G339" s="170" t="s">
        <v>140</v>
      </c>
      <c r="H339" s="171">
        <v>266.64999999999998</v>
      </c>
      <c r="I339" s="172"/>
      <c r="J339" s="173">
        <f>ROUND(I339*H339,2)</f>
        <v>0</v>
      </c>
      <c r="K339" s="174"/>
      <c r="L339" s="175"/>
      <c r="M339" s="176" t="s">
        <v>1</v>
      </c>
      <c r="N339" s="177" t="s">
        <v>37</v>
      </c>
      <c r="O339" s="58"/>
      <c r="P339" s="158">
        <f>O339*H339</f>
        <v>0</v>
      </c>
      <c r="Q339" s="158">
        <v>0</v>
      </c>
      <c r="R339" s="158">
        <f>Q339*H339</f>
        <v>0</v>
      </c>
      <c r="S339" s="158">
        <v>0</v>
      </c>
      <c r="T339" s="159">
        <f>S339*H339</f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0" t="s">
        <v>193</v>
      </c>
      <c r="AT339" s="160" t="s">
        <v>398</v>
      </c>
      <c r="AU339" s="160" t="s">
        <v>142</v>
      </c>
      <c r="AY339" s="14" t="s">
        <v>134</v>
      </c>
      <c r="BE339" s="161">
        <f>IF(N339="základná",J339,0)</f>
        <v>0</v>
      </c>
      <c r="BF339" s="161">
        <f>IF(N339="znížená",J339,0)</f>
        <v>0</v>
      </c>
      <c r="BG339" s="161">
        <f>IF(N339="zákl. prenesená",J339,0)</f>
        <v>0</v>
      </c>
      <c r="BH339" s="161">
        <f>IF(N339="zníž. prenesená",J339,0)</f>
        <v>0</v>
      </c>
      <c r="BI339" s="161">
        <f>IF(N339="nulová",J339,0)</f>
        <v>0</v>
      </c>
      <c r="BJ339" s="14" t="s">
        <v>142</v>
      </c>
      <c r="BK339" s="161">
        <f>ROUND(I339*H339,2)</f>
        <v>0</v>
      </c>
      <c r="BL339" s="14" t="s">
        <v>166</v>
      </c>
      <c r="BM339" s="160" t="s">
        <v>893</v>
      </c>
    </row>
    <row r="340" spans="1:65" s="2" customFormat="1" ht="24.15" customHeight="1" x14ac:dyDescent="0.2">
      <c r="A340" s="29"/>
      <c r="B340" s="147"/>
      <c r="C340" s="148" t="s">
        <v>894</v>
      </c>
      <c r="D340" s="148" t="s">
        <v>137</v>
      </c>
      <c r="E340" s="149" t="s">
        <v>895</v>
      </c>
      <c r="F340" s="150" t="s">
        <v>896</v>
      </c>
      <c r="G340" s="151" t="s">
        <v>182</v>
      </c>
      <c r="H340" s="152">
        <v>5.55</v>
      </c>
      <c r="I340" s="153"/>
      <c r="J340" s="154">
        <f>ROUND(I340*H340,2)</f>
        <v>0</v>
      </c>
      <c r="K340" s="155"/>
      <c r="L340" s="30"/>
      <c r="M340" s="156" t="s">
        <v>1</v>
      </c>
      <c r="N340" s="157" t="s">
        <v>37</v>
      </c>
      <c r="O340" s="58"/>
      <c r="P340" s="158">
        <f>O340*H340</f>
        <v>0</v>
      </c>
      <c r="Q340" s="158">
        <v>0</v>
      </c>
      <c r="R340" s="158">
        <f>Q340*H340</f>
        <v>0</v>
      </c>
      <c r="S340" s="158">
        <v>0</v>
      </c>
      <c r="T340" s="159">
        <f>S340*H340</f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166</v>
      </c>
      <c r="AT340" s="160" t="s">
        <v>137</v>
      </c>
      <c r="AU340" s="160" t="s">
        <v>142</v>
      </c>
      <c r="AY340" s="14" t="s">
        <v>134</v>
      </c>
      <c r="BE340" s="161">
        <f>IF(N340="základná",J340,0)</f>
        <v>0</v>
      </c>
      <c r="BF340" s="161">
        <f>IF(N340="znížená",J340,0)</f>
        <v>0</v>
      </c>
      <c r="BG340" s="161">
        <f>IF(N340="zákl. prenesená",J340,0)</f>
        <v>0</v>
      </c>
      <c r="BH340" s="161">
        <f>IF(N340="zníž. prenesená",J340,0)</f>
        <v>0</v>
      </c>
      <c r="BI340" s="161">
        <f>IF(N340="nulová",J340,0)</f>
        <v>0</v>
      </c>
      <c r="BJ340" s="14" t="s">
        <v>142</v>
      </c>
      <c r="BK340" s="161">
        <f>ROUND(I340*H340,2)</f>
        <v>0</v>
      </c>
      <c r="BL340" s="14" t="s">
        <v>166</v>
      </c>
      <c r="BM340" s="160" t="s">
        <v>897</v>
      </c>
    </row>
    <row r="341" spans="1:65" s="12" customFormat="1" ht="22.8" customHeight="1" x14ac:dyDescent="0.25">
      <c r="B341" s="134"/>
      <c r="D341" s="135" t="s">
        <v>70</v>
      </c>
      <c r="E341" s="145" t="s">
        <v>898</v>
      </c>
      <c r="F341" s="145" t="s">
        <v>899</v>
      </c>
      <c r="I341" s="137"/>
      <c r="J341" s="146">
        <f>BK341</f>
        <v>0</v>
      </c>
      <c r="L341" s="134"/>
      <c r="M341" s="139"/>
      <c r="N341" s="140"/>
      <c r="O341" s="140"/>
      <c r="P341" s="141">
        <f>SUM(P342:P344)</f>
        <v>0</v>
      </c>
      <c r="Q341" s="140"/>
      <c r="R341" s="141">
        <f>SUM(R342:R344)</f>
        <v>0</v>
      </c>
      <c r="S341" s="140"/>
      <c r="T341" s="142">
        <f>SUM(T342:T344)</f>
        <v>0</v>
      </c>
      <c r="AR341" s="135" t="s">
        <v>142</v>
      </c>
      <c r="AT341" s="143" t="s">
        <v>70</v>
      </c>
      <c r="AU341" s="143" t="s">
        <v>78</v>
      </c>
      <c r="AY341" s="135" t="s">
        <v>134</v>
      </c>
      <c r="BK341" s="144">
        <f>SUM(BK342:BK344)</f>
        <v>0</v>
      </c>
    </row>
    <row r="342" spans="1:65" s="2" customFormat="1" ht="24.15" customHeight="1" x14ac:dyDescent="0.2">
      <c r="A342" s="29"/>
      <c r="B342" s="147"/>
      <c r="C342" s="148" t="s">
        <v>900</v>
      </c>
      <c r="D342" s="148" t="s">
        <v>137</v>
      </c>
      <c r="E342" s="149" t="s">
        <v>901</v>
      </c>
      <c r="F342" s="150" t="s">
        <v>902</v>
      </c>
      <c r="G342" s="151" t="s">
        <v>140</v>
      </c>
      <c r="H342" s="152">
        <v>4691.13</v>
      </c>
      <c r="I342" s="153"/>
      <c r="J342" s="154">
        <f>ROUND(I342*H342,2)</f>
        <v>0</v>
      </c>
      <c r="K342" s="155"/>
      <c r="L342" s="30"/>
      <c r="M342" s="156" t="s">
        <v>1</v>
      </c>
      <c r="N342" s="157" t="s">
        <v>37</v>
      </c>
      <c r="O342" s="58"/>
      <c r="P342" s="158">
        <f>O342*H342</f>
        <v>0</v>
      </c>
      <c r="Q342" s="158">
        <v>0</v>
      </c>
      <c r="R342" s="158">
        <f>Q342*H342</f>
        <v>0</v>
      </c>
      <c r="S342" s="158">
        <v>0</v>
      </c>
      <c r="T342" s="159">
        <f>S342*H342</f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166</v>
      </c>
      <c r="AT342" s="160" t="s">
        <v>137</v>
      </c>
      <c r="AU342" s="160" t="s">
        <v>142</v>
      </c>
      <c r="AY342" s="14" t="s">
        <v>134</v>
      </c>
      <c r="BE342" s="161">
        <f>IF(N342="základná",J342,0)</f>
        <v>0</v>
      </c>
      <c r="BF342" s="161">
        <f>IF(N342="znížená",J342,0)</f>
        <v>0</v>
      </c>
      <c r="BG342" s="161">
        <f>IF(N342="zákl. prenesená",J342,0)</f>
        <v>0</v>
      </c>
      <c r="BH342" s="161">
        <f>IF(N342="zníž. prenesená",J342,0)</f>
        <v>0</v>
      </c>
      <c r="BI342" s="161">
        <f>IF(N342="nulová",J342,0)</f>
        <v>0</v>
      </c>
      <c r="BJ342" s="14" t="s">
        <v>142</v>
      </c>
      <c r="BK342" s="161">
        <f>ROUND(I342*H342,2)</f>
        <v>0</v>
      </c>
      <c r="BL342" s="14" t="s">
        <v>166</v>
      </c>
      <c r="BM342" s="160" t="s">
        <v>903</v>
      </c>
    </row>
    <row r="343" spans="1:65" s="2" customFormat="1" ht="33" customHeight="1" x14ac:dyDescent="0.2">
      <c r="A343" s="29"/>
      <c r="B343" s="147"/>
      <c r="C343" s="148" t="s">
        <v>602</v>
      </c>
      <c r="D343" s="148" t="s">
        <v>137</v>
      </c>
      <c r="E343" s="149" t="s">
        <v>904</v>
      </c>
      <c r="F343" s="150" t="s">
        <v>905</v>
      </c>
      <c r="G343" s="151" t="s">
        <v>140</v>
      </c>
      <c r="H343" s="152">
        <v>3635</v>
      </c>
      <c r="I343" s="153"/>
      <c r="J343" s="154">
        <f>ROUND(I343*H343,2)</f>
        <v>0</v>
      </c>
      <c r="K343" s="155"/>
      <c r="L343" s="30"/>
      <c r="M343" s="156" t="s">
        <v>1</v>
      </c>
      <c r="N343" s="157" t="s">
        <v>37</v>
      </c>
      <c r="O343" s="58"/>
      <c r="P343" s="158">
        <f>O343*H343</f>
        <v>0</v>
      </c>
      <c r="Q343" s="158">
        <v>0</v>
      </c>
      <c r="R343" s="158">
        <f>Q343*H343</f>
        <v>0</v>
      </c>
      <c r="S343" s="158">
        <v>0</v>
      </c>
      <c r="T343" s="159">
        <f>S343*H343</f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0" t="s">
        <v>166</v>
      </c>
      <c r="AT343" s="160" t="s">
        <v>137</v>
      </c>
      <c r="AU343" s="160" t="s">
        <v>142</v>
      </c>
      <c r="AY343" s="14" t="s">
        <v>134</v>
      </c>
      <c r="BE343" s="161">
        <f>IF(N343="základná",J343,0)</f>
        <v>0</v>
      </c>
      <c r="BF343" s="161">
        <f>IF(N343="znížená",J343,0)</f>
        <v>0</v>
      </c>
      <c r="BG343" s="161">
        <f>IF(N343="zákl. prenesená",J343,0)</f>
        <v>0</v>
      </c>
      <c r="BH343" s="161">
        <f>IF(N343="zníž. prenesená",J343,0)</f>
        <v>0</v>
      </c>
      <c r="BI343" s="161">
        <f>IF(N343="nulová",J343,0)</f>
        <v>0</v>
      </c>
      <c r="BJ343" s="14" t="s">
        <v>142</v>
      </c>
      <c r="BK343" s="161">
        <f>ROUND(I343*H343,2)</f>
        <v>0</v>
      </c>
      <c r="BL343" s="14" t="s">
        <v>166</v>
      </c>
      <c r="BM343" s="160" t="s">
        <v>906</v>
      </c>
    </row>
    <row r="344" spans="1:65" s="2" customFormat="1" ht="37.799999999999997" customHeight="1" x14ac:dyDescent="0.2">
      <c r="A344" s="29"/>
      <c r="B344" s="147"/>
      <c r="C344" s="148" t="s">
        <v>907</v>
      </c>
      <c r="D344" s="148" t="s">
        <v>137</v>
      </c>
      <c r="E344" s="149" t="s">
        <v>908</v>
      </c>
      <c r="F344" s="150" t="s">
        <v>909</v>
      </c>
      <c r="G344" s="151" t="s">
        <v>140</v>
      </c>
      <c r="H344" s="152">
        <v>1056.1300000000001</v>
      </c>
      <c r="I344" s="153"/>
      <c r="J344" s="154">
        <f>ROUND(I344*H344,2)</f>
        <v>0</v>
      </c>
      <c r="K344" s="155"/>
      <c r="L344" s="30"/>
      <c r="M344" s="162" t="s">
        <v>1</v>
      </c>
      <c r="N344" s="163" t="s">
        <v>37</v>
      </c>
      <c r="O344" s="164"/>
      <c r="P344" s="165">
        <f>O344*H344</f>
        <v>0</v>
      </c>
      <c r="Q344" s="165">
        <v>0</v>
      </c>
      <c r="R344" s="165">
        <f>Q344*H344</f>
        <v>0</v>
      </c>
      <c r="S344" s="165">
        <v>0</v>
      </c>
      <c r="T344" s="166">
        <f>S344*H344</f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0" t="s">
        <v>166</v>
      </c>
      <c r="AT344" s="160" t="s">
        <v>137</v>
      </c>
      <c r="AU344" s="160" t="s">
        <v>142</v>
      </c>
      <c r="AY344" s="14" t="s">
        <v>134</v>
      </c>
      <c r="BE344" s="161">
        <f>IF(N344="základná",J344,0)</f>
        <v>0</v>
      </c>
      <c r="BF344" s="161">
        <f>IF(N344="znížená",J344,0)</f>
        <v>0</v>
      </c>
      <c r="BG344" s="161">
        <f>IF(N344="zákl. prenesená",J344,0)</f>
        <v>0</v>
      </c>
      <c r="BH344" s="161">
        <f>IF(N344="zníž. prenesená",J344,0)</f>
        <v>0</v>
      </c>
      <c r="BI344" s="161">
        <f>IF(N344="nulová",J344,0)</f>
        <v>0</v>
      </c>
      <c r="BJ344" s="14" t="s">
        <v>142</v>
      </c>
      <c r="BK344" s="161">
        <f>ROUND(I344*H344,2)</f>
        <v>0</v>
      </c>
      <c r="BL344" s="14" t="s">
        <v>166</v>
      </c>
      <c r="BM344" s="160" t="s">
        <v>910</v>
      </c>
    </row>
    <row r="345" spans="1:65" s="2" customFormat="1" ht="6.9" customHeight="1" x14ac:dyDescent="0.2">
      <c r="A345" s="29"/>
      <c r="B345" s="47"/>
      <c r="C345" s="48"/>
      <c r="D345" s="48"/>
      <c r="E345" s="48"/>
      <c r="F345" s="48"/>
      <c r="G345" s="48"/>
      <c r="H345" s="48"/>
      <c r="I345" s="48"/>
      <c r="J345" s="48"/>
      <c r="K345" s="48"/>
      <c r="L345" s="30"/>
      <c r="M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</row>
  </sheetData>
  <autoFilter ref="C136:K344" xr:uid="{00000000-0009-0000-0000-000002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48"/>
  <sheetViews>
    <sheetView showGridLines="0" tabSelected="1" workbookViewId="0">
      <selection activeCell="I173" sqref="I173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85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911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ROUND((SUM(BE122:BE247)),  2)</f>
        <v>0</v>
      </c>
      <c r="G33" s="100"/>
      <c r="H33" s="100"/>
      <c r="I33" s="101">
        <v>0.2</v>
      </c>
      <c r="J33" s="99">
        <f>ROUND(((SUM(BE122:BE247))*I33),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ROUND((SUM(BF122:BF247)),  2)</f>
        <v>0</v>
      </c>
      <c r="G34" s="100"/>
      <c r="H34" s="100"/>
      <c r="I34" s="101">
        <v>0.2</v>
      </c>
      <c r="J34" s="99">
        <f>ROUND(((SUM(BF122:BF247))*I34),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ROUND((SUM(BG122:BG247)),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ROUND((SUM(BH122:BH247)),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ROUND((SUM(BI122:BI247)),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SO-03 - Elektroinštalácia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95" customHeight="1" x14ac:dyDescent="0.2">
      <c r="B98" s="119"/>
      <c r="D98" s="120" t="s">
        <v>107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9" customFormat="1" ht="24.9" customHeight="1" x14ac:dyDescent="0.2">
      <c r="B99" s="115"/>
      <c r="D99" s="116" t="s">
        <v>912</v>
      </c>
      <c r="E99" s="117"/>
      <c r="F99" s="117"/>
      <c r="G99" s="117"/>
      <c r="H99" s="117"/>
      <c r="I99" s="117"/>
      <c r="J99" s="118">
        <f>J130</f>
        <v>0</v>
      </c>
      <c r="L99" s="115"/>
    </row>
    <row r="100" spans="1:31" s="10" customFormat="1" ht="19.95" customHeight="1" x14ac:dyDescent="0.2">
      <c r="B100" s="119"/>
      <c r="D100" s="120" t="s">
        <v>913</v>
      </c>
      <c r="E100" s="121"/>
      <c r="F100" s="121"/>
      <c r="G100" s="121"/>
      <c r="H100" s="121"/>
      <c r="I100" s="121"/>
      <c r="J100" s="122">
        <f>J131</f>
        <v>0</v>
      </c>
      <c r="L100" s="119"/>
    </row>
    <row r="101" spans="1:31" s="10" customFormat="1" ht="19.95" customHeight="1" x14ac:dyDescent="0.2">
      <c r="B101" s="119"/>
      <c r="D101" s="120" t="s">
        <v>914</v>
      </c>
      <c r="E101" s="121"/>
      <c r="F101" s="121"/>
      <c r="G101" s="121"/>
      <c r="H101" s="121"/>
      <c r="I101" s="121"/>
      <c r="J101" s="122">
        <f>J202</f>
        <v>0</v>
      </c>
      <c r="L101" s="119"/>
    </row>
    <row r="102" spans="1:31" s="10" customFormat="1" ht="19.95" customHeight="1" x14ac:dyDescent="0.2">
      <c r="B102" s="119"/>
      <c r="D102" s="120" t="s">
        <v>915</v>
      </c>
      <c r="E102" s="121"/>
      <c r="F102" s="121"/>
      <c r="G102" s="121"/>
      <c r="H102" s="121"/>
      <c r="I102" s="121"/>
      <c r="J102" s="122">
        <f>J210</f>
        <v>0</v>
      </c>
      <c r="L102" s="119"/>
    </row>
    <row r="103" spans="1:31" s="2" customFormat="1" ht="21.75" customHeight="1" x14ac:dyDescent="0.2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customHeight="1" x14ac:dyDescent="0.2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" customHeight="1" x14ac:dyDescent="0.2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 x14ac:dyDescent="0.2">
      <c r="A109" s="29"/>
      <c r="B109" s="30"/>
      <c r="C109" s="18" t="s">
        <v>120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 x14ac:dyDescent="0.2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 x14ac:dyDescent="0.2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 x14ac:dyDescent="0.2">
      <c r="A112" s="29"/>
      <c r="B112" s="30"/>
      <c r="C112" s="29"/>
      <c r="D112" s="29"/>
      <c r="E112" s="229" t="str">
        <f>E7</f>
        <v>Denný stacionár v meste Zlaté Moravce</v>
      </c>
      <c r="F112" s="230"/>
      <c r="G112" s="230"/>
      <c r="H112" s="23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4" t="s">
        <v>99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 x14ac:dyDescent="0.2">
      <c r="A114" s="29"/>
      <c r="B114" s="30"/>
      <c r="C114" s="29"/>
      <c r="D114" s="29"/>
      <c r="E114" s="219" t="str">
        <f>E9</f>
        <v>SO-03 - Elektroinštalácia</v>
      </c>
      <c r="F114" s="228"/>
      <c r="G114" s="228"/>
      <c r="H114" s="228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 x14ac:dyDescent="0.2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 x14ac:dyDescent="0.2">
      <c r="A116" s="29"/>
      <c r="B116" s="30"/>
      <c r="C116" s="24" t="s">
        <v>18</v>
      </c>
      <c r="D116" s="29"/>
      <c r="E116" s="29"/>
      <c r="F116" s="22" t="str">
        <f>F12</f>
        <v xml:space="preserve"> </v>
      </c>
      <c r="G116" s="29"/>
      <c r="H116" s="29"/>
      <c r="I116" s="24" t="s">
        <v>20</v>
      </c>
      <c r="J116" s="55" t="str">
        <f>IF(J12="","",J12)</f>
        <v>27. 6. 2022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 x14ac:dyDescent="0.2">
      <c r="A118" s="29"/>
      <c r="B118" s="30"/>
      <c r="C118" s="24" t="s">
        <v>22</v>
      </c>
      <c r="D118" s="29"/>
      <c r="E118" s="29"/>
      <c r="F118" s="22" t="str">
        <f>E15</f>
        <v xml:space="preserve"> </v>
      </c>
      <c r="G118" s="29"/>
      <c r="H118" s="29"/>
      <c r="I118" s="24" t="s">
        <v>27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 x14ac:dyDescent="0.2">
      <c r="A119" s="29"/>
      <c r="B119" s="30"/>
      <c r="C119" s="24" t="s">
        <v>25</v>
      </c>
      <c r="D119" s="29"/>
      <c r="E119" s="29"/>
      <c r="F119" s="22" t="str">
        <f>IF(E18="","",E18)</f>
        <v>Vyplň údaj</v>
      </c>
      <c r="G119" s="29"/>
      <c r="H119" s="29"/>
      <c r="I119" s="24" t="s">
        <v>29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 x14ac:dyDescent="0.2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 x14ac:dyDescent="0.2">
      <c r="A121" s="123"/>
      <c r="B121" s="124"/>
      <c r="C121" s="125" t="s">
        <v>121</v>
      </c>
      <c r="D121" s="126" t="s">
        <v>56</v>
      </c>
      <c r="E121" s="126" t="s">
        <v>52</v>
      </c>
      <c r="F121" s="126" t="s">
        <v>53</v>
      </c>
      <c r="G121" s="126" t="s">
        <v>122</v>
      </c>
      <c r="H121" s="126" t="s">
        <v>123</v>
      </c>
      <c r="I121" s="126" t="s">
        <v>124</v>
      </c>
      <c r="J121" s="127" t="s">
        <v>103</v>
      </c>
      <c r="K121" s="128" t="s">
        <v>125</v>
      </c>
      <c r="L121" s="129"/>
      <c r="M121" s="62" t="s">
        <v>1</v>
      </c>
      <c r="N121" s="63" t="s">
        <v>35</v>
      </c>
      <c r="O121" s="63" t="s">
        <v>126</v>
      </c>
      <c r="P121" s="63" t="s">
        <v>127</v>
      </c>
      <c r="Q121" s="63" t="s">
        <v>128</v>
      </c>
      <c r="R121" s="63" t="s">
        <v>129</v>
      </c>
      <c r="S121" s="63" t="s">
        <v>130</v>
      </c>
      <c r="T121" s="64" t="s">
        <v>131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8" customHeight="1" x14ac:dyDescent="0.3">
      <c r="A122" s="29"/>
      <c r="B122" s="30"/>
      <c r="C122" s="69" t="s">
        <v>104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P123+P130</f>
        <v>0</v>
      </c>
      <c r="Q122" s="66"/>
      <c r="R122" s="131">
        <f>R123+R130</f>
        <v>0</v>
      </c>
      <c r="S122" s="66"/>
      <c r="T122" s="132">
        <f>T123+T130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70</v>
      </c>
      <c r="AU122" s="14" t="s">
        <v>105</v>
      </c>
      <c r="BK122" s="133">
        <f>BK123+BK130</f>
        <v>0</v>
      </c>
    </row>
    <row r="123" spans="1:65" s="12" customFormat="1" ht="25.95" customHeight="1" x14ac:dyDescent="0.25">
      <c r="B123" s="134"/>
      <c r="D123" s="135" t="s">
        <v>70</v>
      </c>
      <c r="E123" s="136" t="s">
        <v>132</v>
      </c>
      <c r="F123" s="136" t="s">
        <v>133</v>
      </c>
      <c r="I123" s="137"/>
      <c r="J123" s="138">
        <f>BK123</f>
        <v>0</v>
      </c>
      <c r="L123" s="134"/>
      <c r="M123" s="139"/>
      <c r="N123" s="140"/>
      <c r="O123" s="140"/>
      <c r="P123" s="141">
        <f>P124</f>
        <v>0</v>
      </c>
      <c r="Q123" s="140"/>
      <c r="R123" s="141">
        <f>R124</f>
        <v>0</v>
      </c>
      <c r="S123" s="140"/>
      <c r="T123" s="142">
        <f>T124</f>
        <v>0</v>
      </c>
      <c r="AR123" s="135" t="s">
        <v>78</v>
      </c>
      <c r="AT123" s="143" t="s">
        <v>70</v>
      </c>
      <c r="AU123" s="143" t="s">
        <v>71</v>
      </c>
      <c r="AY123" s="135" t="s">
        <v>134</v>
      </c>
      <c r="BK123" s="144">
        <f>BK124</f>
        <v>0</v>
      </c>
    </row>
    <row r="124" spans="1:65" s="12" customFormat="1" ht="22.8" customHeight="1" x14ac:dyDescent="0.25">
      <c r="B124" s="134"/>
      <c r="D124" s="135" t="s">
        <v>70</v>
      </c>
      <c r="E124" s="145" t="s">
        <v>135</v>
      </c>
      <c r="F124" s="145" t="s">
        <v>136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SUM(P125:P129)</f>
        <v>0</v>
      </c>
      <c r="Q124" s="140"/>
      <c r="R124" s="141">
        <f>SUM(R125:R129)</f>
        <v>0</v>
      </c>
      <c r="S124" s="140"/>
      <c r="T124" s="142">
        <f>SUM(T125:T129)</f>
        <v>0</v>
      </c>
      <c r="AR124" s="135" t="s">
        <v>78</v>
      </c>
      <c r="AT124" s="143" t="s">
        <v>70</v>
      </c>
      <c r="AU124" s="143" t="s">
        <v>78</v>
      </c>
      <c r="AY124" s="135" t="s">
        <v>134</v>
      </c>
      <c r="BK124" s="144">
        <f>SUM(BK125:BK129)</f>
        <v>0</v>
      </c>
    </row>
    <row r="125" spans="1:65" s="2" customFormat="1" ht="24.15" customHeight="1" x14ac:dyDescent="0.2">
      <c r="A125" s="29"/>
      <c r="B125" s="147"/>
      <c r="C125" s="148" t="s">
        <v>78</v>
      </c>
      <c r="D125" s="148" t="s">
        <v>137</v>
      </c>
      <c r="E125" s="149" t="s">
        <v>916</v>
      </c>
      <c r="F125" s="150" t="s">
        <v>917</v>
      </c>
      <c r="G125" s="151" t="s">
        <v>232</v>
      </c>
      <c r="H125" s="152">
        <v>10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37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141</v>
      </c>
      <c r="AT125" s="160" t="s">
        <v>137</v>
      </c>
      <c r="AU125" s="160" t="s">
        <v>142</v>
      </c>
      <c r="AY125" s="14" t="s">
        <v>134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142</v>
      </c>
      <c r="BK125" s="161">
        <f>ROUND(I125*H125,2)</f>
        <v>0</v>
      </c>
      <c r="BL125" s="14" t="s">
        <v>141</v>
      </c>
      <c r="BM125" s="160" t="s">
        <v>142</v>
      </c>
    </row>
    <row r="126" spans="1:65" s="2" customFormat="1" ht="24.15" customHeight="1" x14ac:dyDescent="0.2">
      <c r="A126" s="29"/>
      <c r="B126" s="147"/>
      <c r="C126" s="148" t="s">
        <v>142</v>
      </c>
      <c r="D126" s="148" t="s">
        <v>137</v>
      </c>
      <c r="E126" s="149" t="s">
        <v>918</v>
      </c>
      <c r="F126" s="150" t="s">
        <v>919</v>
      </c>
      <c r="G126" s="151" t="s">
        <v>232</v>
      </c>
      <c r="H126" s="152">
        <v>10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37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141</v>
      </c>
      <c r="AT126" s="160" t="s">
        <v>137</v>
      </c>
      <c r="AU126" s="160" t="s">
        <v>142</v>
      </c>
      <c r="AY126" s="14" t="s">
        <v>134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142</v>
      </c>
      <c r="BK126" s="161">
        <f>ROUND(I126*H126,2)</f>
        <v>0</v>
      </c>
      <c r="BL126" s="14" t="s">
        <v>141</v>
      </c>
      <c r="BM126" s="160" t="s">
        <v>141</v>
      </c>
    </row>
    <row r="127" spans="1:65" s="2" customFormat="1" ht="24.15" customHeight="1" x14ac:dyDescent="0.2">
      <c r="A127" s="29"/>
      <c r="B127" s="147"/>
      <c r="C127" s="148" t="s">
        <v>145</v>
      </c>
      <c r="D127" s="148" t="s">
        <v>137</v>
      </c>
      <c r="E127" s="149" t="s">
        <v>920</v>
      </c>
      <c r="F127" s="150" t="s">
        <v>921</v>
      </c>
      <c r="G127" s="151" t="s">
        <v>148</v>
      </c>
      <c r="H127" s="152">
        <v>1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37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141</v>
      </c>
      <c r="AT127" s="160" t="s">
        <v>137</v>
      </c>
      <c r="AU127" s="160" t="s">
        <v>142</v>
      </c>
      <c r="AY127" s="14" t="s">
        <v>134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142</v>
      </c>
      <c r="BK127" s="161">
        <f>ROUND(I127*H127,2)</f>
        <v>0</v>
      </c>
      <c r="BL127" s="14" t="s">
        <v>141</v>
      </c>
      <c r="BM127" s="160" t="s">
        <v>149</v>
      </c>
    </row>
    <row r="128" spans="1:65" s="2" customFormat="1" ht="37.799999999999997" customHeight="1" x14ac:dyDescent="0.2">
      <c r="A128" s="29"/>
      <c r="B128" s="147"/>
      <c r="C128" s="148" t="s">
        <v>141</v>
      </c>
      <c r="D128" s="148" t="s">
        <v>137</v>
      </c>
      <c r="E128" s="149" t="s">
        <v>922</v>
      </c>
      <c r="F128" s="150" t="s">
        <v>923</v>
      </c>
      <c r="G128" s="151" t="s">
        <v>226</v>
      </c>
      <c r="H128" s="152">
        <v>2562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37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141</v>
      </c>
      <c r="AT128" s="160" t="s">
        <v>137</v>
      </c>
      <c r="AU128" s="160" t="s">
        <v>142</v>
      </c>
      <c r="AY128" s="14" t="s">
        <v>134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142</v>
      </c>
      <c r="BK128" s="161">
        <f>ROUND(I128*H128,2)</f>
        <v>0</v>
      </c>
      <c r="BL128" s="14" t="s">
        <v>141</v>
      </c>
      <c r="BM128" s="160" t="s">
        <v>152</v>
      </c>
    </row>
    <row r="129" spans="1:65" s="2" customFormat="1" ht="16.5" customHeight="1" x14ac:dyDescent="0.2">
      <c r="A129" s="29"/>
      <c r="B129" s="147"/>
      <c r="C129" s="167" t="s">
        <v>303</v>
      </c>
      <c r="D129" s="167" t="s">
        <v>398</v>
      </c>
      <c r="E129" s="168" t="s">
        <v>924</v>
      </c>
      <c r="F129" s="169" t="s">
        <v>925</v>
      </c>
      <c r="G129" s="170" t="s">
        <v>232</v>
      </c>
      <c r="H129" s="171">
        <v>25</v>
      </c>
      <c r="I129" s="172"/>
      <c r="J129" s="173">
        <f>ROUND(I129*H129,2)</f>
        <v>0</v>
      </c>
      <c r="K129" s="174"/>
      <c r="L129" s="175"/>
      <c r="M129" s="176" t="s">
        <v>1</v>
      </c>
      <c r="N129" s="177" t="s">
        <v>37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152</v>
      </c>
      <c r="AT129" s="160" t="s">
        <v>398</v>
      </c>
      <c r="AU129" s="160" t="s">
        <v>142</v>
      </c>
      <c r="AY129" s="14" t="s">
        <v>134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142</v>
      </c>
      <c r="BK129" s="161">
        <f>ROUND(I129*H129,2)</f>
        <v>0</v>
      </c>
      <c r="BL129" s="14" t="s">
        <v>141</v>
      </c>
      <c r="BM129" s="160" t="s">
        <v>156</v>
      </c>
    </row>
    <row r="130" spans="1:65" s="12" customFormat="1" ht="25.95" customHeight="1" x14ac:dyDescent="0.25">
      <c r="B130" s="134"/>
      <c r="D130" s="135" t="s">
        <v>70</v>
      </c>
      <c r="E130" s="136" t="s">
        <v>398</v>
      </c>
      <c r="F130" s="136" t="s">
        <v>926</v>
      </c>
      <c r="I130" s="137"/>
      <c r="J130" s="138">
        <f>BK130</f>
        <v>0</v>
      </c>
      <c r="L130" s="134"/>
      <c r="M130" s="139"/>
      <c r="N130" s="140"/>
      <c r="O130" s="140"/>
      <c r="P130" s="141">
        <f>P131+P202+P210</f>
        <v>0</v>
      </c>
      <c r="Q130" s="140"/>
      <c r="R130" s="141">
        <f>R131+R202+R210</f>
        <v>0</v>
      </c>
      <c r="S130" s="140"/>
      <c r="T130" s="142">
        <f>T131+T202+T210</f>
        <v>0</v>
      </c>
      <c r="AR130" s="135" t="s">
        <v>145</v>
      </c>
      <c r="AT130" s="143" t="s">
        <v>70</v>
      </c>
      <c r="AU130" s="143" t="s">
        <v>71</v>
      </c>
      <c r="AY130" s="135" t="s">
        <v>134</v>
      </c>
      <c r="BK130" s="144">
        <f>BK131+BK202+BK210</f>
        <v>0</v>
      </c>
    </row>
    <row r="131" spans="1:65" s="12" customFormat="1" ht="22.8" customHeight="1" x14ac:dyDescent="0.25">
      <c r="B131" s="134"/>
      <c r="D131" s="135" t="s">
        <v>70</v>
      </c>
      <c r="E131" s="145" t="s">
        <v>927</v>
      </c>
      <c r="F131" s="145" t="s">
        <v>928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SUM(P132:P201)</f>
        <v>0</v>
      </c>
      <c r="Q131" s="140"/>
      <c r="R131" s="141">
        <f>SUM(R132:R201)</f>
        <v>0</v>
      </c>
      <c r="S131" s="140"/>
      <c r="T131" s="142">
        <f>SUM(T132:T201)</f>
        <v>0</v>
      </c>
      <c r="AR131" s="135" t="s">
        <v>145</v>
      </c>
      <c r="AT131" s="143" t="s">
        <v>70</v>
      </c>
      <c r="AU131" s="143" t="s">
        <v>78</v>
      </c>
      <c r="AY131" s="135" t="s">
        <v>134</v>
      </c>
      <c r="BK131" s="144">
        <f>SUM(BK132:BK201)</f>
        <v>0</v>
      </c>
    </row>
    <row r="132" spans="1:65" s="2" customFormat="1" ht="16.5" customHeight="1" x14ac:dyDescent="0.2">
      <c r="A132" s="29"/>
      <c r="B132" s="147"/>
      <c r="C132" s="148" t="s">
        <v>149</v>
      </c>
      <c r="D132" s="148" t="s">
        <v>137</v>
      </c>
      <c r="E132" s="149" t="s">
        <v>929</v>
      </c>
      <c r="F132" s="150" t="s">
        <v>930</v>
      </c>
      <c r="G132" s="151" t="s">
        <v>232</v>
      </c>
      <c r="H132" s="152">
        <v>95</v>
      </c>
      <c r="I132" s="153"/>
      <c r="J132" s="154">
        <f t="shared" ref="J132:J163" si="0">ROUND(I132*H132,2)</f>
        <v>0</v>
      </c>
      <c r="K132" s="155"/>
      <c r="L132" s="30"/>
      <c r="M132" s="156" t="s">
        <v>1</v>
      </c>
      <c r="N132" s="157" t="s">
        <v>37</v>
      </c>
      <c r="O132" s="58"/>
      <c r="P132" s="158">
        <f t="shared" ref="P132:P163" si="1">O132*H132</f>
        <v>0</v>
      </c>
      <c r="Q132" s="158">
        <v>0</v>
      </c>
      <c r="R132" s="158">
        <f t="shared" ref="R132:R163" si="2">Q132*H132</f>
        <v>0</v>
      </c>
      <c r="S132" s="158">
        <v>0</v>
      </c>
      <c r="T132" s="159">
        <f t="shared" ref="T132:T163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274</v>
      </c>
      <c r="AT132" s="160" t="s">
        <v>137</v>
      </c>
      <c r="AU132" s="160" t="s">
        <v>142</v>
      </c>
      <c r="AY132" s="14" t="s">
        <v>134</v>
      </c>
      <c r="BE132" s="161">
        <f t="shared" ref="BE132:BE163" si="4">IF(N132="základná",J132,0)</f>
        <v>0</v>
      </c>
      <c r="BF132" s="161">
        <f t="shared" ref="BF132:BF163" si="5">IF(N132="znížená",J132,0)</f>
        <v>0</v>
      </c>
      <c r="BG132" s="161">
        <f t="shared" ref="BG132:BG163" si="6">IF(N132="zákl. prenesená",J132,0)</f>
        <v>0</v>
      </c>
      <c r="BH132" s="161">
        <f t="shared" ref="BH132:BH163" si="7">IF(N132="zníž. prenesená",J132,0)</f>
        <v>0</v>
      </c>
      <c r="BI132" s="161">
        <f t="shared" ref="BI132:BI163" si="8">IF(N132="nulová",J132,0)</f>
        <v>0</v>
      </c>
      <c r="BJ132" s="14" t="s">
        <v>142</v>
      </c>
      <c r="BK132" s="161">
        <f t="shared" ref="BK132:BK163" si="9">ROUND(I132*H132,2)</f>
        <v>0</v>
      </c>
      <c r="BL132" s="14" t="s">
        <v>274</v>
      </c>
      <c r="BM132" s="160" t="s">
        <v>159</v>
      </c>
    </row>
    <row r="133" spans="1:65" s="2" customFormat="1" ht="24.15" customHeight="1" x14ac:dyDescent="0.2">
      <c r="A133" s="29"/>
      <c r="B133" s="147"/>
      <c r="C133" s="167" t="s">
        <v>160</v>
      </c>
      <c r="D133" s="167" t="s">
        <v>398</v>
      </c>
      <c r="E133" s="168" t="s">
        <v>931</v>
      </c>
      <c r="F133" s="169" t="s">
        <v>932</v>
      </c>
      <c r="G133" s="170" t="s">
        <v>232</v>
      </c>
      <c r="H133" s="171">
        <v>95</v>
      </c>
      <c r="I133" s="172"/>
      <c r="J133" s="173">
        <f t="shared" si="0"/>
        <v>0</v>
      </c>
      <c r="K133" s="174"/>
      <c r="L133" s="175"/>
      <c r="M133" s="176" t="s">
        <v>1</v>
      </c>
      <c r="N133" s="17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697</v>
      </c>
      <c r="AT133" s="160" t="s">
        <v>398</v>
      </c>
      <c r="AU133" s="160" t="s">
        <v>142</v>
      </c>
      <c r="AY133" s="14" t="s">
        <v>134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142</v>
      </c>
      <c r="BK133" s="161">
        <f t="shared" si="9"/>
        <v>0</v>
      </c>
      <c r="BL133" s="14" t="s">
        <v>274</v>
      </c>
      <c r="BM133" s="160" t="s">
        <v>163</v>
      </c>
    </row>
    <row r="134" spans="1:65" s="2" customFormat="1" ht="24.15" customHeight="1" x14ac:dyDescent="0.2">
      <c r="A134" s="29"/>
      <c r="B134" s="147"/>
      <c r="C134" s="148" t="s">
        <v>152</v>
      </c>
      <c r="D134" s="148" t="s">
        <v>137</v>
      </c>
      <c r="E134" s="149" t="s">
        <v>933</v>
      </c>
      <c r="F134" s="150" t="s">
        <v>934</v>
      </c>
      <c r="G134" s="151" t="s">
        <v>232</v>
      </c>
      <c r="H134" s="152">
        <v>87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274</v>
      </c>
      <c r="AT134" s="160" t="s">
        <v>137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274</v>
      </c>
      <c r="BM134" s="160" t="s">
        <v>166</v>
      </c>
    </row>
    <row r="135" spans="1:65" s="2" customFormat="1" ht="24.15" customHeight="1" x14ac:dyDescent="0.2">
      <c r="A135" s="29"/>
      <c r="B135" s="147"/>
      <c r="C135" s="167" t="s">
        <v>135</v>
      </c>
      <c r="D135" s="167" t="s">
        <v>398</v>
      </c>
      <c r="E135" s="168" t="s">
        <v>935</v>
      </c>
      <c r="F135" s="169" t="s">
        <v>936</v>
      </c>
      <c r="G135" s="170" t="s">
        <v>232</v>
      </c>
      <c r="H135" s="171">
        <v>87</v>
      </c>
      <c r="I135" s="172"/>
      <c r="J135" s="173">
        <f t="shared" si="0"/>
        <v>0</v>
      </c>
      <c r="K135" s="174"/>
      <c r="L135" s="175"/>
      <c r="M135" s="176" t="s">
        <v>1</v>
      </c>
      <c r="N135" s="17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697</v>
      </c>
      <c r="AT135" s="160" t="s">
        <v>398</v>
      </c>
      <c r="AU135" s="160" t="s">
        <v>142</v>
      </c>
      <c r="AY135" s="14" t="s">
        <v>134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142</v>
      </c>
      <c r="BK135" s="161">
        <f t="shared" si="9"/>
        <v>0</v>
      </c>
      <c r="BL135" s="14" t="s">
        <v>274</v>
      </c>
      <c r="BM135" s="160" t="s">
        <v>169</v>
      </c>
    </row>
    <row r="136" spans="1:65" s="2" customFormat="1" ht="24.15" customHeight="1" x14ac:dyDescent="0.2">
      <c r="A136" s="29"/>
      <c r="B136" s="147"/>
      <c r="C136" s="148" t="s">
        <v>156</v>
      </c>
      <c r="D136" s="148" t="s">
        <v>137</v>
      </c>
      <c r="E136" s="149" t="s">
        <v>937</v>
      </c>
      <c r="F136" s="150" t="s">
        <v>938</v>
      </c>
      <c r="G136" s="151" t="s">
        <v>232</v>
      </c>
      <c r="H136" s="152">
        <v>20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274</v>
      </c>
      <c r="AT136" s="160" t="s">
        <v>137</v>
      </c>
      <c r="AU136" s="160" t="s">
        <v>142</v>
      </c>
      <c r="AY136" s="14" t="s">
        <v>134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142</v>
      </c>
      <c r="BK136" s="161">
        <f t="shared" si="9"/>
        <v>0</v>
      </c>
      <c r="BL136" s="14" t="s">
        <v>274</v>
      </c>
      <c r="BM136" s="160" t="s">
        <v>7</v>
      </c>
    </row>
    <row r="137" spans="1:65" s="2" customFormat="1" ht="16.5" customHeight="1" x14ac:dyDescent="0.2">
      <c r="A137" s="29"/>
      <c r="B137" s="147"/>
      <c r="C137" s="167" t="s">
        <v>172</v>
      </c>
      <c r="D137" s="167" t="s">
        <v>398</v>
      </c>
      <c r="E137" s="168" t="s">
        <v>939</v>
      </c>
      <c r="F137" s="169" t="s">
        <v>940</v>
      </c>
      <c r="G137" s="170" t="s">
        <v>232</v>
      </c>
      <c r="H137" s="171">
        <v>20</v>
      </c>
      <c r="I137" s="172"/>
      <c r="J137" s="173">
        <f t="shared" si="0"/>
        <v>0</v>
      </c>
      <c r="K137" s="174"/>
      <c r="L137" s="175"/>
      <c r="M137" s="176" t="s">
        <v>1</v>
      </c>
      <c r="N137" s="177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697</v>
      </c>
      <c r="AT137" s="160" t="s">
        <v>398</v>
      </c>
      <c r="AU137" s="160" t="s">
        <v>142</v>
      </c>
      <c r="AY137" s="14" t="s">
        <v>134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142</v>
      </c>
      <c r="BK137" s="161">
        <f t="shared" si="9"/>
        <v>0</v>
      </c>
      <c r="BL137" s="14" t="s">
        <v>274</v>
      </c>
      <c r="BM137" s="160" t="s">
        <v>175</v>
      </c>
    </row>
    <row r="138" spans="1:65" s="2" customFormat="1" ht="21.75" customHeight="1" x14ac:dyDescent="0.2">
      <c r="A138" s="29"/>
      <c r="B138" s="147"/>
      <c r="C138" s="148" t="s">
        <v>159</v>
      </c>
      <c r="D138" s="148" t="s">
        <v>137</v>
      </c>
      <c r="E138" s="149" t="s">
        <v>941</v>
      </c>
      <c r="F138" s="150" t="s">
        <v>942</v>
      </c>
      <c r="G138" s="151" t="s">
        <v>232</v>
      </c>
      <c r="H138" s="152">
        <v>8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274</v>
      </c>
      <c r="AT138" s="160" t="s">
        <v>137</v>
      </c>
      <c r="AU138" s="160" t="s">
        <v>142</v>
      </c>
      <c r="AY138" s="14" t="s">
        <v>134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142</v>
      </c>
      <c r="BK138" s="161">
        <f t="shared" si="9"/>
        <v>0</v>
      </c>
      <c r="BL138" s="14" t="s">
        <v>274</v>
      </c>
      <c r="BM138" s="160" t="s">
        <v>178</v>
      </c>
    </row>
    <row r="139" spans="1:65" s="2" customFormat="1" ht="16.5" customHeight="1" x14ac:dyDescent="0.2">
      <c r="A139" s="29"/>
      <c r="B139" s="147"/>
      <c r="C139" s="167" t="s">
        <v>179</v>
      </c>
      <c r="D139" s="167" t="s">
        <v>398</v>
      </c>
      <c r="E139" s="168" t="s">
        <v>943</v>
      </c>
      <c r="F139" s="169" t="s">
        <v>944</v>
      </c>
      <c r="G139" s="170" t="s">
        <v>232</v>
      </c>
      <c r="H139" s="171">
        <v>8</v>
      </c>
      <c r="I139" s="172"/>
      <c r="J139" s="173">
        <f t="shared" si="0"/>
        <v>0</v>
      </c>
      <c r="K139" s="174"/>
      <c r="L139" s="175"/>
      <c r="M139" s="176" t="s">
        <v>1</v>
      </c>
      <c r="N139" s="177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697</v>
      </c>
      <c r="AT139" s="160" t="s">
        <v>398</v>
      </c>
      <c r="AU139" s="160" t="s">
        <v>142</v>
      </c>
      <c r="AY139" s="14" t="s">
        <v>134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142</v>
      </c>
      <c r="BK139" s="161">
        <f t="shared" si="9"/>
        <v>0</v>
      </c>
      <c r="BL139" s="14" t="s">
        <v>274</v>
      </c>
      <c r="BM139" s="160" t="s">
        <v>183</v>
      </c>
    </row>
    <row r="140" spans="1:65" s="2" customFormat="1" ht="24.15" customHeight="1" x14ac:dyDescent="0.2">
      <c r="A140" s="29"/>
      <c r="B140" s="147"/>
      <c r="C140" s="148" t="s">
        <v>163</v>
      </c>
      <c r="D140" s="148" t="s">
        <v>137</v>
      </c>
      <c r="E140" s="149" t="s">
        <v>945</v>
      </c>
      <c r="F140" s="150" t="s">
        <v>946</v>
      </c>
      <c r="G140" s="151" t="s">
        <v>232</v>
      </c>
      <c r="H140" s="152">
        <v>45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274</v>
      </c>
      <c r="AT140" s="160" t="s">
        <v>137</v>
      </c>
      <c r="AU140" s="160" t="s">
        <v>142</v>
      </c>
      <c r="AY140" s="14" t="s">
        <v>134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142</v>
      </c>
      <c r="BK140" s="161">
        <f t="shared" si="9"/>
        <v>0</v>
      </c>
      <c r="BL140" s="14" t="s">
        <v>274</v>
      </c>
      <c r="BM140" s="160" t="s">
        <v>186</v>
      </c>
    </row>
    <row r="141" spans="1:65" s="2" customFormat="1" ht="24.15" customHeight="1" x14ac:dyDescent="0.2">
      <c r="A141" s="29"/>
      <c r="B141" s="147"/>
      <c r="C141" s="148" t="s">
        <v>187</v>
      </c>
      <c r="D141" s="148" t="s">
        <v>137</v>
      </c>
      <c r="E141" s="149" t="s">
        <v>947</v>
      </c>
      <c r="F141" s="150" t="s">
        <v>948</v>
      </c>
      <c r="G141" s="151" t="s">
        <v>232</v>
      </c>
      <c r="H141" s="152">
        <v>45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274</v>
      </c>
      <c r="AT141" s="160" t="s">
        <v>137</v>
      </c>
      <c r="AU141" s="160" t="s">
        <v>142</v>
      </c>
      <c r="AY141" s="14" t="s">
        <v>134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142</v>
      </c>
      <c r="BK141" s="161">
        <f t="shared" si="9"/>
        <v>0</v>
      </c>
      <c r="BL141" s="14" t="s">
        <v>274</v>
      </c>
      <c r="BM141" s="160" t="s">
        <v>190</v>
      </c>
    </row>
    <row r="142" spans="1:65" s="2" customFormat="1" ht="24.15" customHeight="1" x14ac:dyDescent="0.2">
      <c r="A142" s="29"/>
      <c r="B142" s="147"/>
      <c r="C142" s="148" t="s">
        <v>166</v>
      </c>
      <c r="D142" s="148" t="s">
        <v>137</v>
      </c>
      <c r="E142" s="149" t="s">
        <v>949</v>
      </c>
      <c r="F142" s="150" t="s">
        <v>950</v>
      </c>
      <c r="G142" s="151" t="s">
        <v>232</v>
      </c>
      <c r="H142" s="152">
        <v>45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274</v>
      </c>
      <c r="AT142" s="160" t="s">
        <v>137</v>
      </c>
      <c r="AU142" s="160" t="s">
        <v>142</v>
      </c>
      <c r="AY142" s="14" t="s">
        <v>134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142</v>
      </c>
      <c r="BK142" s="161">
        <f t="shared" si="9"/>
        <v>0</v>
      </c>
      <c r="BL142" s="14" t="s">
        <v>274</v>
      </c>
      <c r="BM142" s="160" t="s">
        <v>193</v>
      </c>
    </row>
    <row r="143" spans="1:65" s="2" customFormat="1" ht="33" customHeight="1" x14ac:dyDescent="0.2">
      <c r="A143" s="29"/>
      <c r="B143" s="147"/>
      <c r="C143" s="148" t="s">
        <v>194</v>
      </c>
      <c r="D143" s="148" t="s">
        <v>137</v>
      </c>
      <c r="E143" s="149" t="s">
        <v>951</v>
      </c>
      <c r="F143" s="150" t="s">
        <v>952</v>
      </c>
      <c r="G143" s="151" t="s">
        <v>232</v>
      </c>
      <c r="H143" s="152">
        <v>46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274</v>
      </c>
      <c r="AT143" s="160" t="s">
        <v>137</v>
      </c>
      <c r="AU143" s="160" t="s">
        <v>142</v>
      </c>
      <c r="AY143" s="14" t="s">
        <v>134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142</v>
      </c>
      <c r="BK143" s="161">
        <f t="shared" si="9"/>
        <v>0</v>
      </c>
      <c r="BL143" s="14" t="s">
        <v>274</v>
      </c>
      <c r="BM143" s="160" t="s">
        <v>197</v>
      </c>
    </row>
    <row r="144" spans="1:65" s="2" customFormat="1" ht="24.15" customHeight="1" x14ac:dyDescent="0.2">
      <c r="A144" s="29"/>
      <c r="B144" s="147"/>
      <c r="C144" s="148" t="s">
        <v>169</v>
      </c>
      <c r="D144" s="148" t="s">
        <v>137</v>
      </c>
      <c r="E144" s="149" t="s">
        <v>953</v>
      </c>
      <c r="F144" s="150" t="s">
        <v>954</v>
      </c>
      <c r="G144" s="151" t="s">
        <v>232</v>
      </c>
      <c r="H144" s="152">
        <v>46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274</v>
      </c>
      <c r="AT144" s="160" t="s">
        <v>137</v>
      </c>
      <c r="AU144" s="160" t="s">
        <v>142</v>
      </c>
      <c r="AY144" s="14" t="s">
        <v>134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142</v>
      </c>
      <c r="BK144" s="161">
        <f t="shared" si="9"/>
        <v>0</v>
      </c>
      <c r="BL144" s="14" t="s">
        <v>274</v>
      </c>
      <c r="BM144" s="160" t="s">
        <v>200</v>
      </c>
    </row>
    <row r="145" spans="1:65" s="2" customFormat="1" ht="16.5" customHeight="1" x14ac:dyDescent="0.2">
      <c r="A145" s="29"/>
      <c r="B145" s="147"/>
      <c r="C145" s="167" t="s">
        <v>201</v>
      </c>
      <c r="D145" s="167" t="s">
        <v>398</v>
      </c>
      <c r="E145" s="168" t="s">
        <v>955</v>
      </c>
      <c r="F145" s="169" t="s">
        <v>956</v>
      </c>
      <c r="G145" s="170" t="s">
        <v>232</v>
      </c>
      <c r="H145" s="171">
        <v>46</v>
      </c>
      <c r="I145" s="172"/>
      <c r="J145" s="173">
        <f t="shared" si="0"/>
        <v>0</v>
      </c>
      <c r="K145" s="174"/>
      <c r="L145" s="175"/>
      <c r="M145" s="176" t="s">
        <v>1</v>
      </c>
      <c r="N145" s="177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697</v>
      </c>
      <c r="AT145" s="160" t="s">
        <v>398</v>
      </c>
      <c r="AU145" s="160" t="s">
        <v>142</v>
      </c>
      <c r="AY145" s="14" t="s">
        <v>134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142</v>
      </c>
      <c r="BK145" s="161">
        <f t="shared" si="9"/>
        <v>0</v>
      </c>
      <c r="BL145" s="14" t="s">
        <v>274</v>
      </c>
      <c r="BM145" s="160" t="s">
        <v>204</v>
      </c>
    </row>
    <row r="146" spans="1:65" s="2" customFormat="1" ht="16.5" customHeight="1" x14ac:dyDescent="0.2">
      <c r="A146" s="29"/>
      <c r="B146" s="147"/>
      <c r="C146" s="167" t="s">
        <v>7</v>
      </c>
      <c r="D146" s="167" t="s">
        <v>398</v>
      </c>
      <c r="E146" s="168" t="s">
        <v>957</v>
      </c>
      <c r="F146" s="169" t="s">
        <v>958</v>
      </c>
      <c r="G146" s="170" t="s">
        <v>232</v>
      </c>
      <c r="H146" s="171">
        <v>46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697</v>
      </c>
      <c r="AT146" s="160" t="s">
        <v>398</v>
      </c>
      <c r="AU146" s="160" t="s">
        <v>142</v>
      </c>
      <c r="AY146" s="14" t="s">
        <v>134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142</v>
      </c>
      <c r="BK146" s="161">
        <f t="shared" si="9"/>
        <v>0</v>
      </c>
      <c r="BL146" s="14" t="s">
        <v>274</v>
      </c>
      <c r="BM146" s="160" t="s">
        <v>211</v>
      </c>
    </row>
    <row r="147" spans="1:65" s="2" customFormat="1" ht="16.5" customHeight="1" x14ac:dyDescent="0.2">
      <c r="A147" s="29"/>
      <c r="B147" s="147"/>
      <c r="C147" s="167" t="s">
        <v>212</v>
      </c>
      <c r="D147" s="167" t="s">
        <v>398</v>
      </c>
      <c r="E147" s="168" t="s">
        <v>959</v>
      </c>
      <c r="F147" s="169" t="s">
        <v>960</v>
      </c>
      <c r="G147" s="170" t="s">
        <v>232</v>
      </c>
      <c r="H147" s="171">
        <v>46</v>
      </c>
      <c r="I147" s="172"/>
      <c r="J147" s="173">
        <f t="shared" si="0"/>
        <v>0</v>
      </c>
      <c r="K147" s="174"/>
      <c r="L147" s="175"/>
      <c r="M147" s="176" t="s">
        <v>1</v>
      </c>
      <c r="N147" s="177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697</v>
      </c>
      <c r="AT147" s="160" t="s">
        <v>398</v>
      </c>
      <c r="AU147" s="160" t="s">
        <v>142</v>
      </c>
      <c r="AY147" s="14" t="s">
        <v>134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142</v>
      </c>
      <c r="BK147" s="161">
        <f t="shared" si="9"/>
        <v>0</v>
      </c>
      <c r="BL147" s="14" t="s">
        <v>274</v>
      </c>
      <c r="BM147" s="160" t="s">
        <v>215</v>
      </c>
    </row>
    <row r="148" spans="1:65" s="2" customFormat="1" ht="24.15" customHeight="1" x14ac:dyDescent="0.2">
      <c r="A148" s="29"/>
      <c r="B148" s="147"/>
      <c r="C148" s="148" t="s">
        <v>175</v>
      </c>
      <c r="D148" s="148" t="s">
        <v>137</v>
      </c>
      <c r="E148" s="149" t="s">
        <v>961</v>
      </c>
      <c r="F148" s="150" t="s">
        <v>962</v>
      </c>
      <c r="G148" s="151" t="s">
        <v>232</v>
      </c>
      <c r="H148" s="152">
        <v>28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274</v>
      </c>
      <c r="AT148" s="160" t="s">
        <v>137</v>
      </c>
      <c r="AU148" s="160" t="s">
        <v>142</v>
      </c>
      <c r="AY148" s="14" t="s">
        <v>134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142</v>
      </c>
      <c r="BK148" s="161">
        <f t="shared" si="9"/>
        <v>0</v>
      </c>
      <c r="BL148" s="14" t="s">
        <v>274</v>
      </c>
      <c r="BM148" s="160" t="s">
        <v>220</v>
      </c>
    </row>
    <row r="149" spans="1:65" s="2" customFormat="1" ht="16.5" customHeight="1" x14ac:dyDescent="0.2">
      <c r="A149" s="29"/>
      <c r="B149" s="147"/>
      <c r="C149" s="167" t="s">
        <v>223</v>
      </c>
      <c r="D149" s="167" t="s">
        <v>398</v>
      </c>
      <c r="E149" s="168" t="s">
        <v>963</v>
      </c>
      <c r="F149" s="169" t="s">
        <v>964</v>
      </c>
      <c r="G149" s="170" t="s">
        <v>232</v>
      </c>
      <c r="H149" s="171">
        <v>28</v>
      </c>
      <c r="I149" s="172"/>
      <c r="J149" s="173">
        <f t="shared" si="0"/>
        <v>0</v>
      </c>
      <c r="K149" s="174"/>
      <c r="L149" s="175"/>
      <c r="M149" s="176" t="s">
        <v>1</v>
      </c>
      <c r="N149" s="177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697</v>
      </c>
      <c r="AT149" s="160" t="s">
        <v>398</v>
      </c>
      <c r="AU149" s="160" t="s">
        <v>142</v>
      </c>
      <c r="AY149" s="14" t="s">
        <v>134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142</v>
      </c>
      <c r="BK149" s="161">
        <f t="shared" si="9"/>
        <v>0</v>
      </c>
      <c r="BL149" s="14" t="s">
        <v>274</v>
      </c>
      <c r="BM149" s="160" t="s">
        <v>227</v>
      </c>
    </row>
    <row r="150" spans="1:65" s="2" customFormat="1" ht="24.15" customHeight="1" x14ac:dyDescent="0.2">
      <c r="A150" s="29"/>
      <c r="B150" s="147"/>
      <c r="C150" s="148" t="s">
        <v>178</v>
      </c>
      <c r="D150" s="148" t="s">
        <v>137</v>
      </c>
      <c r="E150" s="149" t="s">
        <v>965</v>
      </c>
      <c r="F150" s="150" t="s">
        <v>966</v>
      </c>
      <c r="G150" s="151" t="s">
        <v>232</v>
      </c>
      <c r="H150" s="152">
        <v>28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274</v>
      </c>
      <c r="AT150" s="160" t="s">
        <v>137</v>
      </c>
      <c r="AU150" s="160" t="s">
        <v>142</v>
      </c>
      <c r="AY150" s="14" t="s">
        <v>134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142</v>
      </c>
      <c r="BK150" s="161">
        <f t="shared" si="9"/>
        <v>0</v>
      </c>
      <c r="BL150" s="14" t="s">
        <v>274</v>
      </c>
      <c r="BM150" s="160" t="s">
        <v>233</v>
      </c>
    </row>
    <row r="151" spans="1:65" s="2" customFormat="1" ht="16.5" customHeight="1" x14ac:dyDescent="0.2">
      <c r="A151" s="29"/>
      <c r="B151" s="147"/>
      <c r="C151" s="167" t="s">
        <v>236</v>
      </c>
      <c r="D151" s="167" t="s">
        <v>398</v>
      </c>
      <c r="E151" s="168" t="s">
        <v>967</v>
      </c>
      <c r="F151" s="169" t="s">
        <v>968</v>
      </c>
      <c r="G151" s="170" t="s">
        <v>232</v>
      </c>
      <c r="H151" s="171">
        <v>30</v>
      </c>
      <c r="I151" s="172"/>
      <c r="J151" s="173">
        <f t="shared" si="0"/>
        <v>0</v>
      </c>
      <c r="K151" s="174"/>
      <c r="L151" s="175"/>
      <c r="M151" s="176" t="s">
        <v>1</v>
      </c>
      <c r="N151" s="177" t="s">
        <v>37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697</v>
      </c>
      <c r="AT151" s="160" t="s">
        <v>398</v>
      </c>
      <c r="AU151" s="160" t="s">
        <v>142</v>
      </c>
      <c r="AY151" s="14" t="s">
        <v>134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142</v>
      </c>
      <c r="BK151" s="161">
        <f t="shared" si="9"/>
        <v>0</v>
      </c>
      <c r="BL151" s="14" t="s">
        <v>274</v>
      </c>
      <c r="BM151" s="160" t="s">
        <v>239</v>
      </c>
    </row>
    <row r="152" spans="1:65" s="2" customFormat="1" ht="16.5" customHeight="1" x14ac:dyDescent="0.2">
      <c r="A152" s="29"/>
      <c r="B152" s="147"/>
      <c r="C152" s="167" t="s">
        <v>183</v>
      </c>
      <c r="D152" s="167" t="s">
        <v>398</v>
      </c>
      <c r="E152" s="168" t="s">
        <v>969</v>
      </c>
      <c r="F152" s="169" t="s">
        <v>970</v>
      </c>
      <c r="G152" s="170" t="s">
        <v>232</v>
      </c>
      <c r="H152" s="171">
        <v>30</v>
      </c>
      <c r="I152" s="172"/>
      <c r="J152" s="173">
        <f t="shared" si="0"/>
        <v>0</v>
      </c>
      <c r="K152" s="174"/>
      <c r="L152" s="175"/>
      <c r="M152" s="176" t="s">
        <v>1</v>
      </c>
      <c r="N152" s="177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697</v>
      </c>
      <c r="AT152" s="160" t="s">
        <v>398</v>
      </c>
      <c r="AU152" s="160" t="s">
        <v>142</v>
      </c>
      <c r="AY152" s="14" t="s">
        <v>134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142</v>
      </c>
      <c r="BK152" s="161">
        <f t="shared" si="9"/>
        <v>0</v>
      </c>
      <c r="BL152" s="14" t="s">
        <v>274</v>
      </c>
      <c r="BM152" s="160" t="s">
        <v>244</v>
      </c>
    </row>
    <row r="153" spans="1:65" s="2" customFormat="1" ht="16.5" customHeight="1" x14ac:dyDescent="0.2">
      <c r="A153" s="29"/>
      <c r="B153" s="147"/>
      <c r="C153" s="167" t="s">
        <v>245</v>
      </c>
      <c r="D153" s="167" t="s">
        <v>398</v>
      </c>
      <c r="E153" s="168" t="s">
        <v>959</v>
      </c>
      <c r="F153" s="169" t="s">
        <v>960</v>
      </c>
      <c r="G153" s="170" t="s">
        <v>232</v>
      </c>
      <c r="H153" s="171">
        <v>30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697</v>
      </c>
      <c r="AT153" s="160" t="s">
        <v>398</v>
      </c>
      <c r="AU153" s="160" t="s">
        <v>142</v>
      </c>
      <c r="AY153" s="14" t="s">
        <v>134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142</v>
      </c>
      <c r="BK153" s="161">
        <f t="shared" si="9"/>
        <v>0</v>
      </c>
      <c r="BL153" s="14" t="s">
        <v>274</v>
      </c>
      <c r="BM153" s="160" t="s">
        <v>248</v>
      </c>
    </row>
    <row r="154" spans="1:65" s="2" customFormat="1" ht="24.15" customHeight="1" x14ac:dyDescent="0.2">
      <c r="A154" s="29"/>
      <c r="B154" s="147"/>
      <c r="C154" s="148" t="s">
        <v>186</v>
      </c>
      <c r="D154" s="148" t="s">
        <v>137</v>
      </c>
      <c r="E154" s="149" t="s">
        <v>971</v>
      </c>
      <c r="F154" s="150" t="s">
        <v>972</v>
      </c>
      <c r="G154" s="151" t="s">
        <v>232</v>
      </c>
      <c r="H154" s="152">
        <v>28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274</v>
      </c>
      <c r="AT154" s="160" t="s">
        <v>137</v>
      </c>
      <c r="AU154" s="160" t="s">
        <v>142</v>
      </c>
      <c r="AY154" s="14" t="s">
        <v>134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142</v>
      </c>
      <c r="BK154" s="161">
        <f t="shared" si="9"/>
        <v>0</v>
      </c>
      <c r="BL154" s="14" t="s">
        <v>274</v>
      </c>
      <c r="BM154" s="160" t="s">
        <v>253</v>
      </c>
    </row>
    <row r="155" spans="1:65" s="2" customFormat="1" ht="16.5" customHeight="1" x14ac:dyDescent="0.2">
      <c r="A155" s="29"/>
      <c r="B155" s="147"/>
      <c r="C155" s="167" t="s">
        <v>256</v>
      </c>
      <c r="D155" s="167" t="s">
        <v>398</v>
      </c>
      <c r="E155" s="168" t="s">
        <v>973</v>
      </c>
      <c r="F155" s="169" t="s">
        <v>974</v>
      </c>
      <c r="G155" s="170" t="s">
        <v>232</v>
      </c>
      <c r="H155" s="171">
        <v>28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697</v>
      </c>
      <c r="AT155" s="160" t="s">
        <v>398</v>
      </c>
      <c r="AU155" s="160" t="s">
        <v>142</v>
      </c>
      <c r="AY155" s="14" t="s">
        <v>134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142</v>
      </c>
      <c r="BK155" s="161">
        <f t="shared" si="9"/>
        <v>0</v>
      </c>
      <c r="BL155" s="14" t="s">
        <v>274</v>
      </c>
      <c r="BM155" s="160" t="s">
        <v>259</v>
      </c>
    </row>
    <row r="156" spans="1:65" s="2" customFormat="1" ht="16.5" customHeight="1" x14ac:dyDescent="0.2">
      <c r="A156" s="29"/>
      <c r="B156" s="147"/>
      <c r="C156" s="167" t="s">
        <v>190</v>
      </c>
      <c r="D156" s="167" t="s">
        <v>398</v>
      </c>
      <c r="E156" s="168" t="s">
        <v>975</v>
      </c>
      <c r="F156" s="169" t="s">
        <v>976</v>
      </c>
      <c r="G156" s="170" t="s">
        <v>232</v>
      </c>
      <c r="H156" s="171">
        <v>28</v>
      </c>
      <c r="I156" s="172"/>
      <c r="J156" s="173">
        <f t="shared" si="0"/>
        <v>0</v>
      </c>
      <c r="K156" s="174"/>
      <c r="L156" s="175"/>
      <c r="M156" s="176" t="s">
        <v>1</v>
      </c>
      <c r="N156" s="177" t="s">
        <v>37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697</v>
      </c>
      <c r="AT156" s="160" t="s">
        <v>398</v>
      </c>
      <c r="AU156" s="160" t="s">
        <v>142</v>
      </c>
      <c r="AY156" s="14" t="s">
        <v>134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142</v>
      </c>
      <c r="BK156" s="161">
        <f t="shared" si="9"/>
        <v>0</v>
      </c>
      <c r="BL156" s="14" t="s">
        <v>274</v>
      </c>
      <c r="BM156" s="160" t="s">
        <v>262</v>
      </c>
    </row>
    <row r="157" spans="1:65" s="2" customFormat="1" ht="16.5" customHeight="1" x14ac:dyDescent="0.2">
      <c r="A157" s="29"/>
      <c r="B157" s="147"/>
      <c r="C157" s="167" t="s">
        <v>265</v>
      </c>
      <c r="D157" s="167" t="s">
        <v>398</v>
      </c>
      <c r="E157" s="168" t="s">
        <v>959</v>
      </c>
      <c r="F157" s="169" t="s">
        <v>960</v>
      </c>
      <c r="G157" s="170" t="s">
        <v>232</v>
      </c>
      <c r="H157" s="171">
        <v>28</v>
      </c>
      <c r="I157" s="172"/>
      <c r="J157" s="173">
        <f t="shared" si="0"/>
        <v>0</v>
      </c>
      <c r="K157" s="174"/>
      <c r="L157" s="175"/>
      <c r="M157" s="176" t="s">
        <v>1</v>
      </c>
      <c r="N157" s="177" t="s">
        <v>37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697</v>
      </c>
      <c r="AT157" s="160" t="s">
        <v>398</v>
      </c>
      <c r="AU157" s="160" t="s">
        <v>142</v>
      </c>
      <c r="AY157" s="14" t="s">
        <v>134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142</v>
      </c>
      <c r="BK157" s="161">
        <f t="shared" si="9"/>
        <v>0</v>
      </c>
      <c r="BL157" s="14" t="s">
        <v>274</v>
      </c>
      <c r="BM157" s="160" t="s">
        <v>269</v>
      </c>
    </row>
    <row r="158" spans="1:65" s="2" customFormat="1" ht="24.15" customHeight="1" x14ac:dyDescent="0.2">
      <c r="A158" s="29"/>
      <c r="B158" s="147"/>
      <c r="C158" s="148" t="s">
        <v>193</v>
      </c>
      <c r="D158" s="148" t="s">
        <v>137</v>
      </c>
      <c r="E158" s="149" t="s">
        <v>977</v>
      </c>
      <c r="F158" s="150" t="s">
        <v>978</v>
      </c>
      <c r="G158" s="151" t="s">
        <v>232</v>
      </c>
      <c r="H158" s="152">
        <v>34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274</v>
      </c>
      <c r="AT158" s="160" t="s">
        <v>137</v>
      </c>
      <c r="AU158" s="160" t="s">
        <v>142</v>
      </c>
      <c r="AY158" s="14" t="s">
        <v>134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142</v>
      </c>
      <c r="BK158" s="161">
        <f t="shared" si="9"/>
        <v>0</v>
      </c>
      <c r="BL158" s="14" t="s">
        <v>274</v>
      </c>
      <c r="BM158" s="160" t="s">
        <v>274</v>
      </c>
    </row>
    <row r="159" spans="1:65" s="2" customFormat="1" ht="16.5" customHeight="1" x14ac:dyDescent="0.2">
      <c r="A159" s="29"/>
      <c r="B159" s="147"/>
      <c r="C159" s="167" t="s">
        <v>277</v>
      </c>
      <c r="D159" s="167" t="s">
        <v>398</v>
      </c>
      <c r="E159" s="168" t="s">
        <v>973</v>
      </c>
      <c r="F159" s="169" t="s">
        <v>974</v>
      </c>
      <c r="G159" s="170" t="s">
        <v>232</v>
      </c>
      <c r="H159" s="171">
        <v>34</v>
      </c>
      <c r="I159" s="172"/>
      <c r="J159" s="173">
        <f t="shared" si="0"/>
        <v>0</v>
      </c>
      <c r="K159" s="174"/>
      <c r="L159" s="175"/>
      <c r="M159" s="176" t="s">
        <v>1</v>
      </c>
      <c r="N159" s="177" t="s">
        <v>37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697</v>
      </c>
      <c r="AT159" s="160" t="s">
        <v>398</v>
      </c>
      <c r="AU159" s="160" t="s">
        <v>142</v>
      </c>
      <c r="AY159" s="14" t="s">
        <v>134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142</v>
      </c>
      <c r="BK159" s="161">
        <f t="shared" si="9"/>
        <v>0</v>
      </c>
      <c r="BL159" s="14" t="s">
        <v>274</v>
      </c>
      <c r="BM159" s="160" t="s">
        <v>280</v>
      </c>
    </row>
    <row r="160" spans="1:65" s="2" customFormat="1" ht="16.5" customHeight="1" x14ac:dyDescent="0.2">
      <c r="A160" s="29"/>
      <c r="B160" s="147"/>
      <c r="C160" s="167" t="s">
        <v>197</v>
      </c>
      <c r="D160" s="167" t="s">
        <v>398</v>
      </c>
      <c r="E160" s="168" t="s">
        <v>969</v>
      </c>
      <c r="F160" s="169" t="s">
        <v>970</v>
      </c>
      <c r="G160" s="170" t="s">
        <v>232</v>
      </c>
      <c r="H160" s="171">
        <v>34</v>
      </c>
      <c r="I160" s="172"/>
      <c r="J160" s="173">
        <f t="shared" si="0"/>
        <v>0</v>
      </c>
      <c r="K160" s="174"/>
      <c r="L160" s="175"/>
      <c r="M160" s="176" t="s">
        <v>1</v>
      </c>
      <c r="N160" s="177" t="s">
        <v>37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697</v>
      </c>
      <c r="AT160" s="160" t="s">
        <v>398</v>
      </c>
      <c r="AU160" s="160" t="s">
        <v>142</v>
      </c>
      <c r="AY160" s="14" t="s">
        <v>134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142</v>
      </c>
      <c r="BK160" s="161">
        <f t="shared" si="9"/>
        <v>0</v>
      </c>
      <c r="BL160" s="14" t="s">
        <v>274</v>
      </c>
      <c r="BM160" s="160" t="s">
        <v>369</v>
      </c>
    </row>
    <row r="161" spans="1:65" s="2" customFormat="1" ht="16.5" customHeight="1" x14ac:dyDescent="0.2">
      <c r="A161" s="29"/>
      <c r="B161" s="147"/>
      <c r="C161" s="167" t="s">
        <v>361</v>
      </c>
      <c r="D161" s="167" t="s">
        <v>398</v>
      </c>
      <c r="E161" s="168" t="s">
        <v>959</v>
      </c>
      <c r="F161" s="169" t="s">
        <v>960</v>
      </c>
      <c r="G161" s="170" t="s">
        <v>232</v>
      </c>
      <c r="H161" s="171">
        <v>34</v>
      </c>
      <c r="I161" s="172"/>
      <c r="J161" s="173">
        <f t="shared" si="0"/>
        <v>0</v>
      </c>
      <c r="K161" s="174"/>
      <c r="L161" s="175"/>
      <c r="M161" s="176" t="s">
        <v>1</v>
      </c>
      <c r="N161" s="177" t="s">
        <v>37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697</v>
      </c>
      <c r="AT161" s="160" t="s">
        <v>398</v>
      </c>
      <c r="AU161" s="160" t="s">
        <v>142</v>
      </c>
      <c r="AY161" s="14" t="s">
        <v>134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142</v>
      </c>
      <c r="BK161" s="161">
        <f t="shared" si="9"/>
        <v>0</v>
      </c>
      <c r="BL161" s="14" t="s">
        <v>274</v>
      </c>
      <c r="BM161" s="160" t="s">
        <v>372</v>
      </c>
    </row>
    <row r="162" spans="1:65" s="2" customFormat="1" ht="24.15" customHeight="1" x14ac:dyDescent="0.2">
      <c r="A162" s="29"/>
      <c r="B162" s="147"/>
      <c r="C162" s="148" t="s">
        <v>200</v>
      </c>
      <c r="D162" s="148" t="s">
        <v>137</v>
      </c>
      <c r="E162" s="149" t="s">
        <v>979</v>
      </c>
      <c r="F162" s="150" t="s">
        <v>980</v>
      </c>
      <c r="G162" s="151" t="s">
        <v>232</v>
      </c>
      <c r="H162" s="152">
        <v>160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274</v>
      </c>
      <c r="AT162" s="160" t="s">
        <v>137</v>
      </c>
      <c r="AU162" s="160" t="s">
        <v>142</v>
      </c>
      <c r="AY162" s="14" t="s">
        <v>134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142</v>
      </c>
      <c r="BK162" s="161">
        <f t="shared" si="9"/>
        <v>0</v>
      </c>
      <c r="BL162" s="14" t="s">
        <v>274</v>
      </c>
      <c r="BM162" s="160" t="s">
        <v>376</v>
      </c>
    </row>
    <row r="163" spans="1:65" s="2" customFormat="1" ht="16.5" customHeight="1" x14ac:dyDescent="0.2">
      <c r="A163" s="29"/>
      <c r="B163" s="147"/>
      <c r="C163" s="167" t="s">
        <v>366</v>
      </c>
      <c r="D163" s="167" t="s">
        <v>398</v>
      </c>
      <c r="E163" s="168" t="s">
        <v>981</v>
      </c>
      <c r="F163" s="169" t="s">
        <v>982</v>
      </c>
      <c r="G163" s="170" t="s">
        <v>232</v>
      </c>
      <c r="H163" s="171">
        <v>80</v>
      </c>
      <c r="I163" s="172"/>
      <c r="J163" s="173">
        <f t="shared" si="0"/>
        <v>0</v>
      </c>
      <c r="K163" s="174"/>
      <c r="L163" s="175"/>
      <c r="M163" s="176" t="s">
        <v>1</v>
      </c>
      <c r="N163" s="177" t="s">
        <v>37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697</v>
      </c>
      <c r="AT163" s="160" t="s">
        <v>398</v>
      </c>
      <c r="AU163" s="160" t="s">
        <v>142</v>
      </c>
      <c r="AY163" s="14" t="s">
        <v>134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142</v>
      </c>
      <c r="BK163" s="161">
        <f t="shared" si="9"/>
        <v>0</v>
      </c>
      <c r="BL163" s="14" t="s">
        <v>274</v>
      </c>
      <c r="BM163" s="160" t="s">
        <v>379</v>
      </c>
    </row>
    <row r="164" spans="1:65" s="2" customFormat="1" ht="16.5" customHeight="1" x14ac:dyDescent="0.2">
      <c r="A164" s="29"/>
      <c r="B164" s="147"/>
      <c r="C164" s="167" t="s">
        <v>204</v>
      </c>
      <c r="D164" s="167" t="s">
        <v>398</v>
      </c>
      <c r="E164" s="168" t="s">
        <v>983</v>
      </c>
      <c r="F164" s="169" t="s">
        <v>984</v>
      </c>
      <c r="G164" s="170" t="s">
        <v>232</v>
      </c>
      <c r="H164" s="171">
        <v>80</v>
      </c>
      <c r="I164" s="172"/>
      <c r="J164" s="173">
        <f t="shared" ref="J164:J195" si="10">ROUND(I164*H164,2)</f>
        <v>0</v>
      </c>
      <c r="K164" s="174"/>
      <c r="L164" s="175"/>
      <c r="M164" s="176" t="s">
        <v>1</v>
      </c>
      <c r="N164" s="177" t="s">
        <v>37</v>
      </c>
      <c r="O164" s="58"/>
      <c r="P164" s="158">
        <f t="shared" ref="P164:P195" si="11">O164*H164</f>
        <v>0</v>
      </c>
      <c r="Q164" s="158">
        <v>0</v>
      </c>
      <c r="R164" s="158">
        <f t="shared" ref="R164:R195" si="12">Q164*H164</f>
        <v>0</v>
      </c>
      <c r="S164" s="158">
        <v>0</v>
      </c>
      <c r="T164" s="159">
        <f t="shared" ref="T164:T195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697</v>
      </c>
      <c r="AT164" s="160" t="s">
        <v>398</v>
      </c>
      <c r="AU164" s="160" t="s">
        <v>142</v>
      </c>
      <c r="AY164" s="14" t="s">
        <v>134</v>
      </c>
      <c r="BE164" s="161">
        <f t="shared" ref="BE164:BE195" si="14">IF(N164="základná",J164,0)</f>
        <v>0</v>
      </c>
      <c r="BF164" s="161">
        <f t="shared" ref="BF164:BF195" si="15">IF(N164="znížená",J164,0)</f>
        <v>0</v>
      </c>
      <c r="BG164" s="161">
        <f t="shared" ref="BG164:BG195" si="16">IF(N164="zákl. prenesená",J164,0)</f>
        <v>0</v>
      </c>
      <c r="BH164" s="161">
        <f t="shared" ref="BH164:BH195" si="17">IF(N164="zníž. prenesená",J164,0)</f>
        <v>0</v>
      </c>
      <c r="BI164" s="161">
        <f t="shared" ref="BI164:BI195" si="18">IF(N164="nulová",J164,0)</f>
        <v>0</v>
      </c>
      <c r="BJ164" s="14" t="s">
        <v>142</v>
      </c>
      <c r="BK164" s="161">
        <f t="shared" ref="BK164:BK195" si="19">ROUND(I164*H164,2)</f>
        <v>0</v>
      </c>
      <c r="BL164" s="14" t="s">
        <v>274</v>
      </c>
      <c r="BM164" s="160" t="s">
        <v>383</v>
      </c>
    </row>
    <row r="165" spans="1:65" s="2" customFormat="1" ht="24.15" customHeight="1" x14ac:dyDescent="0.2">
      <c r="A165" s="29"/>
      <c r="B165" s="147"/>
      <c r="C165" s="148" t="s">
        <v>373</v>
      </c>
      <c r="D165" s="148" t="s">
        <v>137</v>
      </c>
      <c r="E165" s="149" t="s">
        <v>985</v>
      </c>
      <c r="F165" s="150" t="s">
        <v>986</v>
      </c>
      <c r="G165" s="151" t="s">
        <v>232</v>
      </c>
      <c r="H165" s="152">
        <v>20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274</v>
      </c>
      <c r="AT165" s="160" t="s">
        <v>137</v>
      </c>
      <c r="AU165" s="160" t="s">
        <v>142</v>
      </c>
      <c r="AY165" s="14" t="s">
        <v>134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142</v>
      </c>
      <c r="BK165" s="161">
        <f t="shared" si="19"/>
        <v>0</v>
      </c>
      <c r="BL165" s="14" t="s">
        <v>274</v>
      </c>
      <c r="BM165" s="160" t="s">
        <v>386</v>
      </c>
    </row>
    <row r="166" spans="1:65" s="2" customFormat="1" ht="16.5" customHeight="1" x14ac:dyDescent="0.2">
      <c r="A166" s="29"/>
      <c r="B166" s="147"/>
      <c r="C166" s="167" t="s">
        <v>211</v>
      </c>
      <c r="D166" s="167" t="s">
        <v>398</v>
      </c>
      <c r="E166" s="168" t="s">
        <v>987</v>
      </c>
      <c r="F166" s="169" t="s">
        <v>988</v>
      </c>
      <c r="G166" s="170" t="s">
        <v>232</v>
      </c>
      <c r="H166" s="171">
        <v>1</v>
      </c>
      <c r="I166" s="172"/>
      <c r="J166" s="173">
        <f t="shared" si="10"/>
        <v>0</v>
      </c>
      <c r="K166" s="174"/>
      <c r="L166" s="175"/>
      <c r="M166" s="176" t="s">
        <v>1</v>
      </c>
      <c r="N166" s="177" t="s">
        <v>37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697</v>
      </c>
      <c r="AT166" s="160" t="s">
        <v>398</v>
      </c>
      <c r="AU166" s="160" t="s">
        <v>142</v>
      </c>
      <c r="AY166" s="14" t="s">
        <v>134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142</v>
      </c>
      <c r="BK166" s="161">
        <f t="shared" si="19"/>
        <v>0</v>
      </c>
      <c r="BL166" s="14" t="s">
        <v>274</v>
      </c>
      <c r="BM166" s="160" t="s">
        <v>390</v>
      </c>
    </row>
    <row r="167" spans="1:65" s="2" customFormat="1" ht="16.5" customHeight="1" x14ac:dyDescent="0.2">
      <c r="A167" s="29"/>
      <c r="B167" s="147"/>
      <c r="C167" s="167" t="s">
        <v>380</v>
      </c>
      <c r="D167" s="167" t="s">
        <v>398</v>
      </c>
      <c r="E167" s="168" t="s">
        <v>989</v>
      </c>
      <c r="F167" s="169" t="s">
        <v>990</v>
      </c>
      <c r="G167" s="170" t="s">
        <v>232</v>
      </c>
      <c r="H167" s="171">
        <v>1</v>
      </c>
      <c r="I167" s="172"/>
      <c r="J167" s="173">
        <f t="shared" si="10"/>
        <v>0</v>
      </c>
      <c r="K167" s="174"/>
      <c r="L167" s="175"/>
      <c r="M167" s="176" t="s">
        <v>1</v>
      </c>
      <c r="N167" s="177" t="s">
        <v>37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697</v>
      </c>
      <c r="AT167" s="160" t="s">
        <v>398</v>
      </c>
      <c r="AU167" s="160" t="s">
        <v>142</v>
      </c>
      <c r="AY167" s="14" t="s">
        <v>134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142</v>
      </c>
      <c r="BK167" s="161">
        <f t="shared" si="19"/>
        <v>0</v>
      </c>
      <c r="BL167" s="14" t="s">
        <v>274</v>
      </c>
      <c r="BM167" s="160" t="s">
        <v>393</v>
      </c>
    </row>
    <row r="168" spans="1:65" s="2" customFormat="1" ht="16.5" customHeight="1" x14ac:dyDescent="0.2">
      <c r="A168" s="29"/>
      <c r="B168" s="147"/>
      <c r="C168" s="181" t="s">
        <v>215</v>
      </c>
      <c r="D168" s="148" t="s">
        <v>137</v>
      </c>
      <c r="E168" s="149" t="s">
        <v>991</v>
      </c>
      <c r="F168" s="150" t="s">
        <v>992</v>
      </c>
      <c r="G168" s="151" t="s">
        <v>232</v>
      </c>
      <c r="H168" s="152">
        <v>136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37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274</v>
      </c>
      <c r="AT168" s="160" t="s">
        <v>137</v>
      </c>
      <c r="AU168" s="160" t="s">
        <v>142</v>
      </c>
      <c r="AY168" s="14" t="s">
        <v>134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142</v>
      </c>
      <c r="BK168" s="161">
        <f t="shared" si="19"/>
        <v>0</v>
      </c>
      <c r="BL168" s="14" t="s">
        <v>274</v>
      </c>
      <c r="BM168" s="160" t="s">
        <v>397</v>
      </c>
    </row>
    <row r="169" spans="1:65" s="2" customFormat="1" ht="37.799999999999997" customHeight="1" x14ac:dyDescent="0.2">
      <c r="A169" s="29"/>
      <c r="B169" s="147"/>
      <c r="C169" s="182" t="s">
        <v>387</v>
      </c>
      <c r="D169" s="167" t="s">
        <v>398</v>
      </c>
      <c r="E169" s="168" t="s">
        <v>993</v>
      </c>
      <c r="F169" s="169" t="s">
        <v>994</v>
      </c>
      <c r="G169" s="170" t="s">
        <v>232</v>
      </c>
      <c r="H169" s="171">
        <v>26</v>
      </c>
      <c r="I169" s="172"/>
      <c r="J169" s="173">
        <f t="shared" si="10"/>
        <v>0</v>
      </c>
      <c r="K169" s="174"/>
      <c r="L169" s="175"/>
      <c r="M169" s="176" t="s">
        <v>1</v>
      </c>
      <c r="N169" s="177" t="s">
        <v>37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697</v>
      </c>
      <c r="AT169" s="160" t="s">
        <v>398</v>
      </c>
      <c r="AU169" s="160" t="s">
        <v>142</v>
      </c>
      <c r="AY169" s="14" t="s">
        <v>134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142</v>
      </c>
      <c r="BK169" s="161">
        <f t="shared" si="19"/>
        <v>0</v>
      </c>
      <c r="BL169" s="14" t="s">
        <v>274</v>
      </c>
      <c r="BM169" s="160" t="s">
        <v>401</v>
      </c>
    </row>
    <row r="170" spans="1:65" s="2" customFormat="1" ht="37.799999999999997" customHeight="1" x14ac:dyDescent="0.2">
      <c r="A170" s="29"/>
      <c r="B170" s="147"/>
      <c r="C170" s="182" t="s">
        <v>220</v>
      </c>
      <c r="D170" s="167" t="s">
        <v>398</v>
      </c>
      <c r="E170" s="168" t="s">
        <v>995</v>
      </c>
      <c r="F170" s="169" t="s">
        <v>996</v>
      </c>
      <c r="G170" s="170" t="s">
        <v>232</v>
      </c>
      <c r="H170" s="171">
        <v>15</v>
      </c>
      <c r="I170" s="172"/>
      <c r="J170" s="173">
        <f t="shared" si="10"/>
        <v>0</v>
      </c>
      <c r="K170" s="174"/>
      <c r="L170" s="175"/>
      <c r="M170" s="176" t="s">
        <v>1</v>
      </c>
      <c r="N170" s="177" t="s">
        <v>37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697</v>
      </c>
      <c r="AT170" s="160" t="s">
        <v>398</v>
      </c>
      <c r="AU170" s="160" t="s">
        <v>142</v>
      </c>
      <c r="AY170" s="14" t="s">
        <v>134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142</v>
      </c>
      <c r="BK170" s="161">
        <f t="shared" si="19"/>
        <v>0</v>
      </c>
      <c r="BL170" s="14" t="s">
        <v>274</v>
      </c>
      <c r="BM170" s="160" t="s">
        <v>405</v>
      </c>
    </row>
    <row r="171" spans="1:65" s="2" customFormat="1" ht="33" customHeight="1" x14ac:dyDescent="0.2">
      <c r="A171" s="29"/>
      <c r="B171" s="147"/>
      <c r="C171" s="182" t="s">
        <v>394</v>
      </c>
      <c r="D171" s="167" t="s">
        <v>398</v>
      </c>
      <c r="E171" s="168" t="s">
        <v>997</v>
      </c>
      <c r="F171" s="169" t="s">
        <v>998</v>
      </c>
      <c r="G171" s="170" t="s">
        <v>232</v>
      </c>
      <c r="H171" s="171">
        <v>1</v>
      </c>
      <c r="I171" s="172"/>
      <c r="J171" s="173">
        <f t="shared" si="10"/>
        <v>0</v>
      </c>
      <c r="K171" s="174"/>
      <c r="L171" s="175"/>
      <c r="M171" s="176" t="s">
        <v>1</v>
      </c>
      <c r="N171" s="177" t="s">
        <v>37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697</v>
      </c>
      <c r="AT171" s="160" t="s">
        <v>398</v>
      </c>
      <c r="AU171" s="160" t="s">
        <v>142</v>
      </c>
      <c r="AY171" s="14" t="s">
        <v>134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142</v>
      </c>
      <c r="BK171" s="161">
        <f t="shared" si="19"/>
        <v>0</v>
      </c>
      <c r="BL171" s="14" t="s">
        <v>274</v>
      </c>
      <c r="BM171" s="160" t="s">
        <v>406</v>
      </c>
    </row>
    <row r="172" spans="1:65" s="2" customFormat="1" ht="37.799999999999997" customHeight="1" x14ac:dyDescent="0.2">
      <c r="A172" s="29"/>
      <c r="B172" s="147"/>
      <c r="C172" s="182" t="s">
        <v>227</v>
      </c>
      <c r="D172" s="167" t="s">
        <v>398</v>
      </c>
      <c r="E172" s="168" t="s">
        <v>999</v>
      </c>
      <c r="F172" s="169" t="s">
        <v>1000</v>
      </c>
      <c r="G172" s="170" t="s">
        <v>232</v>
      </c>
      <c r="H172" s="171">
        <v>3</v>
      </c>
      <c r="I172" s="172"/>
      <c r="J172" s="173">
        <f t="shared" si="10"/>
        <v>0</v>
      </c>
      <c r="K172" s="174"/>
      <c r="L172" s="175"/>
      <c r="M172" s="176" t="s">
        <v>1</v>
      </c>
      <c r="N172" s="177" t="s">
        <v>37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697</v>
      </c>
      <c r="AT172" s="160" t="s">
        <v>398</v>
      </c>
      <c r="AU172" s="160" t="s">
        <v>142</v>
      </c>
      <c r="AY172" s="14" t="s">
        <v>134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142</v>
      </c>
      <c r="BK172" s="161">
        <f t="shared" si="19"/>
        <v>0</v>
      </c>
      <c r="BL172" s="14" t="s">
        <v>274</v>
      </c>
      <c r="BM172" s="160" t="s">
        <v>410</v>
      </c>
    </row>
    <row r="173" spans="1:65" s="2" customFormat="1" ht="37.799999999999997" customHeight="1" x14ac:dyDescent="0.2">
      <c r="A173" s="29"/>
      <c r="B173" s="147"/>
      <c r="C173" s="182" t="s">
        <v>402</v>
      </c>
      <c r="D173" s="167" t="s">
        <v>398</v>
      </c>
      <c r="E173" s="168" t="s">
        <v>1001</v>
      </c>
      <c r="F173" s="169" t="s">
        <v>1002</v>
      </c>
      <c r="G173" s="170" t="s">
        <v>232</v>
      </c>
      <c r="H173" s="171">
        <v>4</v>
      </c>
      <c r="I173" s="172"/>
      <c r="J173" s="173">
        <f t="shared" si="10"/>
        <v>0</v>
      </c>
      <c r="K173" s="174"/>
      <c r="L173" s="175"/>
      <c r="M173" s="176" t="s">
        <v>1</v>
      </c>
      <c r="N173" s="177" t="s">
        <v>37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697</v>
      </c>
      <c r="AT173" s="160" t="s">
        <v>398</v>
      </c>
      <c r="AU173" s="160" t="s">
        <v>142</v>
      </c>
      <c r="AY173" s="14" t="s">
        <v>134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142</v>
      </c>
      <c r="BK173" s="161">
        <f t="shared" si="19"/>
        <v>0</v>
      </c>
      <c r="BL173" s="14" t="s">
        <v>274</v>
      </c>
      <c r="BM173" s="160" t="s">
        <v>413</v>
      </c>
    </row>
    <row r="174" spans="1:65" s="2" customFormat="1" ht="37.799999999999997" customHeight="1" x14ac:dyDescent="0.2">
      <c r="A174" s="29"/>
      <c r="B174" s="147"/>
      <c r="C174" s="182" t="s">
        <v>233</v>
      </c>
      <c r="D174" s="167" t="s">
        <v>398</v>
      </c>
      <c r="E174" s="168" t="s">
        <v>1003</v>
      </c>
      <c r="F174" s="169" t="s">
        <v>1004</v>
      </c>
      <c r="G174" s="170" t="s">
        <v>232</v>
      </c>
      <c r="H174" s="171">
        <v>1</v>
      </c>
      <c r="I174" s="172"/>
      <c r="J174" s="173">
        <f t="shared" si="10"/>
        <v>0</v>
      </c>
      <c r="K174" s="174"/>
      <c r="L174" s="175"/>
      <c r="M174" s="176" t="s">
        <v>1</v>
      </c>
      <c r="N174" s="177" t="s">
        <v>37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697</v>
      </c>
      <c r="AT174" s="160" t="s">
        <v>398</v>
      </c>
      <c r="AU174" s="160" t="s">
        <v>142</v>
      </c>
      <c r="AY174" s="14" t="s">
        <v>134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142</v>
      </c>
      <c r="BK174" s="161">
        <f t="shared" si="19"/>
        <v>0</v>
      </c>
      <c r="BL174" s="14" t="s">
        <v>274</v>
      </c>
      <c r="BM174" s="160" t="s">
        <v>417</v>
      </c>
    </row>
    <row r="175" spans="1:65" s="2" customFormat="1" ht="16.5" customHeight="1" x14ac:dyDescent="0.2">
      <c r="A175" s="29"/>
      <c r="B175" s="147"/>
      <c r="C175" s="182" t="s">
        <v>407</v>
      </c>
      <c r="D175" s="167" t="s">
        <v>398</v>
      </c>
      <c r="E175" s="168" t="s">
        <v>1005</v>
      </c>
      <c r="F175" s="169" t="s">
        <v>1006</v>
      </c>
      <c r="G175" s="170" t="s">
        <v>232</v>
      </c>
      <c r="H175" s="171">
        <v>18</v>
      </c>
      <c r="I175" s="172"/>
      <c r="J175" s="173">
        <f t="shared" si="10"/>
        <v>0</v>
      </c>
      <c r="K175" s="174"/>
      <c r="L175" s="175"/>
      <c r="M175" s="176" t="s">
        <v>1</v>
      </c>
      <c r="N175" s="177" t="s">
        <v>37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697</v>
      </c>
      <c r="AT175" s="160" t="s">
        <v>398</v>
      </c>
      <c r="AU175" s="160" t="s">
        <v>142</v>
      </c>
      <c r="AY175" s="14" t="s">
        <v>134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142</v>
      </c>
      <c r="BK175" s="161">
        <f t="shared" si="19"/>
        <v>0</v>
      </c>
      <c r="BL175" s="14" t="s">
        <v>274</v>
      </c>
      <c r="BM175" s="160" t="s">
        <v>421</v>
      </c>
    </row>
    <row r="176" spans="1:65" s="2" customFormat="1" ht="16.5" customHeight="1" x14ac:dyDescent="0.2">
      <c r="A176" s="29"/>
      <c r="B176" s="147"/>
      <c r="C176" s="182" t="s">
        <v>239</v>
      </c>
      <c r="D176" s="167" t="s">
        <v>398</v>
      </c>
      <c r="E176" s="168" t="s">
        <v>1007</v>
      </c>
      <c r="F176" s="169" t="s">
        <v>1008</v>
      </c>
      <c r="G176" s="170" t="s">
        <v>232</v>
      </c>
      <c r="H176" s="171">
        <v>46</v>
      </c>
      <c r="I176" s="172"/>
      <c r="J176" s="173">
        <f t="shared" si="10"/>
        <v>0</v>
      </c>
      <c r="K176" s="174"/>
      <c r="L176" s="175"/>
      <c r="M176" s="176" t="s">
        <v>1</v>
      </c>
      <c r="N176" s="177" t="s">
        <v>37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697</v>
      </c>
      <c r="AT176" s="160" t="s">
        <v>398</v>
      </c>
      <c r="AU176" s="160" t="s">
        <v>142</v>
      </c>
      <c r="AY176" s="14" t="s">
        <v>134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142</v>
      </c>
      <c r="BK176" s="161">
        <f t="shared" si="19"/>
        <v>0</v>
      </c>
      <c r="BL176" s="14" t="s">
        <v>274</v>
      </c>
      <c r="BM176" s="160" t="s">
        <v>424</v>
      </c>
    </row>
    <row r="177" spans="1:65" s="2" customFormat="1" ht="16.5" customHeight="1" x14ac:dyDescent="0.2">
      <c r="A177" s="29"/>
      <c r="B177" s="147"/>
      <c r="C177" s="182" t="s">
        <v>414</v>
      </c>
      <c r="D177" s="167" t="s">
        <v>398</v>
      </c>
      <c r="E177" s="168" t="s">
        <v>1009</v>
      </c>
      <c r="F177" s="169" t="s">
        <v>1010</v>
      </c>
      <c r="G177" s="170" t="s">
        <v>232</v>
      </c>
      <c r="H177" s="171">
        <v>4</v>
      </c>
      <c r="I177" s="172"/>
      <c r="J177" s="173">
        <f t="shared" si="10"/>
        <v>0</v>
      </c>
      <c r="K177" s="174"/>
      <c r="L177" s="175"/>
      <c r="M177" s="176" t="s">
        <v>1</v>
      </c>
      <c r="N177" s="177" t="s">
        <v>37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697</v>
      </c>
      <c r="AT177" s="160" t="s">
        <v>398</v>
      </c>
      <c r="AU177" s="160" t="s">
        <v>142</v>
      </c>
      <c r="AY177" s="14" t="s">
        <v>134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142</v>
      </c>
      <c r="BK177" s="161">
        <f t="shared" si="19"/>
        <v>0</v>
      </c>
      <c r="BL177" s="14" t="s">
        <v>274</v>
      </c>
      <c r="BM177" s="160" t="s">
        <v>428</v>
      </c>
    </row>
    <row r="178" spans="1:65" s="2" customFormat="1" ht="16.5" customHeight="1" x14ac:dyDescent="0.2">
      <c r="A178" s="29"/>
      <c r="B178" s="147"/>
      <c r="C178" s="182" t="s">
        <v>244</v>
      </c>
      <c r="D178" s="167" t="s">
        <v>398</v>
      </c>
      <c r="E178" s="168" t="s">
        <v>1011</v>
      </c>
      <c r="F178" s="169" t="s">
        <v>1012</v>
      </c>
      <c r="G178" s="170" t="s">
        <v>232</v>
      </c>
      <c r="H178" s="171">
        <v>15</v>
      </c>
      <c r="I178" s="172"/>
      <c r="J178" s="173">
        <f t="shared" si="10"/>
        <v>0</v>
      </c>
      <c r="K178" s="174"/>
      <c r="L178" s="175"/>
      <c r="M178" s="176" t="s">
        <v>1</v>
      </c>
      <c r="N178" s="177" t="s">
        <v>37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697</v>
      </c>
      <c r="AT178" s="160" t="s">
        <v>398</v>
      </c>
      <c r="AU178" s="160" t="s">
        <v>142</v>
      </c>
      <c r="AY178" s="14" t="s">
        <v>134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142</v>
      </c>
      <c r="BK178" s="161">
        <f t="shared" si="19"/>
        <v>0</v>
      </c>
      <c r="BL178" s="14" t="s">
        <v>274</v>
      </c>
      <c r="BM178" s="160" t="s">
        <v>431</v>
      </c>
    </row>
    <row r="179" spans="1:65" s="2" customFormat="1" ht="16.5" customHeight="1" x14ac:dyDescent="0.2">
      <c r="A179" s="29"/>
      <c r="B179" s="147"/>
      <c r="C179" s="182" t="s">
        <v>418</v>
      </c>
      <c r="D179" s="167" t="s">
        <v>398</v>
      </c>
      <c r="E179" s="168" t="s">
        <v>1013</v>
      </c>
      <c r="F179" s="169" t="s">
        <v>1010</v>
      </c>
      <c r="G179" s="170" t="s">
        <v>232</v>
      </c>
      <c r="H179" s="171">
        <v>3</v>
      </c>
      <c r="I179" s="172"/>
      <c r="J179" s="173">
        <f t="shared" si="10"/>
        <v>0</v>
      </c>
      <c r="K179" s="174"/>
      <c r="L179" s="175"/>
      <c r="M179" s="176" t="s">
        <v>1</v>
      </c>
      <c r="N179" s="177" t="s">
        <v>37</v>
      </c>
      <c r="O179" s="58"/>
      <c r="P179" s="158">
        <f t="shared" si="11"/>
        <v>0</v>
      </c>
      <c r="Q179" s="158">
        <v>0</v>
      </c>
      <c r="R179" s="158">
        <f t="shared" si="12"/>
        <v>0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697</v>
      </c>
      <c r="AT179" s="160" t="s">
        <v>398</v>
      </c>
      <c r="AU179" s="160" t="s">
        <v>142</v>
      </c>
      <c r="AY179" s="14" t="s">
        <v>134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142</v>
      </c>
      <c r="BK179" s="161">
        <f t="shared" si="19"/>
        <v>0</v>
      </c>
      <c r="BL179" s="14" t="s">
        <v>274</v>
      </c>
      <c r="BM179" s="160" t="s">
        <v>433</v>
      </c>
    </row>
    <row r="180" spans="1:65" s="2" customFormat="1" ht="16.5" customHeight="1" x14ac:dyDescent="0.2">
      <c r="A180" s="29"/>
      <c r="B180" s="147"/>
      <c r="C180" s="148" t="s">
        <v>248</v>
      </c>
      <c r="D180" s="148" t="s">
        <v>137</v>
      </c>
      <c r="E180" s="149" t="s">
        <v>1014</v>
      </c>
      <c r="F180" s="150" t="s">
        <v>1015</v>
      </c>
      <c r="G180" s="151" t="s">
        <v>232</v>
      </c>
      <c r="H180" s="152">
        <v>9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274</v>
      </c>
      <c r="AT180" s="160" t="s">
        <v>137</v>
      </c>
      <c r="AU180" s="160" t="s">
        <v>142</v>
      </c>
      <c r="AY180" s="14" t="s">
        <v>134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142</v>
      </c>
      <c r="BK180" s="161">
        <f t="shared" si="19"/>
        <v>0</v>
      </c>
      <c r="BL180" s="14" t="s">
        <v>274</v>
      </c>
      <c r="BM180" s="160" t="s">
        <v>439</v>
      </c>
    </row>
    <row r="181" spans="1:65" s="2" customFormat="1" ht="16.5" customHeight="1" x14ac:dyDescent="0.2">
      <c r="A181" s="29"/>
      <c r="B181" s="147"/>
      <c r="C181" s="167" t="s">
        <v>425</v>
      </c>
      <c r="D181" s="167" t="s">
        <v>398</v>
      </c>
      <c r="E181" s="168" t="s">
        <v>1016</v>
      </c>
      <c r="F181" s="169" t="s">
        <v>1017</v>
      </c>
      <c r="G181" s="170" t="s">
        <v>232</v>
      </c>
      <c r="H181" s="171">
        <v>9</v>
      </c>
      <c r="I181" s="172"/>
      <c r="J181" s="173">
        <f t="shared" si="10"/>
        <v>0</v>
      </c>
      <c r="K181" s="174"/>
      <c r="L181" s="175"/>
      <c r="M181" s="176" t="s">
        <v>1</v>
      </c>
      <c r="N181" s="177" t="s">
        <v>37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697</v>
      </c>
      <c r="AT181" s="160" t="s">
        <v>398</v>
      </c>
      <c r="AU181" s="160" t="s">
        <v>142</v>
      </c>
      <c r="AY181" s="14" t="s">
        <v>134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142</v>
      </c>
      <c r="BK181" s="161">
        <f t="shared" si="19"/>
        <v>0</v>
      </c>
      <c r="BL181" s="14" t="s">
        <v>274</v>
      </c>
      <c r="BM181" s="160" t="s">
        <v>442</v>
      </c>
    </row>
    <row r="182" spans="1:65" s="2" customFormat="1" ht="16.5" customHeight="1" x14ac:dyDescent="0.2">
      <c r="A182" s="29"/>
      <c r="B182" s="147"/>
      <c r="C182" s="167" t="s">
        <v>253</v>
      </c>
      <c r="D182" s="167" t="s">
        <v>398</v>
      </c>
      <c r="E182" s="168" t="s">
        <v>1018</v>
      </c>
      <c r="F182" s="169" t="s">
        <v>1019</v>
      </c>
      <c r="G182" s="170" t="s">
        <v>232</v>
      </c>
      <c r="H182" s="171">
        <v>9</v>
      </c>
      <c r="I182" s="172"/>
      <c r="J182" s="173">
        <f t="shared" si="10"/>
        <v>0</v>
      </c>
      <c r="K182" s="174"/>
      <c r="L182" s="175"/>
      <c r="M182" s="176" t="s">
        <v>1</v>
      </c>
      <c r="N182" s="177" t="s">
        <v>37</v>
      </c>
      <c r="O182" s="58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697</v>
      </c>
      <c r="AT182" s="160" t="s">
        <v>398</v>
      </c>
      <c r="AU182" s="160" t="s">
        <v>142</v>
      </c>
      <c r="AY182" s="14" t="s">
        <v>134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142</v>
      </c>
      <c r="BK182" s="161">
        <f t="shared" si="19"/>
        <v>0</v>
      </c>
      <c r="BL182" s="14" t="s">
        <v>274</v>
      </c>
      <c r="BM182" s="160" t="s">
        <v>446</v>
      </c>
    </row>
    <row r="183" spans="1:65" s="2" customFormat="1" ht="16.5" customHeight="1" x14ac:dyDescent="0.2">
      <c r="A183" s="29"/>
      <c r="B183" s="147"/>
      <c r="C183" s="148" t="s">
        <v>432</v>
      </c>
      <c r="D183" s="148" t="s">
        <v>137</v>
      </c>
      <c r="E183" s="149" t="s">
        <v>1020</v>
      </c>
      <c r="F183" s="150" t="s">
        <v>1021</v>
      </c>
      <c r="G183" s="151" t="s">
        <v>232</v>
      </c>
      <c r="H183" s="152">
        <v>26</v>
      </c>
      <c r="I183" s="153"/>
      <c r="J183" s="154">
        <f t="shared" si="10"/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si="11"/>
        <v>0</v>
      </c>
      <c r="Q183" s="158">
        <v>0</v>
      </c>
      <c r="R183" s="158">
        <f t="shared" si="12"/>
        <v>0</v>
      </c>
      <c r="S183" s="158">
        <v>0</v>
      </c>
      <c r="T183" s="159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274</v>
      </c>
      <c r="AT183" s="160" t="s">
        <v>137</v>
      </c>
      <c r="AU183" s="160" t="s">
        <v>142</v>
      </c>
      <c r="AY183" s="14" t="s">
        <v>134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4" t="s">
        <v>142</v>
      </c>
      <c r="BK183" s="161">
        <f t="shared" si="19"/>
        <v>0</v>
      </c>
      <c r="BL183" s="14" t="s">
        <v>274</v>
      </c>
      <c r="BM183" s="160" t="s">
        <v>449</v>
      </c>
    </row>
    <row r="184" spans="1:65" s="2" customFormat="1" ht="16.5" customHeight="1" x14ac:dyDescent="0.2">
      <c r="A184" s="29"/>
      <c r="B184" s="147"/>
      <c r="C184" s="167" t="s">
        <v>259</v>
      </c>
      <c r="D184" s="167" t="s">
        <v>398</v>
      </c>
      <c r="E184" s="168" t="s">
        <v>1022</v>
      </c>
      <c r="F184" s="169" t="s">
        <v>1023</v>
      </c>
      <c r="G184" s="170" t="s">
        <v>232</v>
      </c>
      <c r="H184" s="171">
        <v>26</v>
      </c>
      <c r="I184" s="172"/>
      <c r="J184" s="173">
        <f t="shared" si="10"/>
        <v>0</v>
      </c>
      <c r="K184" s="174"/>
      <c r="L184" s="175"/>
      <c r="M184" s="176" t="s">
        <v>1</v>
      </c>
      <c r="N184" s="177" t="s">
        <v>37</v>
      </c>
      <c r="O184" s="58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697</v>
      </c>
      <c r="AT184" s="160" t="s">
        <v>398</v>
      </c>
      <c r="AU184" s="160" t="s">
        <v>142</v>
      </c>
      <c r="AY184" s="14" t="s">
        <v>134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4" t="s">
        <v>142</v>
      </c>
      <c r="BK184" s="161">
        <f t="shared" si="19"/>
        <v>0</v>
      </c>
      <c r="BL184" s="14" t="s">
        <v>274</v>
      </c>
      <c r="BM184" s="160" t="s">
        <v>453</v>
      </c>
    </row>
    <row r="185" spans="1:65" s="2" customFormat="1" ht="24.15" customHeight="1" x14ac:dyDescent="0.2">
      <c r="A185" s="29"/>
      <c r="B185" s="147"/>
      <c r="C185" s="167" t="s">
        <v>436</v>
      </c>
      <c r="D185" s="167" t="s">
        <v>398</v>
      </c>
      <c r="E185" s="168" t="s">
        <v>1024</v>
      </c>
      <c r="F185" s="169" t="s">
        <v>1025</v>
      </c>
      <c r="G185" s="170" t="s">
        <v>232</v>
      </c>
      <c r="H185" s="171">
        <v>26</v>
      </c>
      <c r="I185" s="172"/>
      <c r="J185" s="173">
        <f t="shared" si="10"/>
        <v>0</v>
      </c>
      <c r="K185" s="174"/>
      <c r="L185" s="175"/>
      <c r="M185" s="176" t="s">
        <v>1</v>
      </c>
      <c r="N185" s="177" t="s">
        <v>37</v>
      </c>
      <c r="O185" s="58"/>
      <c r="P185" s="158">
        <f t="shared" si="11"/>
        <v>0</v>
      </c>
      <c r="Q185" s="158">
        <v>0</v>
      </c>
      <c r="R185" s="158">
        <f t="shared" si="12"/>
        <v>0</v>
      </c>
      <c r="S185" s="158">
        <v>0</v>
      </c>
      <c r="T185" s="159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697</v>
      </c>
      <c r="AT185" s="160" t="s">
        <v>398</v>
      </c>
      <c r="AU185" s="160" t="s">
        <v>142</v>
      </c>
      <c r="AY185" s="14" t="s">
        <v>134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4" t="s">
        <v>142</v>
      </c>
      <c r="BK185" s="161">
        <f t="shared" si="19"/>
        <v>0</v>
      </c>
      <c r="BL185" s="14" t="s">
        <v>274</v>
      </c>
      <c r="BM185" s="160" t="s">
        <v>456</v>
      </c>
    </row>
    <row r="186" spans="1:65" s="2" customFormat="1" ht="24.15" customHeight="1" x14ac:dyDescent="0.2">
      <c r="A186" s="29"/>
      <c r="B186" s="147"/>
      <c r="C186" s="148" t="s">
        <v>262</v>
      </c>
      <c r="D186" s="148" t="s">
        <v>137</v>
      </c>
      <c r="E186" s="149" t="s">
        <v>1026</v>
      </c>
      <c r="F186" s="150" t="s">
        <v>1027</v>
      </c>
      <c r="G186" s="151" t="s">
        <v>232</v>
      </c>
      <c r="H186" s="152">
        <v>20</v>
      </c>
      <c r="I186" s="153"/>
      <c r="J186" s="154">
        <f t="shared" si="10"/>
        <v>0</v>
      </c>
      <c r="K186" s="155"/>
      <c r="L186" s="30"/>
      <c r="M186" s="156" t="s">
        <v>1</v>
      </c>
      <c r="N186" s="157" t="s">
        <v>37</v>
      </c>
      <c r="O186" s="58"/>
      <c r="P186" s="158">
        <f t="shared" si="11"/>
        <v>0</v>
      </c>
      <c r="Q186" s="158">
        <v>0</v>
      </c>
      <c r="R186" s="158">
        <f t="shared" si="12"/>
        <v>0</v>
      </c>
      <c r="S186" s="158">
        <v>0</v>
      </c>
      <c r="T186" s="159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274</v>
      </c>
      <c r="AT186" s="160" t="s">
        <v>137</v>
      </c>
      <c r="AU186" s="160" t="s">
        <v>142</v>
      </c>
      <c r="AY186" s="14" t="s">
        <v>134</v>
      </c>
      <c r="BE186" s="161">
        <f t="shared" si="14"/>
        <v>0</v>
      </c>
      <c r="BF186" s="161">
        <f t="shared" si="15"/>
        <v>0</v>
      </c>
      <c r="BG186" s="161">
        <f t="shared" si="16"/>
        <v>0</v>
      </c>
      <c r="BH186" s="161">
        <f t="shared" si="17"/>
        <v>0</v>
      </c>
      <c r="BI186" s="161">
        <f t="shared" si="18"/>
        <v>0</v>
      </c>
      <c r="BJ186" s="14" t="s">
        <v>142</v>
      </c>
      <c r="BK186" s="161">
        <f t="shared" si="19"/>
        <v>0</v>
      </c>
      <c r="BL186" s="14" t="s">
        <v>274</v>
      </c>
      <c r="BM186" s="160" t="s">
        <v>460</v>
      </c>
    </row>
    <row r="187" spans="1:65" s="2" customFormat="1" ht="16.5" customHeight="1" x14ac:dyDescent="0.2">
      <c r="A187" s="29"/>
      <c r="B187" s="147"/>
      <c r="C187" s="167" t="s">
        <v>1028</v>
      </c>
      <c r="D187" s="167" t="s">
        <v>398</v>
      </c>
      <c r="E187" s="168" t="s">
        <v>1029</v>
      </c>
      <c r="F187" s="169" t="s">
        <v>1030</v>
      </c>
      <c r="G187" s="170" t="s">
        <v>232</v>
      </c>
      <c r="H187" s="171">
        <v>20</v>
      </c>
      <c r="I187" s="172"/>
      <c r="J187" s="173">
        <f t="shared" si="10"/>
        <v>0</v>
      </c>
      <c r="K187" s="174"/>
      <c r="L187" s="175"/>
      <c r="M187" s="176" t="s">
        <v>1</v>
      </c>
      <c r="N187" s="177" t="s">
        <v>37</v>
      </c>
      <c r="O187" s="58"/>
      <c r="P187" s="158">
        <f t="shared" si="11"/>
        <v>0</v>
      </c>
      <c r="Q187" s="158">
        <v>0</v>
      </c>
      <c r="R187" s="158">
        <f t="shared" si="12"/>
        <v>0</v>
      </c>
      <c r="S187" s="158">
        <v>0</v>
      </c>
      <c r="T187" s="159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697</v>
      </c>
      <c r="AT187" s="160" t="s">
        <v>398</v>
      </c>
      <c r="AU187" s="160" t="s">
        <v>142</v>
      </c>
      <c r="AY187" s="14" t="s">
        <v>134</v>
      </c>
      <c r="BE187" s="161">
        <f t="shared" si="14"/>
        <v>0</v>
      </c>
      <c r="BF187" s="161">
        <f t="shared" si="15"/>
        <v>0</v>
      </c>
      <c r="BG187" s="161">
        <f t="shared" si="16"/>
        <v>0</v>
      </c>
      <c r="BH187" s="161">
        <f t="shared" si="17"/>
        <v>0</v>
      </c>
      <c r="BI187" s="161">
        <f t="shared" si="18"/>
        <v>0</v>
      </c>
      <c r="BJ187" s="14" t="s">
        <v>142</v>
      </c>
      <c r="BK187" s="161">
        <f t="shared" si="19"/>
        <v>0</v>
      </c>
      <c r="BL187" s="14" t="s">
        <v>274</v>
      </c>
      <c r="BM187" s="160" t="s">
        <v>463</v>
      </c>
    </row>
    <row r="188" spans="1:65" s="2" customFormat="1" ht="16.5" customHeight="1" x14ac:dyDescent="0.2">
      <c r="A188" s="29"/>
      <c r="B188" s="147"/>
      <c r="C188" s="148" t="s">
        <v>269</v>
      </c>
      <c r="D188" s="148" t="s">
        <v>137</v>
      </c>
      <c r="E188" s="149" t="s">
        <v>1031</v>
      </c>
      <c r="F188" s="150" t="s">
        <v>1032</v>
      </c>
      <c r="G188" s="151" t="s">
        <v>226</v>
      </c>
      <c r="H188" s="152">
        <v>236</v>
      </c>
      <c r="I188" s="153"/>
      <c r="J188" s="154">
        <f t="shared" si="10"/>
        <v>0</v>
      </c>
      <c r="K188" s="155"/>
      <c r="L188" s="30"/>
      <c r="M188" s="156" t="s">
        <v>1</v>
      </c>
      <c r="N188" s="157" t="s">
        <v>37</v>
      </c>
      <c r="O188" s="58"/>
      <c r="P188" s="158">
        <f t="shared" si="11"/>
        <v>0</v>
      </c>
      <c r="Q188" s="158">
        <v>0</v>
      </c>
      <c r="R188" s="158">
        <f t="shared" si="12"/>
        <v>0</v>
      </c>
      <c r="S188" s="158">
        <v>0</v>
      </c>
      <c r="T188" s="159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274</v>
      </c>
      <c r="AT188" s="160" t="s">
        <v>137</v>
      </c>
      <c r="AU188" s="160" t="s">
        <v>142</v>
      </c>
      <c r="AY188" s="14" t="s">
        <v>134</v>
      </c>
      <c r="BE188" s="161">
        <f t="shared" si="14"/>
        <v>0</v>
      </c>
      <c r="BF188" s="161">
        <f t="shared" si="15"/>
        <v>0</v>
      </c>
      <c r="BG188" s="161">
        <f t="shared" si="16"/>
        <v>0</v>
      </c>
      <c r="BH188" s="161">
        <f t="shared" si="17"/>
        <v>0</v>
      </c>
      <c r="BI188" s="161">
        <f t="shared" si="18"/>
        <v>0</v>
      </c>
      <c r="BJ188" s="14" t="s">
        <v>142</v>
      </c>
      <c r="BK188" s="161">
        <f t="shared" si="19"/>
        <v>0</v>
      </c>
      <c r="BL188" s="14" t="s">
        <v>274</v>
      </c>
      <c r="BM188" s="160" t="s">
        <v>467</v>
      </c>
    </row>
    <row r="189" spans="1:65" s="2" customFormat="1" ht="16.5" customHeight="1" x14ac:dyDescent="0.2">
      <c r="A189" s="29"/>
      <c r="B189" s="147"/>
      <c r="C189" s="167" t="s">
        <v>443</v>
      </c>
      <c r="D189" s="167" t="s">
        <v>398</v>
      </c>
      <c r="E189" s="168" t="s">
        <v>1033</v>
      </c>
      <c r="F189" s="169" t="s">
        <v>1034</v>
      </c>
      <c r="G189" s="170" t="s">
        <v>226</v>
      </c>
      <c r="H189" s="171">
        <v>236</v>
      </c>
      <c r="I189" s="172"/>
      <c r="J189" s="173">
        <f t="shared" si="10"/>
        <v>0</v>
      </c>
      <c r="K189" s="174"/>
      <c r="L189" s="175"/>
      <c r="M189" s="176" t="s">
        <v>1</v>
      </c>
      <c r="N189" s="177" t="s">
        <v>37</v>
      </c>
      <c r="O189" s="58"/>
      <c r="P189" s="158">
        <f t="shared" si="11"/>
        <v>0</v>
      </c>
      <c r="Q189" s="158">
        <v>0</v>
      </c>
      <c r="R189" s="158">
        <f t="shared" si="12"/>
        <v>0</v>
      </c>
      <c r="S189" s="158">
        <v>0</v>
      </c>
      <c r="T189" s="159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697</v>
      </c>
      <c r="AT189" s="160" t="s">
        <v>398</v>
      </c>
      <c r="AU189" s="160" t="s">
        <v>142</v>
      </c>
      <c r="AY189" s="14" t="s">
        <v>134</v>
      </c>
      <c r="BE189" s="161">
        <f t="shared" si="14"/>
        <v>0</v>
      </c>
      <c r="BF189" s="161">
        <f t="shared" si="15"/>
        <v>0</v>
      </c>
      <c r="BG189" s="161">
        <f t="shared" si="16"/>
        <v>0</v>
      </c>
      <c r="BH189" s="161">
        <f t="shared" si="17"/>
        <v>0</v>
      </c>
      <c r="BI189" s="161">
        <f t="shared" si="18"/>
        <v>0</v>
      </c>
      <c r="BJ189" s="14" t="s">
        <v>142</v>
      </c>
      <c r="BK189" s="161">
        <f t="shared" si="19"/>
        <v>0</v>
      </c>
      <c r="BL189" s="14" t="s">
        <v>274</v>
      </c>
      <c r="BM189" s="160" t="s">
        <v>471</v>
      </c>
    </row>
    <row r="190" spans="1:65" s="2" customFormat="1" ht="16.5" customHeight="1" x14ac:dyDescent="0.2">
      <c r="A190" s="29"/>
      <c r="B190" s="147"/>
      <c r="C190" s="148" t="s">
        <v>274</v>
      </c>
      <c r="D190" s="148" t="s">
        <v>137</v>
      </c>
      <c r="E190" s="149" t="s">
        <v>1035</v>
      </c>
      <c r="F190" s="150" t="s">
        <v>1036</v>
      </c>
      <c r="G190" s="151" t="s">
        <v>226</v>
      </c>
      <c r="H190" s="152">
        <v>1356</v>
      </c>
      <c r="I190" s="153"/>
      <c r="J190" s="154">
        <f t="shared" si="10"/>
        <v>0</v>
      </c>
      <c r="K190" s="155"/>
      <c r="L190" s="30"/>
      <c r="M190" s="156" t="s">
        <v>1</v>
      </c>
      <c r="N190" s="157" t="s">
        <v>37</v>
      </c>
      <c r="O190" s="58"/>
      <c r="P190" s="158">
        <f t="shared" si="11"/>
        <v>0</v>
      </c>
      <c r="Q190" s="158">
        <v>0</v>
      </c>
      <c r="R190" s="158">
        <f t="shared" si="12"/>
        <v>0</v>
      </c>
      <c r="S190" s="158">
        <v>0</v>
      </c>
      <c r="T190" s="159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274</v>
      </c>
      <c r="AT190" s="160" t="s">
        <v>137</v>
      </c>
      <c r="AU190" s="160" t="s">
        <v>142</v>
      </c>
      <c r="AY190" s="14" t="s">
        <v>134</v>
      </c>
      <c r="BE190" s="161">
        <f t="shared" si="14"/>
        <v>0</v>
      </c>
      <c r="BF190" s="161">
        <f t="shared" si="15"/>
        <v>0</v>
      </c>
      <c r="BG190" s="161">
        <f t="shared" si="16"/>
        <v>0</v>
      </c>
      <c r="BH190" s="161">
        <f t="shared" si="17"/>
        <v>0</v>
      </c>
      <c r="BI190" s="161">
        <f t="shared" si="18"/>
        <v>0</v>
      </c>
      <c r="BJ190" s="14" t="s">
        <v>142</v>
      </c>
      <c r="BK190" s="161">
        <f t="shared" si="19"/>
        <v>0</v>
      </c>
      <c r="BL190" s="14" t="s">
        <v>274</v>
      </c>
      <c r="BM190" s="160" t="s">
        <v>474</v>
      </c>
    </row>
    <row r="191" spans="1:65" s="2" customFormat="1" ht="16.5" customHeight="1" x14ac:dyDescent="0.2">
      <c r="A191" s="29"/>
      <c r="B191" s="147"/>
      <c r="C191" s="167" t="s">
        <v>450</v>
      </c>
      <c r="D191" s="167" t="s">
        <v>398</v>
      </c>
      <c r="E191" s="168" t="s">
        <v>1037</v>
      </c>
      <c r="F191" s="169" t="s">
        <v>1038</v>
      </c>
      <c r="G191" s="170" t="s">
        <v>226</v>
      </c>
      <c r="H191" s="171">
        <v>1356</v>
      </c>
      <c r="I191" s="172"/>
      <c r="J191" s="173">
        <f t="shared" si="10"/>
        <v>0</v>
      </c>
      <c r="K191" s="174"/>
      <c r="L191" s="175"/>
      <c r="M191" s="176" t="s">
        <v>1</v>
      </c>
      <c r="N191" s="177" t="s">
        <v>37</v>
      </c>
      <c r="O191" s="58"/>
      <c r="P191" s="158">
        <f t="shared" si="11"/>
        <v>0</v>
      </c>
      <c r="Q191" s="158">
        <v>0</v>
      </c>
      <c r="R191" s="158">
        <f t="shared" si="12"/>
        <v>0</v>
      </c>
      <c r="S191" s="158">
        <v>0</v>
      </c>
      <c r="T191" s="159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697</v>
      </c>
      <c r="AT191" s="160" t="s">
        <v>398</v>
      </c>
      <c r="AU191" s="160" t="s">
        <v>142</v>
      </c>
      <c r="AY191" s="14" t="s">
        <v>134</v>
      </c>
      <c r="BE191" s="161">
        <f t="shared" si="14"/>
        <v>0</v>
      </c>
      <c r="BF191" s="161">
        <f t="shared" si="15"/>
        <v>0</v>
      </c>
      <c r="BG191" s="161">
        <f t="shared" si="16"/>
        <v>0</v>
      </c>
      <c r="BH191" s="161">
        <f t="shared" si="17"/>
        <v>0</v>
      </c>
      <c r="BI191" s="161">
        <f t="shared" si="18"/>
        <v>0</v>
      </c>
      <c r="BJ191" s="14" t="s">
        <v>142</v>
      </c>
      <c r="BK191" s="161">
        <f t="shared" si="19"/>
        <v>0</v>
      </c>
      <c r="BL191" s="14" t="s">
        <v>274</v>
      </c>
      <c r="BM191" s="160" t="s">
        <v>478</v>
      </c>
    </row>
    <row r="192" spans="1:65" s="2" customFormat="1" ht="16.5" customHeight="1" x14ac:dyDescent="0.2">
      <c r="A192" s="29"/>
      <c r="B192" s="147"/>
      <c r="C192" s="148" t="s">
        <v>280</v>
      </c>
      <c r="D192" s="148" t="s">
        <v>137</v>
      </c>
      <c r="E192" s="149" t="s">
        <v>1039</v>
      </c>
      <c r="F192" s="150" t="s">
        <v>1040</v>
      </c>
      <c r="G192" s="151" t="s">
        <v>226</v>
      </c>
      <c r="H192" s="152">
        <v>356</v>
      </c>
      <c r="I192" s="153"/>
      <c r="J192" s="154">
        <f t="shared" si="10"/>
        <v>0</v>
      </c>
      <c r="K192" s="155"/>
      <c r="L192" s="30"/>
      <c r="M192" s="156" t="s">
        <v>1</v>
      </c>
      <c r="N192" s="157" t="s">
        <v>37</v>
      </c>
      <c r="O192" s="58"/>
      <c r="P192" s="158">
        <f t="shared" si="11"/>
        <v>0</v>
      </c>
      <c r="Q192" s="158">
        <v>0</v>
      </c>
      <c r="R192" s="158">
        <f t="shared" si="12"/>
        <v>0</v>
      </c>
      <c r="S192" s="158">
        <v>0</v>
      </c>
      <c r="T192" s="159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274</v>
      </c>
      <c r="AT192" s="160" t="s">
        <v>137</v>
      </c>
      <c r="AU192" s="160" t="s">
        <v>142</v>
      </c>
      <c r="AY192" s="14" t="s">
        <v>134</v>
      </c>
      <c r="BE192" s="161">
        <f t="shared" si="14"/>
        <v>0</v>
      </c>
      <c r="BF192" s="161">
        <f t="shared" si="15"/>
        <v>0</v>
      </c>
      <c r="BG192" s="161">
        <f t="shared" si="16"/>
        <v>0</v>
      </c>
      <c r="BH192" s="161">
        <f t="shared" si="17"/>
        <v>0</v>
      </c>
      <c r="BI192" s="161">
        <f t="shared" si="18"/>
        <v>0</v>
      </c>
      <c r="BJ192" s="14" t="s">
        <v>142</v>
      </c>
      <c r="BK192" s="161">
        <f t="shared" si="19"/>
        <v>0</v>
      </c>
      <c r="BL192" s="14" t="s">
        <v>274</v>
      </c>
      <c r="BM192" s="160" t="s">
        <v>481</v>
      </c>
    </row>
    <row r="193" spans="1:65" s="2" customFormat="1" ht="16.5" customHeight="1" x14ac:dyDescent="0.2">
      <c r="A193" s="29"/>
      <c r="B193" s="147"/>
      <c r="C193" s="167" t="s">
        <v>457</v>
      </c>
      <c r="D193" s="167" t="s">
        <v>398</v>
      </c>
      <c r="E193" s="168" t="s">
        <v>1041</v>
      </c>
      <c r="F193" s="169" t="s">
        <v>1042</v>
      </c>
      <c r="G193" s="170" t="s">
        <v>226</v>
      </c>
      <c r="H193" s="171">
        <v>356</v>
      </c>
      <c r="I193" s="172"/>
      <c r="J193" s="173">
        <f t="shared" si="10"/>
        <v>0</v>
      </c>
      <c r="K193" s="174"/>
      <c r="L193" s="175"/>
      <c r="M193" s="176" t="s">
        <v>1</v>
      </c>
      <c r="N193" s="177" t="s">
        <v>37</v>
      </c>
      <c r="O193" s="58"/>
      <c r="P193" s="158">
        <f t="shared" si="11"/>
        <v>0</v>
      </c>
      <c r="Q193" s="158">
        <v>0</v>
      </c>
      <c r="R193" s="158">
        <f t="shared" si="12"/>
        <v>0</v>
      </c>
      <c r="S193" s="158">
        <v>0</v>
      </c>
      <c r="T193" s="159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697</v>
      </c>
      <c r="AT193" s="160" t="s">
        <v>398</v>
      </c>
      <c r="AU193" s="160" t="s">
        <v>142</v>
      </c>
      <c r="AY193" s="14" t="s">
        <v>134</v>
      </c>
      <c r="BE193" s="161">
        <f t="shared" si="14"/>
        <v>0</v>
      </c>
      <c r="BF193" s="161">
        <f t="shared" si="15"/>
        <v>0</v>
      </c>
      <c r="BG193" s="161">
        <f t="shared" si="16"/>
        <v>0</v>
      </c>
      <c r="BH193" s="161">
        <f t="shared" si="17"/>
        <v>0</v>
      </c>
      <c r="BI193" s="161">
        <f t="shared" si="18"/>
        <v>0</v>
      </c>
      <c r="BJ193" s="14" t="s">
        <v>142</v>
      </c>
      <c r="BK193" s="161">
        <f t="shared" si="19"/>
        <v>0</v>
      </c>
      <c r="BL193" s="14" t="s">
        <v>274</v>
      </c>
      <c r="BM193" s="160" t="s">
        <v>485</v>
      </c>
    </row>
    <row r="194" spans="1:65" s="2" customFormat="1" ht="16.5" customHeight="1" x14ac:dyDescent="0.2">
      <c r="A194" s="29"/>
      <c r="B194" s="147"/>
      <c r="C194" s="148" t="s">
        <v>369</v>
      </c>
      <c r="D194" s="148" t="s">
        <v>137</v>
      </c>
      <c r="E194" s="149" t="s">
        <v>1043</v>
      </c>
      <c r="F194" s="150" t="s">
        <v>1044</v>
      </c>
      <c r="G194" s="151" t="s">
        <v>226</v>
      </c>
      <c r="H194" s="152">
        <v>180</v>
      </c>
      <c r="I194" s="153"/>
      <c r="J194" s="154">
        <f t="shared" si="10"/>
        <v>0</v>
      </c>
      <c r="K194" s="155"/>
      <c r="L194" s="30"/>
      <c r="M194" s="156" t="s">
        <v>1</v>
      </c>
      <c r="N194" s="157" t="s">
        <v>37</v>
      </c>
      <c r="O194" s="58"/>
      <c r="P194" s="158">
        <f t="shared" si="11"/>
        <v>0</v>
      </c>
      <c r="Q194" s="158">
        <v>0</v>
      </c>
      <c r="R194" s="158">
        <f t="shared" si="12"/>
        <v>0</v>
      </c>
      <c r="S194" s="158">
        <v>0</v>
      </c>
      <c r="T194" s="159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274</v>
      </c>
      <c r="AT194" s="160" t="s">
        <v>137</v>
      </c>
      <c r="AU194" s="160" t="s">
        <v>142</v>
      </c>
      <c r="AY194" s="14" t="s">
        <v>134</v>
      </c>
      <c r="BE194" s="161">
        <f t="shared" si="14"/>
        <v>0</v>
      </c>
      <c r="BF194" s="161">
        <f t="shared" si="15"/>
        <v>0</v>
      </c>
      <c r="BG194" s="161">
        <f t="shared" si="16"/>
        <v>0</v>
      </c>
      <c r="BH194" s="161">
        <f t="shared" si="17"/>
        <v>0</v>
      </c>
      <c r="BI194" s="161">
        <f t="shared" si="18"/>
        <v>0</v>
      </c>
      <c r="BJ194" s="14" t="s">
        <v>142</v>
      </c>
      <c r="BK194" s="161">
        <f t="shared" si="19"/>
        <v>0</v>
      </c>
      <c r="BL194" s="14" t="s">
        <v>274</v>
      </c>
      <c r="BM194" s="160" t="s">
        <v>488</v>
      </c>
    </row>
    <row r="195" spans="1:65" s="2" customFormat="1" ht="16.5" customHeight="1" x14ac:dyDescent="0.2">
      <c r="A195" s="29"/>
      <c r="B195" s="147"/>
      <c r="C195" s="167" t="s">
        <v>464</v>
      </c>
      <c r="D195" s="167" t="s">
        <v>398</v>
      </c>
      <c r="E195" s="168" t="s">
        <v>1045</v>
      </c>
      <c r="F195" s="169" t="s">
        <v>1046</v>
      </c>
      <c r="G195" s="170" t="s">
        <v>226</v>
      </c>
      <c r="H195" s="171">
        <v>180</v>
      </c>
      <c r="I195" s="172"/>
      <c r="J195" s="173">
        <f t="shared" si="10"/>
        <v>0</v>
      </c>
      <c r="K195" s="174"/>
      <c r="L195" s="175"/>
      <c r="M195" s="176" t="s">
        <v>1</v>
      </c>
      <c r="N195" s="177" t="s">
        <v>37</v>
      </c>
      <c r="O195" s="58"/>
      <c r="P195" s="158">
        <f t="shared" si="11"/>
        <v>0</v>
      </c>
      <c r="Q195" s="158">
        <v>0</v>
      </c>
      <c r="R195" s="158">
        <f t="shared" si="12"/>
        <v>0</v>
      </c>
      <c r="S195" s="158">
        <v>0</v>
      </c>
      <c r="T195" s="159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697</v>
      </c>
      <c r="AT195" s="160" t="s">
        <v>398</v>
      </c>
      <c r="AU195" s="160" t="s">
        <v>142</v>
      </c>
      <c r="AY195" s="14" t="s">
        <v>134</v>
      </c>
      <c r="BE195" s="161">
        <f t="shared" si="14"/>
        <v>0</v>
      </c>
      <c r="BF195" s="161">
        <f t="shared" si="15"/>
        <v>0</v>
      </c>
      <c r="BG195" s="161">
        <f t="shared" si="16"/>
        <v>0</v>
      </c>
      <c r="BH195" s="161">
        <f t="shared" si="17"/>
        <v>0</v>
      </c>
      <c r="BI195" s="161">
        <f t="shared" si="18"/>
        <v>0</v>
      </c>
      <c r="BJ195" s="14" t="s">
        <v>142</v>
      </c>
      <c r="BK195" s="161">
        <f t="shared" si="19"/>
        <v>0</v>
      </c>
      <c r="BL195" s="14" t="s">
        <v>274</v>
      </c>
      <c r="BM195" s="160" t="s">
        <v>490</v>
      </c>
    </row>
    <row r="196" spans="1:65" s="2" customFormat="1" ht="16.5" customHeight="1" x14ac:dyDescent="0.2">
      <c r="A196" s="29"/>
      <c r="B196" s="147"/>
      <c r="C196" s="148" t="s">
        <v>372</v>
      </c>
      <c r="D196" s="148" t="s">
        <v>137</v>
      </c>
      <c r="E196" s="149" t="s">
        <v>1047</v>
      </c>
      <c r="F196" s="150" t="s">
        <v>1048</v>
      </c>
      <c r="G196" s="151" t="s">
        <v>226</v>
      </c>
      <c r="H196" s="152">
        <v>268</v>
      </c>
      <c r="I196" s="153"/>
      <c r="J196" s="154">
        <f t="shared" ref="J196:J201" si="20">ROUND(I196*H196,2)</f>
        <v>0</v>
      </c>
      <c r="K196" s="155"/>
      <c r="L196" s="30"/>
      <c r="M196" s="156" t="s">
        <v>1</v>
      </c>
      <c r="N196" s="157" t="s">
        <v>37</v>
      </c>
      <c r="O196" s="58"/>
      <c r="P196" s="158">
        <f t="shared" ref="P196:P201" si="21">O196*H196</f>
        <v>0</v>
      </c>
      <c r="Q196" s="158">
        <v>0</v>
      </c>
      <c r="R196" s="158">
        <f t="shared" ref="R196:R201" si="22">Q196*H196</f>
        <v>0</v>
      </c>
      <c r="S196" s="158">
        <v>0</v>
      </c>
      <c r="T196" s="159">
        <f t="shared" ref="T196:T201" si="23"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274</v>
      </c>
      <c r="AT196" s="160" t="s">
        <v>137</v>
      </c>
      <c r="AU196" s="160" t="s">
        <v>142</v>
      </c>
      <c r="AY196" s="14" t="s">
        <v>134</v>
      </c>
      <c r="BE196" s="161">
        <f t="shared" ref="BE196:BE201" si="24">IF(N196="základná",J196,0)</f>
        <v>0</v>
      </c>
      <c r="BF196" s="161">
        <f t="shared" ref="BF196:BF201" si="25">IF(N196="znížená",J196,0)</f>
        <v>0</v>
      </c>
      <c r="BG196" s="161">
        <f t="shared" ref="BG196:BG201" si="26">IF(N196="zákl. prenesená",J196,0)</f>
        <v>0</v>
      </c>
      <c r="BH196" s="161">
        <f t="shared" ref="BH196:BH201" si="27">IF(N196="zníž. prenesená",J196,0)</f>
        <v>0</v>
      </c>
      <c r="BI196" s="161">
        <f t="shared" ref="BI196:BI201" si="28">IF(N196="nulová",J196,0)</f>
        <v>0</v>
      </c>
      <c r="BJ196" s="14" t="s">
        <v>142</v>
      </c>
      <c r="BK196" s="161">
        <f t="shared" ref="BK196:BK201" si="29">ROUND(I196*H196,2)</f>
        <v>0</v>
      </c>
      <c r="BL196" s="14" t="s">
        <v>274</v>
      </c>
      <c r="BM196" s="160" t="s">
        <v>493</v>
      </c>
    </row>
    <row r="197" spans="1:65" s="2" customFormat="1" ht="16.5" customHeight="1" x14ac:dyDescent="0.2">
      <c r="A197" s="29"/>
      <c r="B197" s="147"/>
      <c r="C197" s="167" t="s">
        <v>468</v>
      </c>
      <c r="D197" s="167" t="s">
        <v>398</v>
      </c>
      <c r="E197" s="168" t="s">
        <v>1049</v>
      </c>
      <c r="F197" s="169" t="s">
        <v>1050</v>
      </c>
      <c r="G197" s="170" t="s">
        <v>226</v>
      </c>
      <c r="H197" s="171">
        <v>268</v>
      </c>
      <c r="I197" s="172"/>
      <c r="J197" s="173">
        <f t="shared" si="20"/>
        <v>0</v>
      </c>
      <c r="K197" s="174"/>
      <c r="L197" s="175"/>
      <c r="M197" s="176" t="s">
        <v>1</v>
      </c>
      <c r="N197" s="177" t="s">
        <v>37</v>
      </c>
      <c r="O197" s="58"/>
      <c r="P197" s="158">
        <f t="shared" si="21"/>
        <v>0</v>
      </c>
      <c r="Q197" s="158">
        <v>0</v>
      </c>
      <c r="R197" s="158">
        <f t="shared" si="22"/>
        <v>0</v>
      </c>
      <c r="S197" s="158">
        <v>0</v>
      </c>
      <c r="T197" s="159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697</v>
      </c>
      <c r="AT197" s="160" t="s">
        <v>398</v>
      </c>
      <c r="AU197" s="160" t="s">
        <v>142</v>
      </c>
      <c r="AY197" s="14" t="s">
        <v>134</v>
      </c>
      <c r="BE197" s="161">
        <f t="shared" si="24"/>
        <v>0</v>
      </c>
      <c r="BF197" s="161">
        <f t="shared" si="25"/>
        <v>0</v>
      </c>
      <c r="BG197" s="161">
        <f t="shared" si="26"/>
        <v>0</v>
      </c>
      <c r="BH197" s="161">
        <f t="shared" si="27"/>
        <v>0</v>
      </c>
      <c r="BI197" s="161">
        <f t="shared" si="28"/>
        <v>0</v>
      </c>
      <c r="BJ197" s="14" t="s">
        <v>142</v>
      </c>
      <c r="BK197" s="161">
        <f t="shared" si="29"/>
        <v>0</v>
      </c>
      <c r="BL197" s="14" t="s">
        <v>274</v>
      </c>
      <c r="BM197" s="160" t="s">
        <v>497</v>
      </c>
    </row>
    <row r="198" spans="1:65" s="2" customFormat="1" ht="16.5" customHeight="1" x14ac:dyDescent="0.2">
      <c r="A198" s="29"/>
      <c r="B198" s="147"/>
      <c r="C198" s="148" t="s">
        <v>376</v>
      </c>
      <c r="D198" s="148" t="s">
        <v>137</v>
      </c>
      <c r="E198" s="149" t="s">
        <v>1051</v>
      </c>
      <c r="F198" s="150" t="s">
        <v>1052</v>
      </c>
      <c r="G198" s="151" t="s">
        <v>226</v>
      </c>
      <c r="H198" s="152">
        <v>320</v>
      </c>
      <c r="I198" s="153"/>
      <c r="J198" s="154">
        <f t="shared" si="20"/>
        <v>0</v>
      </c>
      <c r="K198" s="155"/>
      <c r="L198" s="30"/>
      <c r="M198" s="156" t="s">
        <v>1</v>
      </c>
      <c r="N198" s="157" t="s">
        <v>37</v>
      </c>
      <c r="O198" s="58"/>
      <c r="P198" s="158">
        <f t="shared" si="21"/>
        <v>0</v>
      </c>
      <c r="Q198" s="158">
        <v>0</v>
      </c>
      <c r="R198" s="158">
        <f t="shared" si="22"/>
        <v>0</v>
      </c>
      <c r="S198" s="158">
        <v>0</v>
      </c>
      <c r="T198" s="159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274</v>
      </c>
      <c r="AT198" s="160" t="s">
        <v>137</v>
      </c>
      <c r="AU198" s="160" t="s">
        <v>142</v>
      </c>
      <c r="AY198" s="14" t="s">
        <v>134</v>
      </c>
      <c r="BE198" s="161">
        <f t="shared" si="24"/>
        <v>0</v>
      </c>
      <c r="BF198" s="161">
        <f t="shared" si="25"/>
        <v>0</v>
      </c>
      <c r="BG198" s="161">
        <f t="shared" si="26"/>
        <v>0</v>
      </c>
      <c r="BH198" s="161">
        <f t="shared" si="27"/>
        <v>0</v>
      </c>
      <c r="BI198" s="161">
        <f t="shared" si="28"/>
        <v>0</v>
      </c>
      <c r="BJ198" s="14" t="s">
        <v>142</v>
      </c>
      <c r="BK198" s="161">
        <f t="shared" si="29"/>
        <v>0</v>
      </c>
      <c r="BL198" s="14" t="s">
        <v>274</v>
      </c>
      <c r="BM198" s="160" t="s">
        <v>500</v>
      </c>
    </row>
    <row r="199" spans="1:65" s="2" customFormat="1" ht="16.5" customHeight="1" x14ac:dyDescent="0.2">
      <c r="A199" s="29"/>
      <c r="B199" s="147"/>
      <c r="C199" s="167" t="s">
        <v>475</v>
      </c>
      <c r="D199" s="167" t="s">
        <v>398</v>
      </c>
      <c r="E199" s="168" t="s">
        <v>1053</v>
      </c>
      <c r="F199" s="169" t="s">
        <v>1054</v>
      </c>
      <c r="G199" s="170" t="s">
        <v>226</v>
      </c>
      <c r="H199" s="171">
        <v>320</v>
      </c>
      <c r="I199" s="172"/>
      <c r="J199" s="173">
        <f t="shared" si="20"/>
        <v>0</v>
      </c>
      <c r="K199" s="174"/>
      <c r="L199" s="175"/>
      <c r="M199" s="176" t="s">
        <v>1</v>
      </c>
      <c r="N199" s="177" t="s">
        <v>37</v>
      </c>
      <c r="O199" s="58"/>
      <c r="P199" s="158">
        <f t="shared" si="21"/>
        <v>0</v>
      </c>
      <c r="Q199" s="158">
        <v>0</v>
      </c>
      <c r="R199" s="158">
        <f t="shared" si="22"/>
        <v>0</v>
      </c>
      <c r="S199" s="158">
        <v>0</v>
      </c>
      <c r="T199" s="159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697</v>
      </c>
      <c r="AT199" s="160" t="s">
        <v>398</v>
      </c>
      <c r="AU199" s="160" t="s">
        <v>142</v>
      </c>
      <c r="AY199" s="14" t="s">
        <v>134</v>
      </c>
      <c r="BE199" s="161">
        <f t="shared" si="24"/>
        <v>0</v>
      </c>
      <c r="BF199" s="161">
        <f t="shared" si="25"/>
        <v>0</v>
      </c>
      <c r="BG199" s="161">
        <f t="shared" si="26"/>
        <v>0</v>
      </c>
      <c r="BH199" s="161">
        <f t="shared" si="27"/>
        <v>0</v>
      </c>
      <c r="BI199" s="161">
        <f t="shared" si="28"/>
        <v>0</v>
      </c>
      <c r="BJ199" s="14" t="s">
        <v>142</v>
      </c>
      <c r="BK199" s="161">
        <f t="shared" si="29"/>
        <v>0</v>
      </c>
      <c r="BL199" s="14" t="s">
        <v>274</v>
      </c>
      <c r="BM199" s="160" t="s">
        <v>504</v>
      </c>
    </row>
    <row r="200" spans="1:65" s="2" customFormat="1" ht="21.75" customHeight="1" x14ac:dyDescent="0.2">
      <c r="A200" s="29"/>
      <c r="B200" s="147"/>
      <c r="C200" s="148" t="s">
        <v>379</v>
      </c>
      <c r="D200" s="148" t="s">
        <v>137</v>
      </c>
      <c r="E200" s="149" t="s">
        <v>1055</v>
      </c>
      <c r="F200" s="150" t="s">
        <v>1056</v>
      </c>
      <c r="G200" s="151" t="s">
        <v>226</v>
      </c>
      <c r="H200" s="152">
        <v>240</v>
      </c>
      <c r="I200" s="153"/>
      <c r="J200" s="154">
        <f t="shared" si="20"/>
        <v>0</v>
      </c>
      <c r="K200" s="155"/>
      <c r="L200" s="30"/>
      <c r="M200" s="156" t="s">
        <v>1</v>
      </c>
      <c r="N200" s="157" t="s">
        <v>37</v>
      </c>
      <c r="O200" s="58"/>
      <c r="P200" s="158">
        <f t="shared" si="21"/>
        <v>0</v>
      </c>
      <c r="Q200" s="158">
        <v>0</v>
      </c>
      <c r="R200" s="158">
        <f t="shared" si="22"/>
        <v>0</v>
      </c>
      <c r="S200" s="158">
        <v>0</v>
      </c>
      <c r="T200" s="159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274</v>
      </c>
      <c r="AT200" s="160" t="s">
        <v>137</v>
      </c>
      <c r="AU200" s="160" t="s">
        <v>142</v>
      </c>
      <c r="AY200" s="14" t="s">
        <v>134</v>
      </c>
      <c r="BE200" s="161">
        <f t="shared" si="24"/>
        <v>0</v>
      </c>
      <c r="BF200" s="161">
        <f t="shared" si="25"/>
        <v>0</v>
      </c>
      <c r="BG200" s="161">
        <f t="shared" si="26"/>
        <v>0</v>
      </c>
      <c r="BH200" s="161">
        <f t="shared" si="27"/>
        <v>0</v>
      </c>
      <c r="BI200" s="161">
        <f t="shared" si="28"/>
        <v>0</v>
      </c>
      <c r="BJ200" s="14" t="s">
        <v>142</v>
      </c>
      <c r="BK200" s="161">
        <f t="shared" si="29"/>
        <v>0</v>
      </c>
      <c r="BL200" s="14" t="s">
        <v>274</v>
      </c>
      <c r="BM200" s="160" t="s">
        <v>507</v>
      </c>
    </row>
    <row r="201" spans="1:65" s="2" customFormat="1" ht="16.5" customHeight="1" x14ac:dyDescent="0.2">
      <c r="A201" s="29"/>
      <c r="B201" s="147"/>
      <c r="C201" s="167" t="s">
        <v>482</v>
      </c>
      <c r="D201" s="167" t="s">
        <v>398</v>
      </c>
      <c r="E201" s="168" t="s">
        <v>1057</v>
      </c>
      <c r="F201" s="169" t="s">
        <v>1058</v>
      </c>
      <c r="G201" s="170" t="s">
        <v>226</v>
      </c>
      <c r="H201" s="171">
        <v>240</v>
      </c>
      <c r="I201" s="172"/>
      <c r="J201" s="173">
        <f t="shared" si="20"/>
        <v>0</v>
      </c>
      <c r="K201" s="174"/>
      <c r="L201" s="175"/>
      <c r="M201" s="176" t="s">
        <v>1</v>
      </c>
      <c r="N201" s="177" t="s">
        <v>37</v>
      </c>
      <c r="O201" s="58"/>
      <c r="P201" s="158">
        <f t="shared" si="21"/>
        <v>0</v>
      </c>
      <c r="Q201" s="158">
        <v>0</v>
      </c>
      <c r="R201" s="158">
        <f t="shared" si="22"/>
        <v>0</v>
      </c>
      <c r="S201" s="158">
        <v>0</v>
      </c>
      <c r="T201" s="159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697</v>
      </c>
      <c r="AT201" s="160" t="s">
        <v>398</v>
      </c>
      <c r="AU201" s="160" t="s">
        <v>142</v>
      </c>
      <c r="AY201" s="14" t="s">
        <v>134</v>
      </c>
      <c r="BE201" s="161">
        <f t="shared" si="24"/>
        <v>0</v>
      </c>
      <c r="BF201" s="161">
        <f t="shared" si="25"/>
        <v>0</v>
      </c>
      <c r="BG201" s="161">
        <f t="shared" si="26"/>
        <v>0</v>
      </c>
      <c r="BH201" s="161">
        <f t="shared" si="27"/>
        <v>0</v>
      </c>
      <c r="BI201" s="161">
        <f t="shared" si="28"/>
        <v>0</v>
      </c>
      <c r="BJ201" s="14" t="s">
        <v>142</v>
      </c>
      <c r="BK201" s="161">
        <f t="shared" si="29"/>
        <v>0</v>
      </c>
      <c r="BL201" s="14" t="s">
        <v>274</v>
      </c>
      <c r="BM201" s="160" t="s">
        <v>511</v>
      </c>
    </row>
    <row r="202" spans="1:65" s="12" customFormat="1" ht="22.8" customHeight="1" x14ac:dyDescent="0.25">
      <c r="B202" s="134"/>
      <c r="D202" s="135" t="s">
        <v>70</v>
      </c>
      <c r="E202" s="145" t="s">
        <v>1059</v>
      </c>
      <c r="F202" s="145" t="s">
        <v>1060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SUM(P203:P209)</f>
        <v>0</v>
      </c>
      <c r="Q202" s="140"/>
      <c r="R202" s="141">
        <f>SUM(R203:R209)</f>
        <v>0</v>
      </c>
      <c r="S202" s="140"/>
      <c r="T202" s="142">
        <f>SUM(T203:T209)</f>
        <v>0</v>
      </c>
      <c r="AR202" s="135" t="s">
        <v>145</v>
      </c>
      <c r="AT202" s="143" t="s">
        <v>70</v>
      </c>
      <c r="AU202" s="143" t="s">
        <v>78</v>
      </c>
      <c r="AY202" s="135" t="s">
        <v>134</v>
      </c>
      <c r="BK202" s="144">
        <f>SUM(BK203:BK209)</f>
        <v>0</v>
      </c>
    </row>
    <row r="203" spans="1:65" s="2" customFormat="1" ht="33" customHeight="1" x14ac:dyDescent="0.2">
      <c r="A203" s="29"/>
      <c r="B203" s="147"/>
      <c r="C203" s="148" t="s">
        <v>383</v>
      </c>
      <c r="D203" s="148" t="s">
        <v>137</v>
      </c>
      <c r="E203" s="149" t="s">
        <v>1061</v>
      </c>
      <c r="F203" s="150" t="s">
        <v>1062</v>
      </c>
      <c r="G203" s="151" t="s">
        <v>232</v>
      </c>
      <c r="H203" s="152">
        <v>13</v>
      </c>
      <c r="I203" s="153"/>
      <c r="J203" s="154">
        <f t="shared" ref="J203:J209" si="30">ROUND(I203*H203,2)</f>
        <v>0</v>
      </c>
      <c r="K203" s="155"/>
      <c r="L203" s="30"/>
      <c r="M203" s="156" t="s">
        <v>1</v>
      </c>
      <c r="N203" s="157" t="s">
        <v>37</v>
      </c>
      <c r="O203" s="58"/>
      <c r="P203" s="158">
        <f t="shared" ref="P203:P209" si="31">O203*H203</f>
        <v>0</v>
      </c>
      <c r="Q203" s="158">
        <v>0</v>
      </c>
      <c r="R203" s="158">
        <f t="shared" ref="R203:R209" si="32">Q203*H203</f>
        <v>0</v>
      </c>
      <c r="S203" s="158">
        <v>0</v>
      </c>
      <c r="T203" s="159">
        <f t="shared" ref="T203:T209" si="3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274</v>
      </c>
      <c r="AT203" s="160" t="s">
        <v>137</v>
      </c>
      <c r="AU203" s="160" t="s">
        <v>142</v>
      </c>
      <c r="AY203" s="14" t="s">
        <v>134</v>
      </c>
      <c r="BE203" s="161">
        <f t="shared" ref="BE203:BE209" si="34">IF(N203="základná",J203,0)</f>
        <v>0</v>
      </c>
      <c r="BF203" s="161">
        <f t="shared" ref="BF203:BF209" si="35">IF(N203="znížená",J203,0)</f>
        <v>0</v>
      </c>
      <c r="BG203" s="161">
        <f t="shared" ref="BG203:BG209" si="36">IF(N203="zákl. prenesená",J203,0)</f>
        <v>0</v>
      </c>
      <c r="BH203" s="161">
        <f t="shared" ref="BH203:BH209" si="37">IF(N203="zníž. prenesená",J203,0)</f>
        <v>0</v>
      </c>
      <c r="BI203" s="161">
        <f t="shared" ref="BI203:BI209" si="38">IF(N203="nulová",J203,0)</f>
        <v>0</v>
      </c>
      <c r="BJ203" s="14" t="s">
        <v>142</v>
      </c>
      <c r="BK203" s="161">
        <f t="shared" ref="BK203:BK209" si="39">ROUND(I203*H203,2)</f>
        <v>0</v>
      </c>
      <c r="BL203" s="14" t="s">
        <v>274</v>
      </c>
      <c r="BM203" s="160" t="s">
        <v>514</v>
      </c>
    </row>
    <row r="204" spans="1:65" s="2" customFormat="1" ht="24.15" customHeight="1" x14ac:dyDescent="0.2">
      <c r="A204" s="29"/>
      <c r="B204" s="147"/>
      <c r="C204" s="167" t="s">
        <v>489</v>
      </c>
      <c r="D204" s="167" t="s">
        <v>398</v>
      </c>
      <c r="E204" s="168" t="s">
        <v>1063</v>
      </c>
      <c r="F204" s="169" t="s">
        <v>1064</v>
      </c>
      <c r="G204" s="170" t="s">
        <v>232</v>
      </c>
      <c r="H204" s="171">
        <v>13</v>
      </c>
      <c r="I204" s="172"/>
      <c r="J204" s="173">
        <f t="shared" si="30"/>
        <v>0</v>
      </c>
      <c r="K204" s="174"/>
      <c r="L204" s="175"/>
      <c r="M204" s="176" t="s">
        <v>1</v>
      </c>
      <c r="N204" s="177" t="s">
        <v>37</v>
      </c>
      <c r="O204" s="58"/>
      <c r="P204" s="158">
        <f t="shared" si="31"/>
        <v>0</v>
      </c>
      <c r="Q204" s="158">
        <v>0</v>
      </c>
      <c r="R204" s="158">
        <f t="shared" si="32"/>
        <v>0</v>
      </c>
      <c r="S204" s="158">
        <v>0</v>
      </c>
      <c r="T204" s="159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697</v>
      </c>
      <c r="AT204" s="160" t="s">
        <v>398</v>
      </c>
      <c r="AU204" s="160" t="s">
        <v>142</v>
      </c>
      <c r="AY204" s="14" t="s">
        <v>134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142</v>
      </c>
      <c r="BK204" s="161">
        <f t="shared" si="39"/>
        <v>0</v>
      </c>
      <c r="BL204" s="14" t="s">
        <v>274</v>
      </c>
      <c r="BM204" s="160" t="s">
        <v>518</v>
      </c>
    </row>
    <row r="205" spans="1:65" s="2" customFormat="1" ht="16.5" customHeight="1" x14ac:dyDescent="0.2">
      <c r="A205" s="29"/>
      <c r="B205" s="147"/>
      <c r="C205" s="148" t="s">
        <v>386</v>
      </c>
      <c r="D205" s="148" t="s">
        <v>137</v>
      </c>
      <c r="E205" s="149" t="s">
        <v>1065</v>
      </c>
      <c r="F205" s="150" t="s">
        <v>1066</v>
      </c>
      <c r="G205" s="151" t="s">
        <v>232</v>
      </c>
      <c r="H205" s="152">
        <v>8</v>
      </c>
      <c r="I205" s="153"/>
      <c r="J205" s="154">
        <f t="shared" si="30"/>
        <v>0</v>
      </c>
      <c r="K205" s="155"/>
      <c r="L205" s="30"/>
      <c r="M205" s="156" t="s">
        <v>1</v>
      </c>
      <c r="N205" s="157" t="s">
        <v>37</v>
      </c>
      <c r="O205" s="58"/>
      <c r="P205" s="158">
        <f t="shared" si="31"/>
        <v>0</v>
      </c>
      <c r="Q205" s="158">
        <v>0</v>
      </c>
      <c r="R205" s="158">
        <f t="shared" si="32"/>
        <v>0</v>
      </c>
      <c r="S205" s="158">
        <v>0</v>
      </c>
      <c r="T205" s="159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274</v>
      </c>
      <c r="AT205" s="160" t="s">
        <v>137</v>
      </c>
      <c r="AU205" s="160" t="s">
        <v>142</v>
      </c>
      <c r="AY205" s="14" t="s">
        <v>134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142</v>
      </c>
      <c r="BK205" s="161">
        <f t="shared" si="39"/>
        <v>0</v>
      </c>
      <c r="BL205" s="14" t="s">
        <v>274</v>
      </c>
      <c r="BM205" s="160" t="s">
        <v>521</v>
      </c>
    </row>
    <row r="206" spans="1:65" s="2" customFormat="1" ht="16.5" customHeight="1" x14ac:dyDescent="0.2">
      <c r="A206" s="29"/>
      <c r="B206" s="147"/>
      <c r="C206" s="167" t="s">
        <v>494</v>
      </c>
      <c r="D206" s="167" t="s">
        <v>398</v>
      </c>
      <c r="E206" s="168" t="s">
        <v>1067</v>
      </c>
      <c r="F206" s="169" t="s">
        <v>1068</v>
      </c>
      <c r="G206" s="170" t="s">
        <v>232</v>
      </c>
      <c r="H206" s="171">
        <v>8</v>
      </c>
      <c r="I206" s="172"/>
      <c r="J206" s="173">
        <f t="shared" si="30"/>
        <v>0</v>
      </c>
      <c r="K206" s="174"/>
      <c r="L206" s="175"/>
      <c r="M206" s="176" t="s">
        <v>1</v>
      </c>
      <c r="N206" s="177" t="s">
        <v>37</v>
      </c>
      <c r="O206" s="58"/>
      <c r="P206" s="158">
        <f t="shared" si="31"/>
        <v>0</v>
      </c>
      <c r="Q206" s="158">
        <v>0</v>
      </c>
      <c r="R206" s="158">
        <f t="shared" si="32"/>
        <v>0</v>
      </c>
      <c r="S206" s="158">
        <v>0</v>
      </c>
      <c r="T206" s="159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697</v>
      </c>
      <c r="AT206" s="160" t="s">
        <v>398</v>
      </c>
      <c r="AU206" s="160" t="s">
        <v>142</v>
      </c>
      <c r="AY206" s="14" t="s">
        <v>134</v>
      </c>
      <c r="BE206" s="161">
        <f t="shared" si="34"/>
        <v>0</v>
      </c>
      <c r="BF206" s="161">
        <f t="shared" si="35"/>
        <v>0</v>
      </c>
      <c r="BG206" s="161">
        <f t="shared" si="36"/>
        <v>0</v>
      </c>
      <c r="BH206" s="161">
        <f t="shared" si="37"/>
        <v>0</v>
      </c>
      <c r="BI206" s="161">
        <f t="shared" si="38"/>
        <v>0</v>
      </c>
      <c r="BJ206" s="14" t="s">
        <v>142</v>
      </c>
      <c r="BK206" s="161">
        <f t="shared" si="39"/>
        <v>0</v>
      </c>
      <c r="BL206" s="14" t="s">
        <v>274</v>
      </c>
      <c r="BM206" s="160" t="s">
        <v>525</v>
      </c>
    </row>
    <row r="207" spans="1:65" s="2" customFormat="1" ht="16.5" customHeight="1" x14ac:dyDescent="0.2">
      <c r="A207" s="29"/>
      <c r="B207" s="147"/>
      <c r="C207" s="148" t="s">
        <v>390</v>
      </c>
      <c r="D207" s="148" t="s">
        <v>137</v>
      </c>
      <c r="E207" s="149" t="s">
        <v>1069</v>
      </c>
      <c r="F207" s="150" t="s">
        <v>1070</v>
      </c>
      <c r="G207" s="151" t="s">
        <v>232</v>
      </c>
      <c r="H207" s="152">
        <v>8</v>
      </c>
      <c r="I207" s="153"/>
      <c r="J207" s="154">
        <f t="shared" si="30"/>
        <v>0</v>
      </c>
      <c r="K207" s="155"/>
      <c r="L207" s="30"/>
      <c r="M207" s="156" t="s">
        <v>1</v>
      </c>
      <c r="N207" s="157" t="s">
        <v>37</v>
      </c>
      <c r="O207" s="58"/>
      <c r="P207" s="158">
        <f t="shared" si="31"/>
        <v>0</v>
      </c>
      <c r="Q207" s="158">
        <v>0</v>
      </c>
      <c r="R207" s="158">
        <f t="shared" si="32"/>
        <v>0</v>
      </c>
      <c r="S207" s="158">
        <v>0</v>
      </c>
      <c r="T207" s="159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274</v>
      </c>
      <c r="AT207" s="160" t="s">
        <v>137</v>
      </c>
      <c r="AU207" s="160" t="s">
        <v>142</v>
      </c>
      <c r="AY207" s="14" t="s">
        <v>134</v>
      </c>
      <c r="BE207" s="161">
        <f t="shared" si="34"/>
        <v>0</v>
      </c>
      <c r="BF207" s="161">
        <f t="shared" si="35"/>
        <v>0</v>
      </c>
      <c r="BG207" s="161">
        <f t="shared" si="36"/>
        <v>0</v>
      </c>
      <c r="BH207" s="161">
        <f t="shared" si="37"/>
        <v>0</v>
      </c>
      <c r="BI207" s="161">
        <f t="shared" si="38"/>
        <v>0</v>
      </c>
      <c r="BJ207" s="14" t="s">
        <v>142</v>
      </c>
      <c r="BK207" s="161">
        <f t="shared" si="39"/>
        <v>0</v>
      </c>
      <c r="BL207" s="14" t="s">
        <v>274</v>
      </c>
      <c r="BM207" s="160" t="s">
        <v>528</v>
      </c>
    </row>
    <row r="208" spans="1:65" s="2" customFormat="1" ht="16.5" customHeight="1" x14ac:dyDescent="0.2">
      <c r="A208" s="29"/>
      <c r="B208" s="147"/>
      <c r="C208" s="148" t="s">
        <v>501</v>
      </c>
      <c r="D208" s="148" t="s">
        <v>137</v>
      </c>
      <c r="E208" s="149" t="s">
        <v>1071</v>
      </c>
      <c r="F208" s="150" t="s">
        <v>1072</v>
      </c>
      <c r="G208" s="151" t="s">
        <v>226</v>
      </c>
      <c r="H208" s="152">
        <v>452</v>
      </c>
      <c r="I208" s="153"/>
      <c r="J208" s="154">
        <f t="shared" si="30"/>
        <v>0</v>
      </c>
      <c r="K208" s="155"/>
      <c r="L208" s="30"/>
      <c r="M208" s="156" t="s">
        <v>1</v>
      </c>
      <c r="N208" s="157" t="s">
        <v>37</v>
      </c>
      <c r="O208" s="58"/>
      <c r="P208" s="158">
        <f t="shared" si="31"/>
        <v>0</v>
      </c>
      <c r="Q208" s="158">
        <v>0</v>
      </c>
      <c r="R208" s="158">
        <f t="shared" si="32"/>
        <v>0</v>
      </c>
      <c r="S208" s="158">
        <v>0</v>
      </c>
      <c r="T208" s="159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274</v>
      </c>
      <c r="AT208" s="160" t="s">
        <v>137</v>
      </c>
      <c r="AU208" s="160" t="s">
        <v>142</v>
      </c>
      <c r="AY208" s="14" t="s">
        <v>134</v>
      </c>
      <c r="BE208" s="161">
        <f t="shared" si="34"/>
        <v>0</v>
      </c>
      <c r="BF208" s="161">
        <f t="shared" si="35"/>
        <v>0</v>
      </c>
      <c r="BG208" s="161">
        <f t="shared" si="36"/>
        <v>0</v>
      </c>
      <c r="BH208" s="161">
        <f t="shared" si="37"/>
        <v>0</v>
      </c>
      <c r="BI208" s="161">
        <f t="shared" si="38"/>
        <v>0</v>
      </c>
      <c r="BJ208" s="14" t="s">
        <v>142</v>
      </c>
      <c r="BK208" s="161">
        <f t="shared" si="39"/>
        <v>0</v>
      </c>
      <c r="BL208" s="14" t="s">
        <v>274</v>
      </c>
      <c r="BM208" s="160" t="s">
        <v>532</v>
      </c>
    </row>
    <row r="209" spans="1:65" s="2" customFormat="1" ht="16.5" customHeight="1" x14ac:dyDescent="0.2">
      <c r="A209" s="29"/>
      <c r="B209" s="147"/>
      <c r="C209" s="167" t="s">
        <v>393</v>
      </c>
      <c r="D209" s="167" t="s">
        <v>398</v>
      </c>
      <c r="E209" s="168" t="s">
        <v>1073</v>
      </c>
      <c r="F209" s="169" t="s">
        <v>1074</v>
      </c>
      <c r="G209" s="170" t="s">
        <v>226</v>
      </c>
      <c r="H209" s="171">
        <v>452</v>
      </c>
      <c r="I209" s="172"/>
      <c r="J209" s="173">
        <f t="shared" si="30"/>
        <v>0</v>
      </c>
      <c r="K209" s="174"/>
      <c r="L209" s="175"/>
      <c r="M209" s="176" t="s">
        <v>1</v>
      </c>
      <c r="N209" s="177" t="s">
        <v>37</v>
      </c>
      <c r="O209" s="58"/>
      <c r="P209" s="158">
        <f t="shared" si="31"/>
        <v>0</v>
      </c>
      <c r="Q209" s="158">
        <v>0</v>
      </c>
      <c r="R209" s="158">
        <f t="shared" si="32"/>
        <v>0</v>
      </c>
      <c r="S209" s="158">
        <v>0</v>
      </c>
      <c r="T209" s="159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697</v>
      </c>
      <c r="AT209" s="160" t="s">
        <v>398</v>
      </c>
      <c r="AU209" s="160" t="s">
        <v>142</v>
      </c>
      <c r="AY209" s="14" t="s">
        <v>134</v>
      </c>
      <c r="BE209" s="161">
        <f t="shared" si="34"/>
        <v>0</v>
      </c>
      <c r="BF209" s="161">
        <f t="shared" si="35"/>
        <v>0</v>
      </c>
      <c r="BG209" s="161">
        <f t="shared" si="36"/>
        <v>0</v>
      </c>
      <c r="BH209" s="161">
        <f t="shared" si="37"/>
        <v>0</v>
      </c>
      <c r="BI209" s="161">
        <f t="shared" si="38"/>
        <v>0</v>
      </c>
      <c r="BJ209" s="14" t="s">
        <v>142</v>
      </c>
      <c r="BK209" s="161">
        <f t="shared" si="39"/>
        <v>0</v>
      </c>
      <c r="BL209" s="14" t="s">
        <v>274</v>
      </c>
      <c r="BM209" s="160" t="s">
        <v>534</v>
      </c>
    </row>
    <row r="210" spans="1:65" s="12" customFormat="1" ht="22.8" customHeight="1" x14ac:dyDescent="0.25">
      <c r="B210" s="134"/>
      <c r="D210" s="135" t="s">
        <v>70</v>
      </c>
      <c r="E210" s="145" t="s">
        <v>1075</v>
      </c>
      <c r="F210" s="145" t="s">
        <v>1076</v>
      </c>
      <c r="I210" s="137"/>
      <c r="J210" s="146">
        <f>BK210</f>
        <v>0</v>
      </c>
      <c r="L210" s="134"/>
      <c r="M210" s="139"/>
      <c r="N210" s="140"/>
      <c r="O210" s="140"/>
      <c r="P210" s="141">
        <f>SUM(P211:P247)</f>
        <v>0</v>
      </c>
      <c r="Q210" s="140"/>
      <c r="R210" s="141">
        <f>SUM(R211:R247)</f>
        <v>0</v>
      </c>
      <c r="S210" s="140"/>
      <c r="T210" s="142">
        <f>SUM(T211:T247)</f>
        <v>0</v>
      </c>
      <c r="AR210" s="135" t="s">
        <v>145</v>
      </c>
      <c r="AT210" s="143" t="s">
        <v>70</v>
      </c>
      <c r="AU210" s="143" t="s">
        <v>78</v>
      </c>
      <c r="AY210" s="135" t="s">
        <v>134</v>
      </c>
      <c r="BK210" s="144">
        <f>SUM(BK211:BK247)</f>
        <v>0</v>
      </c>
    </row>
    <row r="211" spans="1:65" s="2" customFormat="1" ht="21.75" customHeight="1" x14ac:dyDescent="0.2">
      <c r="A211" s="29"/>
      <c r="B211" s="147"/>
      <c r="C211" s="148" t="s">
        <v>508</v>
      </c>
      <c r="D211" s="148" t="s">
        <v>137</v>
      </c>
      <c r="E211" s="149" t="s">
        <v>1077</v>
      </c>
      <c r="F211" s="150" t="s">
        <v>1078</v>
      </c>
      <c r="G211" s="151" t="s">
        <v>232</v>
      </c>
      <c r="H211" s="152">
        <v>9</v>
      </c>
      <c r="I211" s="153"/>
      <c r="J211" s="154">
        <f t="shared" ref="J211:J247" si="40">ROUND(I211*H211,2)</f>
        <v>0</v>
      </c>
      <c r="K211" s="155"/>
      <c r="L211" s="30"/>
      <c r="M211" s="156" t="s">
        <v>1</v>
      </c>
      <c r="N211" s="157" t="s">
        <v>37</v>
      </c>
      <c r="O211" s="58"/>
      <c r="P211" s="158">
        <f t="shared" ref="P211:P247" si="41">O211*H211</f>
        <v>0</v>
      </c>
      <c r="Q211" s="158">
        <v>0</v>
      </c>
      <c r="R211" s="158">
        <f t="shared" ref="R211:R247" si="42">Q211*H211</f>
        <v>0</v>
      </c>
      <c r="S211" s="158">
        <v>0</v>
      </c>
      <c r="T211" s="159">
        <f t="shared" ref="T211:T247" si="43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274</v>
      </c>
      <c r="AT211" s="160" t="s">
        <v>137</v>
      </c>
      <c r="AU211" s="160" t="s">
        <v>142</v>
      </c>
      <c r="AY211" s="14" t="s">
        <v>134</v>
      </c>
      <c r="BE211" s="161">
        <f t="shared" ref="BE211:BE247" si="44">IF(N211="základná",J211,0)</f>
        <v>0</v>
      </c>
      <c r="BF211" s="161">
        <f t="shared" ref="BF211:BF247" si="45">IF(N211="znížená",J211,0)</f>
        <v>0</v>
      </c>
      <c r="BG211" s="161">
        <f t="shared" ref="BG211:BG247" si="46">IF(N211="zákl. prenesená",J211,0)</f>
        <v>0</v>
      </c>
      <c r="BH211" s="161">
        <f t="shared" ref="BH211:BH247" si="47">IF(N211="zníž. prenesená",J211,0)</f>
        <v>0</v>
      </c>
      <c r="BI211" s="161">
        <f t="shared" ref="BI211:BI247" si="48">IF(N211="nulová",J211,0)</f>
        <v>0</v>
      </c>
      <c r="BJ211" s="14" t="s">
        <v>142</v>
      </c>
      <c r="BK211" s="161">
        <f t="shared" ref="BK211:BK247" si="49">ROUND(I211*H211,2)</f>
        <v>0</v>
      </c>
      <c r="BL211" s="14" t="s">
        <v>274</v>
      </c>
      <c r="BM211" s="160" t="s">
        <v>538</v>
      </c>
    </row>
    <row r="212" spans="1:65" s="2" customFormat="1" ht="16.5" customHeight="1" x14ac:dyDescent="0.2">
      <c r="A212" s="29"/>
      <c r="B212" s="147"/>
      <c r="C212" s="167" t="s">
        <v>397</v>
      </c>
      <c r="D212" s="167" t="s">
        <v>398</v>
      </c>
      <c r="E212" s="168" t="s">
        <v>1079</v>
      </c>
      <c r="F212" s="169" t="s">
        <v>1017</v>
      </c>
      <c r="G212" s="170" t="s">
        <v>232</v>
      </c>
      <c r="H212" s="171">
        <v>9</v>
      </c>
      <c r="I212" s="172"/>
      <c r="J212" s="173">
        <f t="shared" si="40"/>
        <v>0</v>
      </c>
      <c r="K212" s="174"/>
      <c r="L212" s="175"/>
      <c r="M212" s="176" t="s">
        <v>1</v>
      </c>
      <c r="N212" s="177" t="s">
        <v>37</v>
      </c>
      <c r="O212" s="58"/>
      <c r="P212" s="158">
        <f t="shared" si="41"/>
        <v>0</v>
      </c>
      <c r="Q212" s="158">
        <v>0</v>
      </c>
      <c r="R212" s="158">
        <f t="shared" si="42"/>
        <v>0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697</v>
      </c>
      <c r="AT212" s="160" t="s">
        <v>398</v>
      </c>
      <c r="AU212" s="160" t="s">
        <v>142</v>
      </c>
      <c r="AY212" s="14" t="s">
        <v>134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142</v>
      </c>
      <c r="BK212" s="161">
        <f t="shared" si="49"/>
        <v>0</v>
      </c>
      <c r="BL212" s="14" t="s">
        <v>274</v>
      </c>
      <c r="BM212" s="160" t="s">
        <v>541</v>
      </c>
    </row>
    <row r="213" spans="1:65" s="2" customFormat="1" ht="16.5" customHeight="1" x14ac:dyDescent="0.2">
      <c r="A213" s="29"/>
      <c r="B213" s="147"/>
      <c r="C213" s="148" t="s">
        <v>515</v>
      </c>
      <c r="D213" s="148" t="s">
        <v>137</v>
      </c>
      <c r="E213" s="149" t="s">
        <v>1080</v>
      </c>
      <c r="F213" s="150" t="s">
        <v>1081</v>
      </c>
      <c r="G213" s="151" t="s">
        <v>226</v>
      </c>
      <c r="H213" s="152">
        <v>456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37</v>
      </c>
      <c r="O213" s="58"/>
      <c r="P213" s="158">
        <f t="shared" si="41"/>
        <v>0</v>
      </c>
      <c r="Q213" s="158">
        <v>0</v>
      </c>
      <c r="R213" s="158">
        <f t="shared" si="42"/>
        <v>0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274</v>
      </c>
      <c r="AT213" s="160" t="s">
        <v>137</v>
      </c>
      <c r="AU213" s="160" t="s">
        <v>142</v>
      </c>
      <c r="AY213" s="14" t="s">
        <v>134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142</v>
      </c>
      <c r="BK213" s="161">
        <f t="shared" si="49"/>
        <v>0</v>
      </c>
      <c r="BL213" s="14" t="s">
        <v>274</v>
      </c>
      <c r="BM213" s="160" t="s">
        <v>545</v>
      </c>
    </row>
    <row r="214" spans="1:65" s="2" customFormat="1" ht="16.5" customHeight="1" x14ac:dyDescent="0.2">
      <c r="A214" s="29"/>
      <c r="B214" s="147"/>
      <c r="C214" s="167" t="s">
        <v>401</v>
      </c>
      <c r="D214" s="167" t="s">
        <v>398</v>
      </c>
      <c r="E214" s="168" t="s">
        <v>1082</v>
      </c>
      <c r="F214" s="169" t="s">
        <v>1083</v>
      </c>
      <c r="G214" s="170" t="s">
        <v>268</v>
      </c>
      <c r="H214" s="171">
        <v>456</v>
      </c>
      <c r="I214" s="172"/>
      <c r="J214" s="173">
        <f t="shared" si="40"/>
        <v>0</v>
      </c>
      <c r="K214" s="174"/>
      <c r="L214" s="175"/>
      <c r="M214" s="176" t="s">
        <v>1</v>
      </c>
      <c r="N214" s="177" t="s">
        <v>37</v>
      </c>
      <c r="O214" s="58"/>
      <c r="P214" s="158">
        <f t="shared" si="41"/>
        <v>0</v>
      </c>
      <c r="Q214" s="158">
        <v>0</v>
      </c>
      <c r="R214" s="158">
        <f t="shared" si="42"/>
        <v>0</v>
      </c>
      <c r="S214" s="158">
        <v>0</v>
      </c>
      <c r="T214" s="159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697</v>
      </c>
      <c r="AT214" s="160" t="s">
        <v>398</v>
      </c>
      <c r="AU214" s="160" t="s">
        <v>142</v>
      </c>
      <c r="AY214" s="14" t="s">
        <v>134</v>
      </c>
      <c r="BE214" s="161">
        <f t="shared" si="44"/>
        <v>0</v>
      </c>
      <c r="BF214" s="161">
        <f t="shared" si="45"/>
        <v>0</v>
      </c>
      <c r="BG214" s="161">
        <f t="shared" si="46"/>
        <v>0</v>
      </c>
      <c r="BH214" s="161">
        <f t="shared" si="47"/>
        <v>0</v>
      </c>
      <c r="BI214" s="161">
        <f t="shared" si="48"/>
        <v>0</v>
      </c>
      <c r="BJ214" s="14" t="s">
        <v>142</v>
      </c>
      <c r="BK214" s="161">
        <f t="shared" si="49"/>
        <v>0</v>
      </c>
      <c r="BL214" s="14" t="s">
        <v>274</v>
      </c>
      <c r="BM214" s="160" t="s">
        <v>548</v>
      </c>
    </row>
    <row r="215" spans="1:65" s="2" customFormat="1" ht="16.5" customHeight="1" x14ac:dyDescent="0.2">
      <c r="A215" s="29"/>
      <c r="B215" s="147"/>
      <c r="C215" s="148" t="s">
        <v>522</v>
      </c>
      <c r="D215" s="148" t="s">
        <v>137</v>
      </c>
      <c r="E215" s="149" t="s">
        <v>1084</v>
      </c>
      <c r="F215" s="150" t="s">
        <v>1085</v>
      </c>
      <c r="G215" s="151" t="s">
        <v>226</v>
      </c>
      <c r="H215" s="152">
        <v>54</v>
      </c>
      <c r="I215" s="153"/>
      <c r="J215" s="154">
        <f t="shared" si="40"/>
        <v>0</v>
      </c>
      <c r="K215" s="155"/>
      <c r="L215" s="30"/>
      <c r="M215" s="156" t="s">
        <v>1</v>
      </c>
      <c r="N215" s="157" t="s">
        <v>37</v>
      </c>
      <c r="O215" s="58"/>
      <c r="P215" s="158">
        <f t="shared" si="41"/>
        <v>0</v>
      </c>
      <c r="Q215" s="158">
        <v>0</v>
      </c>
      <c r="R215" s="158">
        <f t="shared" si="42"/>
        <v>0</v>
      </c>
      <c r="S215" s="158">
        <v>0</v>
      </c>
      <c r="T215" s="159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274</v>
      </c>
      <c r="AT215" s="160" t="s">
        <v>137</v>
      </c>
      <c r="AU215" s="160" t="s">
        <v>142</v>
      </c>
      <c r="AY215" s="14" t="s">
        <v>134</v>
      </c>
      <c r="BE215" s="161">
        <f t="shared" si="44"/>
        <v>0</v>
      </c>
      <c r="BF215" s="161">
        <f t="shared" si="45"/>
        <v>0</v>
      </c>
      <c r="BG215" s="161">
        <f t="shared" si="46"/>
        <v>0</v>
      </c>
      <c r="BH215" s="161">
        <f t="shared" si="47"/>
        <v>0</v>
      </c>
      <c r="BI215" s="161">
        <f t="shared" si="48"/>
        <v>0</v>
      </c>
      <c r="BJ215" s="14" t="s">
        <v>142</v>
      </c>
      <c r="BK215" s="161">
        <f t="shared" si="49"/>
        <v>0</v>
      </c>
      <c r="BL215" s="14" t="s">
        <v>274</v>
      </c>
      <c r="BM215" s="160" t="s">
        <v>554</v>
      </c>
    </row>
    <row r="216" spans="1:65" s="2" customFormat="1" ht="16.5" customHeight="1" x14ac:dyDescent="0.2">
      <c r="A216" s="29"/>
      <c r="B216" s="147"/>
      <c r="C216" s="167" t="s">
        <v>405</v>
      </c>
      <c r="D216" s="167" t="s">
        <v>398</v>
      </c>
      <c r="E216" s="168" t="s">
        <v>1086</v>
      </c>
      <c r="F216" s="169" t="s">
        <v>1087</v>
      </c>
      <c r="G216" s="170" t="s">
        <v>226</v>
      </c>
      <c r="H216" s="171">
        <v>54</v>
      </c>
      <c r="I216" s="172"/>
      <c r="J216" s="173">
        <f t="shared" si="40"/>
        <v>0</v>
      </c>
      <c r="K216" s="174"/>
      <c r="L216" s="175"/>
      <c r="M216" s="176" t="s">
        <v>1</v>
      </c>
      <c r="N216" s="177" t="s">
        <v>37</v>
      </c>
      <c r="O216" s="58"/>
      <c r="P216" s="158">
        <f t="shared" si="41"/>
        <v>0</v>
      </c>
      <c r="Q216" s="158">
        <v>0</v>
      </c>
      <c r="R216" s="158">
        <f t="shared" si="42"/>
        <v>0</v>
      </c>
      <c r="S216" s="158">
        <v>0</v>
      </c>
      <c r="T216" s="159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697</v>
      </c>
      <c r="AT216" s="160" t="s">
        <v>398</v>
      </c>
      <c r="AU216" s="160" t="s">
        <v>142</v>
      </c>
      <c r="AY216" s="14" t="s">
        <v>134</v>
      </c>
      <c r="BE216" s="161">
        <f t="shared" si="44"/>
        <v>0</v>
      </c>
      <c r="BF216" s="161">
        <f t="shared" si="45"/>
        <v>0</v>
      </c>
      <c r="BG216" s="161">
        <f t="shared" si="46"/>
        <v>0</v>
      </c>
      <c r="BH216" s="161">
        <f t="shared" si="47"/>
        <v>0</v>
      </c>
      <c r="BI216" s="161">
        <f t="shared" si="48"/>
        <v>0</v>
      </c>
      <c r="BJ216" s="14" t="s">
        <v>142</v>
      </c>
      <c r="BK216" s="161">
        <f t="shared" si="49"/>
        <v>0</v>
      </c>
      <c r="BL216" s="14" t="s">
        <v>274</v>
      </c>
      <c r="BM216" s="160" t="s">
        <v>557</v>
      </c>
    </row>
    <row r="217" spans="1:65" s="2" customFormat="1" ht="16.5" customHeight="1" x14ac:dyDescent="0.2">
      <c r="A217" s="29"/>
      <c r="B217" s="147"/>
      <c r="C217" s="167" t="s">
        <v>529</v>
      </c>
      <c r="D217" s="167" t="s">
        <v>398</v>
      </c>
      <c r="E217" s="168" t="s">
        <v>1088</v>
      </c>
      <c r="F217" s="169" t="s">
        <v>1089</v>
      </c>
      <c r="G217" s="170" t="s">
        <v>232</v>
      </c>
      <c r="H217" s="171">
        <v>65</v>
      </c>
      <c r="I217" s="172"/>
      <c r="J217" s="173">
        <f t="shared" si="40"/>
        <v>0</v>
      </c>
      <c r="K217" s="174"/>
      <c r="L217" s="175"/>
      <c r="M217" s="176" t="s">
        <v>1</v>
      </c>
      <c r="N217" s="177" t="s">
        <v>37</v>
      </c>
      <c r="O217" s="58"/>
      <c r="P217" s="158">
        <f t="shared" si="41"/>
        <v>0</v>
      </c>
      <c r="Q217" s="158">
        <v>0</v>
      </c>
      <c r="R217" s="158">
        <f t="shared" si="42"/>
        <v>0</v>
      </c>
      <c r="S217" s="158">
        <v>0</v>
      </c>
      <c r="T217" s="159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697</v>
      </c>
      <c r="AT217" s="160" t="s">
        <v>398</v>
      </c>
      <c r="AU217" s="160" t="s">
        <v>142</v>
      </c>
      <c r="AY217" s="14" t="s">
        <v>134</v>
      </c>
      <c r="BE217" s="161">
        <f t="shared" si="44"/>
        <v>0</v>
      </c>
      <c r="BF217" s="161">
        <f t="shared" si="45"/>
        <v>0</v>
      </c>
      <c r="BG217" s="161">
        <f t="shared" si="46"/>
        <v>0</v>
      </c>
      <c r="BH217" s="161">
        <f t="shared" si="47"/>
        <v>0</v>
      </c>
      <c r="BI217" s="161">
        <f t="shared" si="48"/>
        <v>0</v>
      </c>
      <c r="BJ217" s="14" t="s">
        <v>142</v>
      </c>
      <c r="BK217" s="161">
        <f t="shared" si="49"/>
        <v>0</v>
      </c>
      <c r="BL217" s="14" t="s">
        <v>274</v>
      </c>
      <c r="BM217" s="160" t="s">
        <v>561</v>
      </c>
    </row>
    <row r="218" spans="1:65" s="2" customFormat="1" ht="16.5" customHeight="1" x14ac:dyDescent="0.2">
      <c r="A218" s="29"/>
      <c r="B218" s="147"/>
      <c r="C218" s="167" t="s">
        <v>406</v>
      </c>
      <c r="D218" s="167" t="s">
        <v>398</v>
      </c>
      <c r="E218" s="168" t="s">
        <v>1082</v>
      </c>
      <c r="F218" s="169" t="s">
        <v>1083</v>
      </c>
      <c r="G218" s="170" t="s">
        <v>268</v>
      </c>
      <c r="H218" s="171">
        <v>65</v>
      </c>
      <c r="I218" s="172"/>
      <c r="J218" s="173">
        <f t="shared" si="40"/>
        <v>0</v>
      </c>
      <c r="K218" s="174"/>
      <c r="L218" s="175"/>
      <c r="M218" s="176" t="s">
        <v>1</v>
      </c>
      <c r="N218" s="177" t="s">
        <v>37</v>
      </c>
      <c r="O218" s="58"/>
      <c r="P218" s="158">
        <f t="shared" si="41"/>
        <v>0</v>
      </c>
      <c r="Q218" s="158">
        <v>0</v>
      </c>
      <c r="R218" s="158">
        <f t="shared" si="42"/>
        <v>0</v>
      </c>
      <c r="S218" s="158">
        <v>0</v>
      </c>
      <c r="T218" s="159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697</v>
      </c>
      <c r="AT218" s="160" t="s">
        <v>398</v>
      </c>
      <c r="AU218" s="160" t="s">
        <v>142</v>
      </c>
      <c r="AY218" s="14" t="s">
        <v>134</v>
      </c>
      <c r="BE218" s="161">
        <f t="shared" si="44"/>
        <v>0</v>
      </c>
      <c r="BF218" s="161">
        <f t="shared" si="45"/>
        <v>0</v>
      </c>
      <c r="BG218" s="161">
        <f t="shared" si="46"/>
        <v>0</v>
      </c>
      <c r="BH218" s="161">
        <f t="shared" si="47"/>
        <v>0</v>
      </c>
      <c r="BI218" s="161">
        <f t="shared" si="48"/>
        <v>0</v>
      </c>
      <c r="BJ218" s="14" t="s">
        <v>142</v>
      </c>
      <c r="BK218" s="161">
        <f t="shared" si="49"/>
        <v>0</v>
      </c>
      <c r="BL218" s="14" t="s">
        <v>274</v>
      </c>
      <c r="BM218" s="160" t="s">
        <v>564</v>
      </c>
    </row>
    <row r="219" spans="1:65" s="2" customFormat="1" ht="24.15" customHeight="1" x14ac:dyDescent="0.2">
      <c r="A219" s="29"/>
      <c r="B219" s="147"/>
      <c r="C219" s="148" t="s">
        <v>535</v>
      </c>
      <c r="D219" s="148" t="s">
        <v>137</v>
      </c>
      <c r="E219" s="149" t="s">
        <v>1090</v>
      </c>
      <c r="F219" s="150" t="s">
        <v>1091</v>
      </c>
      <c r="G219" s="151" t="s">
        <v>226</v>
      </c>
      <c r="H219" s="152">
        <v>32</v>
      </c>
      <c r="I219" s="153"/>
      <c r="J219" s="154">
        <f t="shared" si="40"/>
        <v>0</v>
      </c>
      <c r="K219" s="155"/>
      <c r="L219" s="30"/>
      <c r="M219" s="156" t="s">
        <v>1</v>
      </c>
      <c r="N219" s="157" t="s">
        <v>37</v>
      </c>
      <c r="O219" s="58"/>
      <c r="P219" s="158">
        <f t="shared" si="41"/>
        <v>0</v>
      </c>
      <c r="Q219" s="158">
        <v>0</v>
      </c>
      <c r="R219" s="158">
        <f t="shared" si="42"/>
        <v>0</v>
      </c>
      <c r="S219" s="158">
        <v>0</v>
      </c>
      <c r="T219" s="159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274</v>
      </c>
      <c r="AT219" s="160" t="s">
        <v>137</v>
      </c>
      <c r="AU219" s="160" t="s">
        <v>142</v>
      </c>
      <c r="AY219" s="14" t="s">
        <v>134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4" t="s">
        <v>142</v>
      </c>
      <c r="BK219" s="161">
        <f t="shared" si="49"/>
        <v>0</v>
      </c>
      <c r="BL219" s="14" t="s">
        <v>274</v>
      </c>
      <c r="BM219" s="160" t="s">
        <v>567</v>
      </c>
    </row>
    <row r="220" spans="1:65" s="2" customFormat="1" ht="16.5" customHeight="1" x14ac:dyDescent="0.2">
      <c r="A220" s="29"/>
      <c r="B220" s="147"/>
      <c r="C220" s="167" t="s">
        <v>410</v>
      </c>
      <c r="D220" s="167" t="s">
        <v>398</v>
      </c>
      <c r="E220" s="168" t="s">
        <v>1092</v>
      </c>
      <c r="F220" s="169" t="s">
        <v>1093</v>
      </c>
      <c r="G220" s="170" t="s">
        <v>268</v>
      </c>
      <c r="H220" s="171">
        <v>32</v>
      </c>
      <c r="I220" s="172"/>
      <c r="J220" s="173">
        <f t="shared" si="40"/>
        <v>0</v>
      </c>
      <c r="K220" s="174"/>
      <c r="L220" s="175"/>
      <c r="M220" s="176" t="s">
        <v>1</v>
      </c>
      <c r="N220" s="177" t="s">
        <v>37</v>
      </c>
      <c r="O220" s="58"/>
      <c r="P220" s="158">
        <f t="shared" si="41"/>
        <v>0</v>
      </c>
      <c r="Q220" s="158">
        <v>0</v>
      </c>
      <c r="R220" s="158">
        <f t="shared" si="42"/>
        <v>0</v>
      </c>
      <c r="S220" s="158">
        <v>0</v>
      </c>
      <c r="T220" s="159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697</v>
      </c>
      <c r="AT220" s="160" t="s">
        <v>398</v>
      </c>
      <c r="AU220" s="160" t="s">
        <v>142</v>
      </c>
      <c r="AY220" s="14" t="s">
        <v>134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4" t="s">
        <v>142</v>
      </c>
      <c r="BK220" s="161">
        <f t="shared" si="49"/>
        <v>0</v>
      </c>
      <c r="BL220" s="14" t="s">
        <v>274</v>
      </c>
      <c r="BM220" s="160" t="s">
        <v>571</v>
      </c>
    </row>
    <row r="221" spans="1:65" s="2" customFormat="1" ht="24.15" customHeight="1" x14ac:dyDescent="0.2">
      <c r="A221" s="29"/>
      <c r="B221" s="147"/>
      <c r="C221" s="148" t="s">
        <v>542</v>
      </c>
      <c r="D221" s="148" t="s">
        <v>137</v>
      </c>
      <c r="E221" s="149" t="s">
        <v>1094</v>
      </c>
      <c r="F221" s="150" t="s">
        <v>1095</v>
      </c>
      <c r="G221" s="151" t="s">
        <v>226</v>
      </c>
      <c r="H221" s="152">
        <v>230</v>
      </c>
      <c r="I221" s="153"/>
      <c r="J221" s="154">
        <f t="shared" si="40"/>
        <v>0</v>
      </c>
      <c r="K221" s="155"/>
      <c r="L221" s="30"/>
      <c r="M221" s="156" t="s">
        <v>1</v>
      </c>
      <c r="N221" s="157" t="s">
        <v>37</v>
      </c>
      <c r="O221" s="58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274</v>
      </c>
      <c r="AT221" s="160" t="s">
        <v>137</v>
      </c>
      <c r="AU221" s="160" t="s">
        <v>142</v>
      </c>
      <c r="AY221" s="14" t="s">
        <v>134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4" t="s">
        <v>142</v>
      </c>
      <c r="BK221" s="161">
        <f t="shared" si="49"/>
        <v>0</v>
      </c>
      <c r="BL221" s="14" t="s">
        <v>274</v>
      </c>
      <c r="BM221" s="160" t="s">
        <v>574</v>
      </c>
    </row>
    <row r="222" spans="1:65" s="2" customFormat="1" ht="16.5" customHeight="1" x14ac:dyDescent="0.2">
      <c r="A222" s="29"/>
      <c r="B222" s="147"/>
      <c r="C222" s="167" t="s">
        <v>413</v>
      </c>
      <c r="D222" s="167" t="s">
        <v>398</v>
      </c>
      <c r="E222" s="168" t="s">
        <v>1096</v>
      </c>
      <c r="F222" s="169" t="s">
        <v>1097</v>
      </c>
      <c r="G222" s="170" t="s">
        <v>268</v>
      </c>
      <c r="H222" s="171">
        <v>230</v>
      </c>
      <c r="I222" s="172"/>
      <c r="J222" s="173">
        <f t="shared" si="40"/>
        <v>0</v>
      </c>
      <c r="K222" s="174"/>
      <c r="L222" s="175"/>
      <c r="M222" s="176" t="s">
        <v>1</v>
      </c>
      <c r="N222" s="177" t="s">
        <v>37</v>
      </c>
      <c r="O222" s="58"/>
      <c r="P222" s="158">
        <f t="shared" si="41"/>
        <v>0</v>
      </c>
      <c r="Q222" s="158">
        <v>0</v>
      </c>
      <c r="R222" s="158">
        <f t="shared" si="42"/>
        <v>0</v>
      </c>
      <c r="S222" s="158">
        <v>0</v>
      </c>
      <c r="T222" s="159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697</v>
      </c>
      <c r="AT222" s="160" t="s">
        <v>398</v>
      </c>
      <c r="AU222" s="160" t="s">
        <v>142</v>
      </c>
      <c r="AY222" s="14" t="s">
        <v>134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4" t="s">
        <v>142</v>
      </c>
      <c r="BK222" s="161">
        <f t="shared" si="49"/>
        <v>0</v>
      </c>
      <c r="BL222" s="14" t="s">
        <v>274</v>
      </c>
      <c r="BM222" s="160" t="s">
        <v>578</v>
      </c>
    </row>
    <row r="223" spans="1:65" s="2" customFormat="1" ht="16.5" customHeight="1" x14ac:dyDescent="0.2">
      <c r="A223" s="29"/>
      <c r="B223" s="147"/>
      <c r="C223" s="148" t="s">
        <v>551</v>
      </c>
      <c r="D223" s="148" t="s">
        <v>137</v>
      </c>
      <c r="E223" s="149" t="s">
        <v>1098</v>
      </c>
      <c r="F223" s="150" t="s">
        <v>1099</v>
      </c>
      <c r="G223" s="151" t="s">
        <v>232</v>
      </c>
      <c r="H223" s="152">
        <v>9</v>
      </c>
      <c r="I223" s="153"/>
      <c r="J223" s="154">
        <f t="shared" si="40"/>
        <v>0</v>
      </c>
      <c r="K223" s="155"/>
      <c r="L223" s="30"/>
      <c r="M223" s="156" t="s">
        <v>1</v>
      </c>
      <c r="N223" s="157" t="s">
        <v>37</v>
      </c>
      <c r="O223" s="58"/>
      <c r="P223" s="158">
        <f t="shared" si="41"/>
        <v>0</v>
      </c>
      <c r="Q223" s="158">
        <v>0</v>
      </c>
      <c r="R223" s="158">
        <f t="shared" si="42"/>
        <v>0</v>
      </c>
      <c r="S223" s="158">
        <v>0</v>
      </c>
      <c r="T223" s="159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274</v>
      </c>
      <c r="AT223" s="160" t="s">
        <v>137</v>
      </c>
      <c r="AU223" s="160" t="s">
        <v>142</v>
      </c>
      <c r="AY223" s="14" t="s">
        <v>134</v>
      </c>
      <c r="BE223" s="161">
        <f t="shared" si="44"/>
        <v>0</v>
      </c>
      <c r="BF223" s="161">
        <f t="shared" si="45"/>
        <v>0</v>
      </c>
      <c r="BG223" s="161">
        <f t="shared" si="46"/>
        <v>0</v>
      </c>
      <c r="BH223" s="161">
        <f t="shared" si="47"/>
        <v>0</v>
      </c>
      <c r="BI223" s="161">
        <f t="shared" si="48"/>
        <v>0</v>
      </c>
      <c r="BJ223" s="14" t="s">
        <v>142</v>
      </c>
      <c r="BK223" s="161">
        <f t="shared" si="49"/>
        <v>0</v>
      </c>
      <c r="BL223" s="14" t="s">
        <v>274</v>
      </c>
      <c r="BM223" s="160" t="s">
        <v>581</v>
      </c>
    </row>
    <row r="224" spans="1:65" s="2" customFormat="1" ht="16.5" customHeight="1" x14ac:dyDescent="0.2">
      <c r="A224" s="29"/>
      <c r="B224" s="147"/>
      <c r="C224" s="167" t="s">
        <v>417</v>
      </c>
      <c r="D224" s="167" t="s">
        <v>398</v>
      </c>
      <c r="E224" s="168" t="s">
        <v>1100</v>
      </c>
      <c r="F224" s="169" t="s">
        <v>1101</v>
      </c>
      <c r="G224" s="170" t="s">
        <v>232</v>
      </c>
      <c r="H224" s="171">
        <v>1</v>
      </c>
      <c r="I224" s="172"/>
      <c r="J224" s="173">
        <f t="shared" si="40"/>
        <v>0</v>
      </c>
      <c r="K224" s="174"/>
      <c r="L224" s="175"/>
      <c r="M224" s="176" t="s">
        <v>1</v>
      </c>
      <c r="N224" s="177" t="s">
        <v>37</v>
      </c>
      <c r="O224" s="58"/>
      <c r="P224" s="158">
        <f t="shared" si="41"/>
        <v>0</v>
      </c>
      <c r="Q224" s="158">
        <v>0</v>
      </c>
      <c r="R224" s="158">
        <f t="shared" si="42"/>
        <v>0</v>
      </c>
      <c r="S224" s="158">
        <v>0</v>
      </c>
      <c r="T224" s="159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697</v>
      </c>
      <c r="AT224" s="160" t="s">
        <v>398</v>
      </c>
      <c r="AU224" s="160" t="s">
        <v>142</v>
      </c>
      <c r="AY224" s="14" t="s">
        <v>134</v>
      </c>
      <c r="BE224" s="161">
        <f t="shared" si="44"/>
        <v>0</v>
      </c>
      <c r="BF224" s="161">
        <f t="shared" si="45"/>
        <v>0</v>
      </c>
      <c r="BG224" s="161">
        <f t="shared" si="46"/>
        <v>0</v>
      </c>
      <c r="BH224" s="161">
        <f t="shared" si="47"/>
        <v>0</v>
      </c>
      <c r="BI224" s="161">
        <f t="shared" si="48"/>
        <v>0</v>
      </c>
      <c r="BJ224" s="14" t="s">
        <v>142</v>
      </c>
      <c r="BK224" s="161">
        <f t="shared" si="49"/>
        <v>0</v>
      </c>
      <c r="BL224" s="14" t="s">
        <v>274</v>
      </c>
      <c r="BM224" s="160" t="s">
        <v>584</v>
      </c>
    </row>
    <row r="225" spans="1:65" s="2" customFormat="1" ht="24.15" customHeight="1" x14ac:dyDescent="0.2">
      <c r="A225" s="29"/>
      <c r="B225" s="147"/>
      <c r="C225" s="148" t="s">
        <v>558</v>
      </c>
      <c r="D225" s="148" t="s">
        <v>137</v>
      </c>
      <c r="E225" s="149" t="s">
        <v>1102</v>
      </c>
      <c r="F225" s="150" t="s">
        <v>1103</v>
      </c>
      <c r="G225" s="151" t="s">
        <v>232</v>
      </c>
      <c r="H225" s="152">
        <v>345</v>
      </c>
      <c r="I225" s="153"/>
      <c r="J225" s="154">
        <f t="shared" si="40"/>
        <v>0</v>
      </c>
      <c r="K225" s="155"/>
      <c r="L225" s="30"/>
      <c r="M225" s="156" t="s">
        <v>1</v>
      </c>
      <c r="N225" s="157" t="s">
        <v>37</v>
      </c>
      <c r="O225" s="58"/>
      <c r="P225" s="158">
        <f t="shared" si="41"/>
        <v>0</v>
      </c>
      <c r="Q225" s="158">
        <v>0</v>
      </c>
      <c r="R225" s="158">
        <f t="shared" si="42"/>
        <v>0</v>
      </c>
      <c r="S225" s="158">
        <v>0</v>
      </c>
      <c r="T225" s="159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274</v>
      </c>
      <c r="AT225" s="160" t="s">
        <v>137</v>
      </c>
      <c r="AU225" s="160" t="s">
        <v>142</v>
      </c>
      <c r="AY225" s="14" t="s">
        <v>134</v>
      </c>
      <c r="BE225" s="161">
        <f t="shared" si="44"/>
        <v>0</v>
      </c>
      <c r="BF225" s="161">
        <f t="shared" si="45"/>
        <v>0</v>
      </c>
      <c r="BG225" s="161">
        <f t="shared" si="46"/>
        <v>0</v>
      </c>
      <c r="BH225" s="161">
        <f t="shared" si="47"/>
        <v>0</v>
      </c>
      <c r="BI225" s="161">
        <f t="shared" si="48"/>
        <v>0</v>
      </c>
      <c r="BJ225" s="14" t="s">
        <v>142</v>
      </c>
      <c r="BK225" s="161">
        <f t="shared" si="49"/>
        <v>0</v>
      </c>
      <c r="BL225" s="14" t="s">
        <v>274</v>
      </c>
      <c r="BM225" s="160" t="s">
        <v>588</v>
      </c>
    </row>
    <row r="226" spans="1:65" s="2" customFormat="1" ht="24.15" customHeight="1" x14ac:dyDescent="0.2">
      <c r="A226" s="29"/>
      <c r="B226" s="147"/>
      <c r="C226" s="167" t="s">
        <v>421</v>
      </c>
      <c r="D226" s="167" t="s">
        <v>398</v>
      </c>
      <c r="E226" s="168" t="s">
        <v>1104</v>
      </c>
      <c r="F226" s="169" t="s">
        <v>1105</v>
      </c>
      <c r="G226" s="170" t="s">
        <v>232</v>
      </c>
      <c r="H226" s="171">
        <v>345</v>
      </c>
      <c r="I226" s="172"/>
      <c r="J226" s="173">
        <f t="shared" si="40"/>
        <v>0</v>
      </c>
      <c r="K226" s="174"/>
      <c r="L226" s="175"/>
      <c r="M226" s="176" t="s">
        <v>1</v>
      </c>
      <c r="N226" s="177" t="s">
        <v>37</v>
      </c>
      <c r="O226" s="58"/>
      <c r="P226" s="158">
        <f t="shared" si="41"/>
        <v>0</v>
      </c>
      <c r="Q226" s="158">
        <v>0</v>
      </c>
      <c r="R226" s="158">
        <f t="shared" si="42"/>
        <v>0</v>
      </c>
      <c r="S226" s="158">
        <v>0</v>
      </c>
      <c r="T226" s="159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697</v>
      </c>
      <c r="AT226" s="160" t="s">
        <v>398</v>
      </c>
      <c r="AU226" s="160" t="s">
        <v>142</v>
      </c>
      <c r="AY226" s="14" t="s">
        <v>134</v>
      </c>
      <c r="BE226" s="161">
        <f t="shared" si="44"/>
        <v>0</v>
      </c>
      <c r="BF226" s="161">
        <f t="shared" si="45"/>
        <v>0</v>
      </c>
      <c r="BG226" s="161">
        <f t="shared" si="46"/>
        <v>0</v>
      </c>
      <c r="BH226" s="161">
        <f t="shared" si="47"/>
        <v>0</v>
      </c>
      <c r="BI226" s="161">
        <f t="shared" si="48"/>
        <v>0</v>
      </c>
      <c r="BJ226" s="14" t="s">
        <v>142</v>
      </c>
      <c r="BK226" s="161">
        <f t="shared" si="49"/>
        <v>0</v>
      </c>
      <c r="BL226" s="14" t="s">
        <v>274</v>
      </c>
      <c r="BM226" s="160" t="s">
        <v>591</v>
      </c>
    </row>
    <row r="227" spans="1:65" s="2" customFormat="1" ht="24.15" customHeight="1" x14ac:dyDescent="0.2">
      <c r="A227" s="29"/>
      <c r="B227" s="147"/>
      <c r="C227" s="148" t="s">
        <v>434</v>
      </c>
      <c r="D227" s="148" t="s">
        <v>137</v>
      </c>
      <c r="E227" s="149" t="s">
        <v>1106</v>
      </c>
      <c r="F227" s="150" t="s">
        <v>1107</v>
      </c>
      <c r="G227" s="151" t="s">
        <v>232</v>
      </c>
      <c r="H227" s="152">
        <v>14</v>
      </c>
      <c r="I227" s="153"/>
      <c r="J227" s="154">
        <f t="shared" si="40"/>
        <v>0</v>
      </c>
      <c r="K227" s="155"/>
      <c r="L227" s="30"/>
      <c r="M227" s="156" t="s">
        <v>1</v>
      </c>
      <c r="N227" s="157" t="s">
        <v>37</v>
      </c>
      <c r="O227" s="58"/>
      <c r="P227" s="158">
        <f t="shared" si="41"/>
        <v>0</v>
      </c>
      <c r="Q227" s="158">
        <v>0</v>
      </c>
      <c r="R227" s="158">
        <f t="shared" si="42"/>
        <v>0</v>
      </c>
      <c r="S227" s="158">
        <v>0</v>
      </c>
      <c r="T227" s="159">
        <f t="shared" si="4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274</v>
      </c>
      <c r="AT227" s="160" t="s">
        <v>137</v>
      </c>
      <c r="AU227" s="160" t="s">
        <v>142</v>
      </c>
      <c r="AY227" s="14" t="s">
        <v>134</v>
      </c>
      <c r="BE227" s="161">
        <f t="shared" si="44"/>
        <v>0</v>
      </c>
      <c r="BF227" s="161">
        <f t="shared" si="45"/>
        <v>0</v>
      </c>
      <c r="BG227" s="161">
        <f t="shared" si="46"/>
        <v>0</v>
      </c>
      <c r="BH227" s="161">
        <f t="shared" si="47"/>
        <v>0</v>
      </c>
      <c r="BI227" s="161">
        <f t="shared" si="48"/>
        <v>0</v>
      </c>
      <c r="BJ227" s="14" t="s">
        <v>142</v>
      </c>
      <c r="BK227" s="161">
        <f t="shared" si="49"/>
        <v>0</v>
      </c>
      <c r="BL227" s="14" t="s">
        <v>274</v>
      </c>
      <c r="BM227" s="160" t="s">
        <v>595</v>
      </c>
    </row>
    <row r="228" spans="1:65" s="2" customFormat="1" ht="24.15" customHeight="1" x14ac:dyDescent="0.2">
      <c r="A228" s="29"/>
      <c r="B228" s="147"/>
      <c r="C228" s="167" t="s">
        <v>424</v>
      </c>
      <c r="D228" s="167" t="s">
        <v>398</v>
      </c>
      <c r="E228" s="168" t="s">
        <v>1108</v>
      </c>
      <c r="F228" s="169" t="s">
        <v>1109</v>
      </c>
      <c r="G228" s="170" t="s">
        <v>232</v>
      </c>
      <c r="H228" s="171">
        <v>13</v>
      </c>
      <c r="I228" s="172"/>
      <c r="J228" s="173">
        <f t="shared" si="40"/>
        <v>0</v>
      </c>
      <c r="K228" s="174"/>
      <c r="L228" s="175"/>
      <c r="M228" s="176" t="s">
        <v>1</v>
      </c>
      <c r="N228" s="177" t="s">
        <v>37</v>
      </c>
      <c r="O228" s="58"/>
      <c r="P228" s="158">
        <f t="shared" si="41"/>
        <v>0</v>
      </c>
      <c r="Q228" s="158">
        <v>0</v>
      </c>
      <c r="R228" s="158">
        <f t="shared" si="42"/>
        <v>0</v>
      </c>
      <c r="S228" s="158">
        <v>0</v>
      </c>
      <c r="T228" s="159">
        <f t="shared" si="4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697</v>
      </c>
      <c r="AT228" s="160" t="s">
        <v>398</v>
      </c>
      <c r="AU228" s="160" t="s">
        <v>142</v>
      </c>
      <c r="AY228" s="14" t="s">
        <v>134</v>
      </c>
      <c r="BE228" s="161">
        <f t="shared" si="44"/>
        <v>0</v>
      </c>
      <c r="BF228" s="161">
        <f t="shared" si="45"/>
        <v>0</v>
      </c>
      <c r="BG228" s="161">
        <f t="shared" si="46"/>
        <v>0</v>
      </c>
      <c r="BH228" s="161">
        <f t="shared" si="47"/>
        <v>0</v>
      </c>
      <c r="BI228" s="161">
        <f t="shared" si="48"/>
        <v>0</v>
      </c>
      <c r="BJ228" s="14" t="s">
        <v>142</v>
      </c>
      <c r="BK228" s="161">
        <f t="shared" si="49"/>
        <v>0</v>
      </c>
      <c r="BL228" s="14" t="s">
        <v>274</v>
      </c>
      <c r="BM228" s="160" t="s">
        <v>598</v>
      </c>
    </row>
    <row r="229" spans="1:65" s="2" customFormat="1" ht="24.15" customHeight="1" x14ac:dyDescent="0.2">
      <c r="A229" s="29"/>
      <c r="B229" s="147"/>
      <c r="C229" s="167" t="s">
        <v>568</v>
      </c>
      <c r="D229" s="167" t="s">
        <v>398</v>
      </c>
      <c r="E229" s="168" t="s">
        <v>1110</v>
      </c>
      <c r="F229" s="169" t="s">
        <v>1111</v>
      </c>
      <c r="G229" s="170" t="s">
        <v>232</v>
      </c>
      <c r="H229" s="171">
        <v>1</v>
      </c>
      <c r="I229" s="172"/>
      <c r="J229" s="173">
        <f t="shared" si="40"/>
        <v>0</v>
      </c>
      <c r="K229" s="174"/>
      <c r="L229" s="175"/>
      <c r="M229" s="176" t="s">
        <v>1</v>
      </c>
      <c r="N229" s="177" t="s">
        <v>37</v>
      </c>
      <c r="O229" s="58"/>
      <c r="P229" s="158">
        <f t="shared" si="41"/>
        <v>0</v>
      </c>
      <c r="Q229" s="158">
        <v>0</v>
      </c>
      <c r="R229" s="158">
        <f t="shared" si="42"/>
        <v>0</v>
      </c>
      <c r="S229" s="158">
        <v>0</v>
      </c>
      <c r="T229" s="159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697</v>
      </c>
      <c r="AT229" s="160" t="s">
        <v>398</v>
      </c>
      <c r="AU229" s="160" t="s">
        <v>142</v>
      </c>
      <c r="AY229" s="14" t="s">
        <v>134</v>
      </c>
      <c r="BE229" s="161">
        <f t="shared" si="44"/>
        <v>0</v>
      </c>
      <c r="BF229" s="161">
        <f t="shared" si="45"/>
        <v>0</v>
      </c>
      <c r="BG229" s="161">
        <f t="shared" si="46"/>
        <v>0</v>
      </c>
      <c r="BH229" s="161">
        <f t="shared" si="47"/>
        <v>0</v>
      </c>
      <c r="BI229" s="161">
        <f t="shared" si="48"/>
        <v>0</v>
      </c>
      <c r="BJ229" s="14" t="s">
        <v>142</v>
      </c>
      <c r="BK229" s="161">
        <f t="shared" si="49"/>
        <v>0</v>
      </c>
      <c r="BL229" s="14" t="s">
        <v>274</v>
      </c>
      <c r="BM229" s="160" t="s">
        <v>602</v>
      </c>
    </row>
    <row r="230" spans="1:65" s="2" customFormat="1" ht="24.15" customHeight="1" x14ac:dyDescent="0.2">
      <c r="A230" s="29"/>
      <c r="B230" s="147"/>
      <c r="C230" s="167" t="s">
        <v>428</v>
      </c>
      <c r="D230" s="167" t="s">
        <v>398</v>
      </c>
      <c r="E230" s="168" t="s">
        <v>1112</v>
      </c>
      <c r="F230" s="169" t="s">
        <v>1113</v>
      </c>
      <c r="G230" s="170" t="s">
        <v>232</v>
      </c>
      <c r="H230" s="171">
        <v>14</v>
      </c>
      <c r="I230" s="172"/>
      <c r="J230" s="173">
        <f t="shared" si="40"/>
        <v>0</v>
      </c>
      <c r="K230" s="174"/>
      <c r="L230" s="175"/>
      <c r="M230" s="176" t="s">
        <v>1</v>
      </c>
      <c r="N230" s="177" t="s">
        <v>37</v>
      </c>
      <c r="O230" s="58"/>
      <c r="P230" s="158">
        <f t="shared" si="41"/>
        <v>0</v>
      </c>
      <c r="Q230" s="158">
        <v>0</v>
      </c>
      <c r="R230" s="158">
        <f t="shared" si="42"/>
        <v>0</v>
      </c>
      <c r="S230" s="158">
        <v>0</v>
      </c>
      <c r="T230" s="159">
        <f t="shared" si="4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697</v>
      </c>
      <c r="AT230" s="160" t="s">
        <v>398</v>
      </c>
      <c r="AU230" s="160" t="s">
        <v>142</v>
      </c>
      <c r="AY230" s="14" t="s">
        <v>134</v>
      </c>
      <c r="BE230" s="161">
        <f t="shared" si="44"/>
        <v>0</v>
      </c>
      <c r="BF230" s="161">
        <f t="shared" si="45"/>
        <v>0</v>
      </c>
      <c r="BG230" s="161">
        <f t="shared" si="46"/>
        <v>0</v>
      </c>
      <c r="BH230" s="161">
        <f t="shared" si="47"/>
        <v>0</v>
      </c>
      <c r="BI230" s="161">
        <f t="shared" si="48"/>
        <v>0</v>
      </c>
      <c r="BJ230" s="14" t="s">
        <v>142</v>
      </c>
      <c r="BK230" s="161">
        <f t="shared" si="49"/>
        <v>0</v>
      </c>
      <c r="BL230" s="14" t="s">
        <v>274</v>
      </c>
      <c r="BM230" s="160" t="s">
        <v>605</v>
      </c>
    </row>
    <row r="231" spans="1:65" s="2" customFormat="1" ht="16.5" customHeight="1" x14ac:dyDescent="0.2">
      <c r="A231" s="29"/>
      <c r="B231" s="147"/>
      <c r="C231" s="148" t="s">
        <v>575</v>
      </c>
      <c r="D231" s="148" t="s">
        <v>137</v>
      </c>
      <c r="E231" s="149" t="s">
        <v>1114</v>
      </c>
      <c r="F231" s="150" t="s">
        <v>1115</v>
      </c>
      <c r="G231" s="151" t="s">
        <v>232</v>
      </c>
      <c r="H231" s="152">
        <v>14</v>
      </c>
      <c r="I231" s="153"/>
      <c r="J231" s="154">
        <f t="shared" si="40"/>
        <v>0</v>
      </c>
      <c r="K231" s="155"/>
      <c r="L231" s="30"/>
      <c r="M231" s="156" t="s">
        <v>1</v>
      </c>
      <c r="N231" s="157" t="s">
        <v>37</v>
      </c>
      <c r="O231" s="58"/>
      <c r="P231" s="158">
        <f t="shared" si="41"/>
        <v>0</v>
      </c>
      <c r="Q231" s="158">
        <v>0</v>
      </c>
      <c r="R231" s="158">
        <f t="shared" si="42"/>
        <v>0</v>
      </c>
      <c r="S231" s="158">
        <v>0</v>
      </c>
      <c r="T231" s="159">
        <f t="shared" si="4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274</v>
      </c>
      <c r="AT231" s="160" t="s">
        <v>137</v>
      </c>
      <c r="AU231" s="160" t="s">
        <v>142</v>
      </c>
      <c r="AY231" s="14" t="s">
        <v>134</v>
      </c>
      <c r="BE231" s="161">
        <f t="shared" si="44"/>
        <v>0</v>
      </c>
      <c r="BF231" s="161">
        <f t="shared" si="45"/>
        <v>0</v>
      </c>
      <c r="BG231" s="161">
        <f t="shared" si="46"/>
        <v>0</v>
      </c>
      <c r="BH231" s="161">
        <f t="shared" si="47"/>
        <v>0</v>
      </c>
      <c r="BI231" s="161">
        <f t="shared" si="48"/>
        <v>0</v>
      </c>
      <c r="BJ231" s="14" t="s">
        <v>142</v>
      </c>
      <c r="BK231" s="161">
        <f t="shared" si="49"/>
        <v>0</v>
      </c>
      <c r="BL231" s="14" t="s">
        <v>274</v>
      </c>
      <c r="BM231" s="160" t="s">
        <v>609</v>
      </c>
    </row>
    <row r="232" spans="1:65" s="2" customFormat="1" ht="16.5" customHeight="1" x14ac:dyDescent="0.2">
      <c r="A232" s="29"/>
      <c r="B232" s="147"/>
      <c r="C232" s="167" t="s">
        <v>431</v>
      </c>
      <c r="D232" s="167" t="s">
        <v>398</v>
      </c>
      <c r="E232" s="168" t="s">
        <v>1116</v>
      </c>
      <c r="F232" s="169" t="s">
        <v>1117</v>
      </c>
      <c r="G232" s="170" t="s">
        <v>232</v>
      </c>
      <c r="H232" s="171">
        <v>14</v>
      </c>
      <c r="I232" s="172"/>
      <c r="J232" s="173">
        <f t="shared" si="40"/>
        <v>0</v>
      </c>
      <c r="K232" s="174"/>
      <c r="L232" s="175"/>
      <c r="M232" s="176" t="s">
        <v>1</v>
      </c>
      <c r="N232" s="177" t="s">
        <v>37</v>
      </c>
      <c r="O232" s="58"/>
      <c r="P232" s="158">
        <f t="shared" si="41"/>
        <v>0</v>
      </c>
      <c r="Q232" s="158">
        <v>0</v>
      </c>
      <c r="R232" s="158">
        <f t="shared" si="42"/>
        <v>0</v>
      </c>
      <c r="S232" s="158">
        <v>0</v>
      </c>
      <c r="T232" s="159">
        <f t="shared" si="4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697</v>
      </c>
      <c r="AT232" s="160" t="s">
        <v>398</v>
      </c>
      <c r="AU232" s="160" t="s">
        <v>142</v>
      </c>
      <c r="AY232" s="14" t="s">
        <v>134</v>
      </c>
      <c r="BE232" s="161">
        <f t="shared" si="44"/>
        <v>0</v>
      </c>
      <c r="BF232" s="161">
        <f t="shared" si="45"/>
        <v>0</v>
      </c>
      <c r="BG232" s="161">
        <f t="shared" si="46"/>
        <v>0</v>
      </c>
      <c r="BH232" s="161">
        <f t="shared" si="47"/>
        <v>0</v>
      </c>
      <c r="BI232" s="161">
        <f t="shared" si="48"/>
        <v>0</v>
      </c>
      <c r="BJ232" s="14" t="s">
        <v>142</v>
      </c>
      <c r="BK232" s="161">
        <f t="shared" si="49"/>
        <v>0</v>
      </c>
      <c r="BL232" s="14" t="s">
        <v>274</v>
      </c>
      <c r="BM232" s="160" t="s">
        <v>614</v>
      </c>
    </row>
    <row r="233" spans="1:65" s="2" customFormat="1" ht="16.5" customHeight="1" x14ac:dyDescent="0.2">
      <c r="A233" s="29"/>
      <c r="B233" s="147"/>
      <c r="C233" s="148" t="s">
        <v>1118</v>
      </c>
      <c r="D233" s="148" t="s">
        <v>137</v>
      </c>
      <c r="E233" s="149" t="s">
        <v>1119</v>
      </c>
      <c r="F233" s="150" t="s">
        <v>1120</v>
      </c>
      <c r="G233" s="151" t="s">
        <v>232</v>
      </c>
      <c r="H233" s="152">
        <v>9</v>
      </c>
      <c r="I233" s="153"/>
      <c r="J233" s="154">
        <f t="shared" si="40"/>
        <v>0</v>
      </c>
      <c r="K233" s="155"/>
      <c r="L233" s="30"/>
      <c r="M233" s="156" t="s">
        <v>1</v>
      </c>
      <c r="N233" s="157" t="s">
        <v>37</v>
      </c>
      <c r="O233" s="58"/>
      <c r="P233" s="158">
        <f t="shared" si="41"/>
        <v>0</v>
      </c>
      <c r="Q233" s="158">
        <v>0</v>
      </c>
      <c r="R233" s="158">
        <f t="shared" si="42"/>
        <v>0</v>
      </c>
      <c r="S233" s="158">
        <v>0</v>
      </c>
      <c r="T233" s="159">
        <f t="shared" si="4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274</v>
      </c>
      <c r="AT233" s="160" t="s">
        <v>137</v>
      </c>
      <c r="AU233" s="160" t="s">
        <v>142</v>
      </c>
      <c r="AY233" s="14" t="s">
        <v>134</v>
      </c>
      <c r="BE233" s="161">
        <f t="shared" si="44"/>
        <v>0</v>
      </c>
      <c r="BF233" s="161">
        <f t="shared" si="45"/>
        <v>0</v>
      </c>
      <c r="BG233" s="161">
        <f t="shared" si="46"/>
        <v>0</v>
      </c>
      <c r="BH233" s="161">
        <f t="shared" si="47"/>
        <v>0</v>
      </c>
      <c r="BI233" s="161">
        <f t="shared" si="48"/>
        <v>0</v>
      </c>
      <c r="BJ233" s="14" t="s">
        <v>142</v>
      </c>
      <c r="BK233" s="161">
        <f t="shared" si="49"/>
        <v>0</v>
      </c>
      <c r="BL233" s="14" t="s">
        <v>274</v>
      </c>
      <c r="BM233" s="160" t="s">
        <v>617</v>
      </c>
    </row>
    <row r="234" spans="1:65" s="2" customFormat="1" ht="21.75" customHeight="1" x14ac:dyDescent="0.2">
      <c r="A234" s="29"/>
      <c r="B234" s="147"/>
      <c r="C234" s="167" t="s">
        <v>433</v>
      </c>
      <c r="D234" s="167" t="s">
        <v>398</v>
      </c>
      <c r="E234" s="168" t="s">
        <v>1121</v>
      </c>
      <c r="F234" s="169" t="s">
        <v>1122</v>
      </c>
      <c r="G234" s="170" t="s">
        <v>232</v>
      </c>
      <c r="H234" s="171">
        <v>9</v>
      </c>
      <c r="I234" s="172"/>
      <c r="J234" s="173">
        <f t="shared" si="40"/>
        <v>0</v>
      </c>
      <c r="K234" s="174"/>
      <c r="L234" s="175"/>
      <c r="M234" s="176" t="s">
        <v>1</v>
      </c>
      <c r="N234" s="177" t="s">
        <v>37</v>
      </c>
      <c r="O234" s="58"/>
      <c r="P234" s="158">
        <f t="shared" si="41"/>
        <v>0</v>
      </c>
      <c r="Q234" s="158">
        <v>0</v>
      </c>
      <c r="R234" s="158">
        <f t="shared" si="42"/>
        <v>0</v>
      </c>
      <c r="S234" s="158">
        <v>0</v>
      </c>
      <c r="T234" s="159">
        <f t="shared" si="4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697</v>
      </c>
      <c r="AT234" s="160" t="s">
        <v>398</v>
      </c>
      <c r="AU234" s="160" t="s">
        <v>142</v>
      </c>
      <c r="AY234" s="14" t="s">
        <v>134</v>
      </c>
      <c r="BE234" s="161">
        <f t="shared" si="44"/>
        <v>0</v>
      </c>
      <c r="BF234" s="161">
        <f t="shared" si="45"/>
        <v>0</v>
      </c>
      <c r="BG234" s="161">
        <f t="shared" si="46"/>
        <v>0</v>
      </c>
      <c r="BH234" s="161">
        <f t="shared" si="47"/>
        <v>0</v>
      </c>
      <c r="BI234" s="161">
        <f t="shared" si="48"/>
        <v>0</v>
      </c>
      <c r="BJ234" s="14" t="s">
        <v>142</v>
      </c>
      <c r="BK234" s="161">
        <f t="shared" si="49"/>
        <v>0</v>
      </c>
      <c r="BL234" s="14" t="s">
        <v>274</v>
      </c>
      <c r="BM234" s="160" t="s">
        <v>621</v>
      </c>
    </row>
    <row r="235" spans="1:65" s="2" customFormat="1" ht="21.75" customHeight="1" x14ac:dyDescent="0.2">
      <c r="A235" s="29"/>
      <c r="B235" s="147"/>
      <c r="C235" s="148" t="s">
        <v>585</v>
      </c>
      <c r="D235" s="148" t="s">
        <v>137</v>
      </c>
      <c r="E235" s="149" t="s">
        <v>1123</v>
      </c>
      <c r="F235" s="150" t="s">
        <v>1124</v>
      </c>
      <c r="G235" s="151" t="s">
        <v>232</v>
      </c>
      <c r="H235" s="152">
        <v>29</v>
      </c>
      <c r="I235" s="153"/>
      <c r="J235" s="154">
        <f t="shared" si="40"/>
        <v>0</v>
      </c>
      <c r="K235" s="155"/>
      <c r="L235" s="30"/>
      <c r="M235" s="156" t="s">
        <v>1</v>
      </c>
      <c r="N235" s="157" t="s">
        <v>37</v>
      </c>
      <c r="O235" s="58"/>
      <c r="P235" s="158">
        <f t="shared" si="41"/>
        <v>0</v>
      </c>
      <c r="Q235" s="158">
        <v>0</v>
      </c>
      <c r="R235" s="158">
        <f t="shared" si="42"/>
        <v>0</v>
      </c>
      <c r="S235" s="158">
        <v>0</v>
      </c>
      <c r="T235" s="159">
        <f t="shared" si="4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274</v>
      </c>
      <c r="AT235" s="160" t="s">
        <v>137</v>
      </c>
      <c r="AU235" s="160" t="s">
        <v>142</v>
      </c>
      <c r="AY235" s="14" t="s">
        <v>134</v>
      </c>
      <c r="BE235" s="161">
        <f t="shared" si="44"/>
        <v>0</v>
      </c>
      <c r="BF235" s="161">
        <f t="shared" si="45"/>
        <v>0</v>
      </c>
      <c r="BG235" s="161">
        <f t="shared" si="46"/>
        <v>0</v>
      </c>
      <c r="BH235" s="161">
        <f t="shared" si="47"/>
        <v>0</v>
      </c>
      <c r="BI235" s="161">
        <f t="shared" si="48"/>
        <v>0</v>
      </c>
      <c r="BJ235" s="14" t="s">
        <v>142</v>
      </c>
      <c r="BK235" s="161">
        <f t="shared" si="49"/>
        <v>0</v>
      </c>
      <c r="BL235" s="14" t="s">
        <v>274</v>
      </c>
      <c r="BM235" s="160" t="s">
        <v>624</v>
      </c>
    </row>
    <row r="236" spans="1:65" s="2" customFormat="1" ht="16.5" customHeight="1" x14ac:dyDescent="0.2">
      <c r="A236" s="29"/>
      <c r="B236" s="147"/>
      <c r="C236" s="167" t="s">
        <v>439</v>
      </c>
      <c r="D236" s="167" t="s">
        <v>398</v>
      </c>
      <c r="E236" s="168" t="s">
        <v>1125</v>
      </c>
      <c r="F236" s="169" t="s">
        <v>1126</v>
      </c>
      <c r="G236" s="170" t="s">
        <v>232</v>
      </c>
      <c r="H236" s="171">
        <v>29</v>
      </c>
      <c r="I236" s="172"/>
      <c r="J236" s="173">
        <f t="shared" si="40"/>
        <v>0</v>
      </c>
      <c r="K236" s="174"/>
      <c r="L236" s="175"/>
      <c r="M236" s="176" t="s">
        <v>1</v>
      </c>
      <c r="N236" s="177" t="s">
        <v>37</v>
      </c>
      <c r="O236" s="58"/>
      <c r="P236" s="158">
        <f t="shared" si="41"/>
        <v>0</v>
      </c>
      <c r="Q236" s="158">
        <v>0</v>
      </c>
      <c r="R236" s="158">
        <f t="shared" si="42"/>
        <v>0</v>
      </c>
      <c r="S236" s="158">
        <v>0</v>
      </c>
      <c r="T236" s="159">
        <f t="shared" si="4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697</v>
      </c>
      <c r="AT236" s="160" t="s">
        <v>398</v>
      </c>
      <c r="AU236" s="160" t="s">
        <v>142</v>
      </c>
      <c r="AY236" s="14" t="s">
        <v>134</v>
      </c>
      <c r="BE236" s="161">
        <f t="shared" si="44"/>
        <v>0</v>
      </c>
      <c r="BF236" s="161">
        <f t="shared" si="45"/>
        <v>0</v>
      </c>
      <c r="BG236" s="161">
        <f t="shared" si="46"/>
        <v>0</v>
      </c>
      <c r="BH236" s="161">
        <f t="shared" si="47"/>
        <v>0</v>
      </c>
      <c r="BI236" s="161">
        <f t="shared" si="48"/>
        <v>0</v>
      </c>
      <c r="BJ236" s="14" t="s">
        <v>142</v>
      </c>
      <c r="BK236" s="161">
        <f t="shared" si="49"/>
        <v>0</v>
      </c>
      <c r="BL236" s="14" t="s">
        <v>274</v>
      </c>
      <c r="BM236" s="160" t="s">
        <v>628</v>
      </c>
    </row>
    <row r="237" spans="1:65" s="2" customFormat="1" ht="16.5" customHeight="1" x14ac:dyDescent="0.2">
      <c r="A237" s="29"/>
      <c r="B237" s="147"/>
      <c r="C237" s="148" t="s">
        <v>592</v>
      </c>
      <c r="D237" s="148" t="s">
        <v>137</v>
      </c>
      <c r="E237" s="149" t="s">
        <v>1127</v>
      </c>
      <c r="F237" s="150" t="s">
        <v>1128</v>
      </c>
      <c r="G237" s="151" t="s">
        <v>232</v>
      </c>
      <c r="H237" s="152">
        <v>52</v>
      </c>
      <c r="I237" s="153"/>
      <c r="J237" s="154">
        <f t="shared" si="40"/>
        <v>0</v>
      </c>
      <c r="K237" s="155"/>
      <c r="L237" s="30"/>
      <c r="M237" s="156" t="s">
        <v>1</v>
      </c>
      <c r="N237" s="157" t="s">
        <v>37</v>
      </c>
      <c r="O237" s="58"/>
      <c r="P237" s="158">
        <f t="shared" si="41"/>
        <v>0</v>
      </c>
      <c r="Q237" s="158">
        <v>0</v>
      </c>
      <c r="R237" s="158">
        <f t="shared" si="42"/>
        <v>0</v>
      </c>
      <c r="S237" s="158">
        <v>0</v>
      </c>
      <c r="T237" s="159">
        <f t="shared" si="4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274</v>
      </c>
      <c r="AT237" s="160" t="s">
        <v>137</v>
      </c>
      <c r="AU237" s="160" t="s">
        <v>142</v>
      </c>
      <c r="AY237" s="14" t="s">
        <v>134</v>
      </c>
      <c r="BE237" s="161">
        <f t="shared" si="44"/>
        <v>0</v>
      </c>
      <c r="BF237" s="161">
        <f t="shared" si="45"/>
        <v>0</v>
      </c>
      <c r="BG237" s="161">
        <f t="shared" si="46"/>
        <v>0</v>
      </c>
      <c r="BH237" s="161">
        <f t="shared" si="47"/>
        <v>0</v>
      </c>
      <c r="BI237" s="161">
        <f t="shared" si="48"/>
        <v>0</v>
      </c>
      <c r="BJ237" s="14" t="s">
        <v>142</v>
      </c>
      <c r="BK237" s="161">
        <f t="shared" si="49"/>
        <v>0</v>
      </c>
      <c r="BL237" s="14" t="s">
        <v>274</v>
      </c>
      <c r="BM237" s="160" t="s">
        <v>631</v>
      </c>
    </row>
    <row r="238" spans="1:65" s="2" customFormat="1" ht="24.15" customHeight="1" x14ac:dyDescent="0.2">
      <c r="A238" s="29"/>
      <c r="B238" s="147"/>
      <c r="C238" s="167" t="s">
        <v>442</v>
      </c>
      <c r="D238" s="167" t="s">
        <v>398</v>
      </c>
      <c r="E238" s="168" t="s">
        <v>1129</v>
      </c>
      <c r="F238" s="169" t="s">
        <v>1130</v>
      </c>
      <c r="G238" s="170" t="s">
        <v>232</v>
      </c>
      <c r="H238" s="171">
        <v>52</v>
      </c>
      <c r="I238" s="172"/>
      <c r="J238" s="173">
        <f t="shared" si="40"/>
        <v>0</v>
      </c>
      <c r="K238" s="174"/>
      <c r="L238" s="175"/>
      <c r="M238" s="176" t="s">
        <v>1</v>
      </c>
      <c r="N238" s="177" t="s">
        <v>37</v>
      </c>
      <c r="O238" s="58"/>
      <c r="P238" s="158">
        <f t="shared" si="41"/>
        <v>0</v>
      </c>
      <c r="Q238" s="158">
        <v>0</v>
      </c>
      <c r="R238" s="158">
        <f t="shared" si="42"/>
        <v>0</v>
      </c>
      <c r="S238" s="158">
        <v>0</v>
      </c>
      <c r="T238" s="159">
        <f t="shared" si="4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697</v>
      </c>
      <c r="AT238" s="160" t="s">
        <v>398</v>
      </c>
      <c r="AU238" s="160" t="s">
        <v>142</v>
      </c>
      <c r="AY238" s="14" t="s">
        <v>134</v>
      </c>
      <c r="BE238" s="161">
        <f t="shared" si="44"/>
        <v>0</v>
      </c>
      <c r="BF238" s="161">
        <f t="shared" si="45"/>
        <v>0</v>
      </c>
      <c r="BG238" s="161">
        <f t="shared" si="46"/>
        <v>0</v>
      </c>
      <c r="BH238" s="161">
        <f t="shared" si="47"/>
        <v>0</v>
      </c>
      <c r="BI238" s="161">
        <f t="shared" si="48"/>
        <v>0</v>
      </c>
      <c r="BJ238" s="14" t="s">
        <v>142</v>
      </c>
      <c r="BK238" s="161">
        <f t="shared" si="49"/>
        <v>0</v>
      </c>
      <c r="BL238" s="14" t="s">
        <v>274</v>
      </c>
      <c r="BM238" s="160" t="s">
        <v>634</v>
      </c>
    </row>
    <row r="239" spans="1:65" s="2" customFormat="1" ht="16.5" customHeight="1" x14ac:dyDescent="0.2">
      <c r="A239" s="29"/>
      <c r="B239" s="147"/>
      <c r="C239" s="148" t="s">
        <v>599</v>
      </c>
      <c r="D239" s="148" t="s">
        <v>137</v>
      </c>
      <c r="E239" s="149" t="s">
        <v>1131</v>
      </c>
      <c r="F239" s="150" t="s">
        <v>1132</v>
      </c>
      <c r="G239" s="151" t="s">
        <v>232</v>
      </c>
      <c r="H239" s="152">
        <v>26</v>
      </c>
      <c r="I239" s="153"/>
      <c r="J239" s="154">
        <f t="shared" si="40"/>
        <v>0</v>
      </c>
      <c r="K239" s="155"/>
      <c r="L239" s="30"/>
      <c r="M239" s="156" t="s">
        <v>1</v>
      </c>
      <c r="N239" s="157" t="s">
        <v>37</v>
      </c>
      <c r="O239" s="58"/>
      <c r="P239" s="158">
        <f t="shared" si="41"/>
        <v>0</v>
      </c>
      <c r="Q239" s="158">
        <v>0</v>
      </c>
      <c r="R239" s="158">
        <f t="shared" si="42"/>
        <v>0</v>
      </c>
      <c r="S239" s="158">
        <v>0</v>
      </c>
      <c r="T239" s="159">
        <f t="shared" si="4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274</v>
      </c>
      <c r="AT239" s="160" t="s">
        <v>137</v>
      </c>
      <c r="AU239" s="160" t="s">
        <v>142</v>
      </c>
      <c r="AY239" s="14" t="s">
        <v>134</v>
      </c>
      <c r="BE239" s="161">
        <f t="shared" si="44"/>
        <v>0</v>
      </c>
      <c r="BF239" s="161">
        <f t="shared" si="45"/>
        <v>0</v>
      </c>
      <c r="BG239" s="161">
        <f t="shared" si="46"/>
        <v>0</v>
      </c>
      <c r="BH239" s="161">
        <f t="shared" si="47"/>
        <v>0</v>
      </c>
      <c r="BI239" s="161">
        <f t="shared" si="48"/>
        <v>0</v>
      </c>
      <c r="BJ239" s="14" t="s">
        <v>142</v>
      </c>
      <c r="BK239" s="161">
        <f t="shared" si="49"/>
        <v>0</v>
      </c>
      <c r="BL239" s="14" t="s">
        <v>274</v>
      </c>
      <c r="BM239" s="160" t="s">
        <v>638</v>
      </c>
    </row>
    <row r="240" spans="1:65" s="2" customFormat="1" ht="16.5" customHeight="1" x14ac:dyDescent="0.2">
      <c r="A240" s="29"/>
      <c r="B240" s="147"/>
      <c r="C240" s="167" t="s">
        <v>446</v>
      </c>
      <c r="D240" s="167" t="s">
        <v>398</v>
      </c>
      <c r="E240" s="168" t="s">
        <v>1133</v>
      </c>
      <c r="F240" s="169" t="s">
        <v>1134</v>
      </c>
      <c r="G240" s="170" t="s">
        <v>232</v>
      </c>
      <c r="H240" s="171">
        <v>26</v>
      </c>
      <c r="I240" s="172"/>
      <c r="J240" s="173">
        <f t="shared" si="40"/>
        <v>0</v>
      </c>
      <c r="K240" s="174"/>
      <c r="L240" s="175"/>
      <c r="M240" s="176" t="s">
        <v>1</v>
      </c>
      <c r="N240" s="177" t="s">
        <v>37</v>
      </c>
      <c r="O240" s="58"/>
      <c r="P240" s="158">
        <f t="shared" si="41"/>
        <v>0</v>
      </c>
      <c r="Q240" s="158">
        <v>0</v>
      </c>
      <c r="R240" s="158">
        <f t="shared" si="42"/>
        <v>0</v>
      </c>
      <c r="S240" s="158">
        <v>0</v>
      </c>
      <c r="T240" s="159">
        <f t="shared" si="4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697</v>
      </c>
      <c r="AT240" s="160" t="s">
        <v>398</v>
      </c>
      <c r="AU240" s="160" t="s">
        <v>142</v>
      </c>
      <c r="AY240" s="14" t="s">
        <v>134</v>
      </c>
      <c r="BE240" s="161">
        <f t="shared" si="44"/>
        <v>0</v>
      </c>
      <c r="BF240" s="161">
        <f t="shared" si="45"/>
        <v>0</v>
      </c>
      <c r="BG240" s="161">
        <f t="shared" si="46"/>
        <v>0</v>
      </c>
      <c r="BH240" s="161">
        <f t="shared" si="47"/>
        <v>0</v>
      </c>
      <c r="BI240" s="161">
        <f t="shared" si="48"/>
        <v>0</v>
      </c>
      <c r="BJ240" s="14" t="s">
        <v>142</v>
      </c>
      <c r="BK240" s="161">
        <f t="shared" si="49"/>
        <v>0</v>
      </c>
      <c r="BL240" s="14" t="s">
        <v>274</v>
      </c>
      <c r="BM240" s="160" t="s">
        <v>641</v>
      </c>
    </row>
    <row r="241" spans="1:65" s="2" customFormat="1" ht="16.5" customHeight="1" x14ac:dyDescent="0.2">
      <c r="A241" s="29"/>
      <c r="B241" s="147"/>
      <c r="C241" s="148" t="s">
        <v>606</v>
      </c>
      <c r="D241" s="148" t="s">
        <v>137</v>
      </c>
      <c r="E241" s="149" t="s">
        <v>1135</v>
      </c>
      <c r="F241" s="150" t="s">
        <v>1136</v>
      </c>
      <c r="G241" s="151" t="s">
        <v>232</v>
      </c>
      <c r="H241" s="152">
        <v>20</v>
      </c>
      <c r="I241" s="153"/>
      <c r="J241" s="154">
        <f t="shared" si="40"/>
        <v>0</v>
      </c>
      <c r="K241" s="155"/>
      <c r="L241" s="30"/>
      <c r="M241" s="156" t="s">
        <v>1</v>
      </c>
      <c r="N241" s="157" t="s">
        <v>37</v>
      </c>
      <c r="O241" s="58"/>
      <c r="P241" s="158">
        <f t="shared" si="41"/>
        <v>0</v>
      </c>
      <c r="Q241" s="158">
        <v>0</v>
      </c>
      <c r="R241" s="158">
        <f t="shared" si="42"/>
        <v>0</v>
      </c>
      <c r="S241" s="158">
        <v>0</v>
      </c>
      <c r="T241" s="159">
        <f t="shared" si="4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274</v>
      </c>
      <c r="AT241" s="160" t="s">
        <v>137</v>
      </c>
      <c r="AU241" s="160" t="s">
        <v>142</v>
      </c>
      <c r="AY241" s="14" t="s">
        <v>134</v>
      </c>
      <c r="BE241" s="161">
        <f t="shared" si="44"/>
        <v>0</v>
      </c>
      <c r="BF241" s="161">
        <f t="shared" si="45"/>
        <v>0</v>
      </c>
      <c r="BG241" s="161">
        <f t="shared" si="46"/>
        <v>0</v>
      </c>
      <c r="BH241" s="161">
        <f t="shared" si="47"/>
        <v>0</v>
      </c>
      <c r="BI241" s="161">
        <f t="shared" si="48"/>
        <v>0</v>
      </c>
      <c r="BJ241" s="14" t="s">
        <v>142</v>
      </c>
      <c r="BK241" s="161">
        <f t="shared" si="49"/>
        <v>0</v>
      </c>
      <c r="BL241" s="14" t="s">
        <v>274</v>
      </c>
      <c r="BM241" s="160" t="s">
        <v>645</v>
      </c>
    </row>
    <row r="242" spans="1:65" s="2" customFormat="1" ht="16.5" customHeight="1" x14ac:dyDescent="0.2">
      <c r="A242" s="29"/>
      <c r="B242" s="147"/>
      <c r="C242" s="167" t="s">
        <v>449</v>
      </c>
      <c r="D242" s="167" t="s">
        <v>398</v>
      </c>
      <c r="E242" s="168" t="s">
        <v>1137</v>
      </c>
      <c r="F242" s="169" t="s">
        <v>1138</v>
      </c>
      <c r="G242" s="170" t="s">
        <v>232</v>
      </c>
      <c r="H242" s="171">
        <v>20</v>
      </c>
      <c r="I242" s="172"/>
      <c r="J242" s="173">
        <f t="shared" si="40"/>
        <v>0</v>
      </c>
      <c r="K242" s="174"/>
      <c r="L242" s="175"/>
      <c r="M242" s="176" t="s">
        <v>1</v>
      </c>
      <c r="N242" s="177" t="s">
        <v>37</v>
      </c>
      <c r="O242" s="58"/>
      <c r="P242" s="158">
        <f t="shared" si="41"/>
        <v>0</v>
      </c>
      <c r="Q242" s="158">
        <v>0</v>
      </c>
      <c r="R242" s="158">
        <f t="shared" si="42"/>
        <v>0</v>
      </c>
      <c r="S242" s="158">
        <v>0</v>
      </c>
      <c r="T242" s="159">
        <f t="shared" si="4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697</v>
      </c>
      <c r="AT242" s="160" t="s">
        <v>398</v>
      </c>
      <c r="AU242" s="160" t="s">
        <v>142</v>
      </c>
      <c r="AY242" s="14" t="s">
        <v>134</v>
      </c>
      <c r="BE242" s="161">
        <f t="shared" si="44"/>
        <v>0</v>
      </c>
      <c r="BF242" s="161">
        <f t="shared" si="45"/>
        <v>0</v>
      </c>
      <c r="BG242" s="161">
        <f t="shared" si="46"/>
        <v>0</v>
      </c>
      <c r="BH242" s="161">
        <f t="shared" si="47"/>
        <v>0</v>
      </c>
      <c r="BI242" s="161">
        <f t="shared" si="48"/>
        <v>0</v>
      </c>
      <c r="BJ242" s="14" t="s">
        <v>142</v>
      </c>
      <c r="BK242" s="161">
        <f t="shared" si="49"/>
        <v>0</v>
      </c>
      <c r="BL242" s="14" t="s">
        <v>274</v>
      </c>
      <c r="BM242" s="160" t="s">
        <v>648</v>
      </c>
    </row>
    <row r="243" spans="1:65" s="2" customFormat="1" ht="16.5" customHeight="1" x14ac:dyDescent="0.2">
      <c r="A243" s="29"/>
      <c r="B243" s="147"/>
      <c r="C243" s="148" t="s">
        <v>611</v>
      </c>
      <c r="D243" s="148" t="s">
        <v>137</v>
      </c>
      <c r="E243" s="149" t="s">
        <v>1139</v>
      </c>
      <c r="F243" s="150" t="s">
        <v>1140</v>
      </c>
      <c r="G243" s="151" t="s">
        <v>232</v>
      </c>
      <c r="H243" s="152">
        <v>30</v>
      </c>
      <c r="I243" s="153"/>
      <c r="J243" s="154">
        <f t="shared" si="40"/>
        <v>0</v>
      </c>
      <c r="K243" s="155"/>
      <c r="L243" s="30"/>
      <c r="M243" s="156" t="s">
        <v>1</v>
      </c>
      <c r="N243" s="157" t="s">
        <v>37</v>
      </c>
      <c r="O243" s="58"/>
      <c r="P243" s="158">
        <f t="shared" si="41"/>
        <v>0</v>
      </c>
      <c r="Q243" s="158">
        <v>0</v>
      </c>
      <c r="R243" s="158">
        <f t="shared" si="42"/>
        <v>0</v>
      </c>
      <c r="S243" s="158">
        <v>0</v>
      </c>
      <c r="T243" s="159">
        <f t="shared" si="4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274</v>
      </c>
      <c r="AT243" s="160" t="s">
        <v>137</v>
      </c>
      <c r="AU243" s="160" t="s">
        <v>142</v>
      </c>
      <c r="AY243" s="14" t="s">
        <v>134</v>
      </c>
      <c r="BE243" s="161">
        <f t="shared" si="44"/>
        <v>0</v>
      </c>
      <c r="BF243" s="161">
        <f t="shared" si="45"/>
        <v>0</v>
      </c>
      <c r="BG243" s="161">
        <f t="shared" si="46"/>
        <v>0</v>
      </c>
      <c r="BH243" s="161">
        <f t="shared" si="47"/>
        <v>0</v>
      </c>
      <c r="BI243" s="161">
        <f t="shared" si="48"/>
        <v>0</v>
      </c>
      <c r="BJ243" s="14" t="s">
        <v>142</v>
      </c>
      <c r="BK243" s="161">
        <f t="shared" si="49"/>
        <v>0</v>
      </c>
      <c r="BL243" s="14" t="s">
        <v>274</v>
      </c>
      <c r="BM243" s="160" t="s">
        <v>652</v>
      </c>
    </row>
    <row r="244" spans="1:65" s="2" customFormat="1" ht="24.15" customHeight="1" x14ac:dyDescent="0.2">
      <c r="A244" s="29"/>
      <c r="B244" s="147"/>
      <c r="C244" s="167" t="s">
        <v>453</v>
      </c>
      <c r="D244" s="167" t="s">
        <v>398</v>
      </c>
      <c r="E244" s="168" t="s">
        <v>1141</v>
      </c>
      <c r="F244" s="169" t="s">
        <v>1142</v>
      </c>
      <c r="G244" s="170" t="s">
        <v>232</v>
      </c>
      <c r="H244" s="171">
        <v>30</v>
      </c>
      <c r="I244" s="172"/>
      <c r="J244" s="173">
        <f t="shared" si="40"/>
        <v>0</v>
      </c>
      <c r="K244" s="174"/>
      <c r="L244" s="175"/>
      <c r="M244" s="176" t="s">
        <v>1</v>
      </c>
      <c r="N244" s="177" t="s">
        <v>37</v>
      </c>
      <c r="O244" s="58"/>
      <c r="P244" s="158">
        <f t="shared" si="41"/>
        <v>0</v>
      </c>
      <c r="Q244" s="158">
        <v>0</v>
      </c>
      <c r="R244" s="158">
        <f t="shared" si="42"/>
        <v>0</v>
      </c>
      <c r="S244" s="158">
        <v>0</v>
      </c>
      <c r="T244" s="159">
        <f t="shared" si="4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697</v>
      </c>
      <c r="AT244" s="160" t="s">
        <v>398</v>
      </c>
      <c r="AU244" s="160" t="s">
        <v>142</v>
      </c>
      <c r="AY244" s="14" t="s">
        <v>134</v>
      </c>
      <c r="BE244" s="161">
        <f t="shared" si="44"/>
        <v>0</v>
      </c>
      <c r="BF244" s="161">
        <f t="shared" si="45"/>
        <v>0</v>
      </c>
      <c r="BG244" s="161">
        <f t="shared" si="46"/>
        <v>0</v>
      </c>
      <c r="BH244" s="161">
        <f t="shared" si="47"/>
        <v>0</v>
      </c>
      <c r="BI244" s="161">
        <f t="shared" si="48"/>
        <v>0</v>
      </c>
      <c r="BJ244" s="14" t="s">
        <v>142</v>
      </c>
      <c r="BK244" s="161">
        <f t="shared" si="49"/>
        <v>0</v>
      </c>
      <c r="BL244" s="14" t="s">
        <v>274</v>
      </c>
      <c r="BM244" s="160" t="s">
        <v>655</v>
      </c>
    </row>
    <row r="245" spans="1:65" s="2" customFormat="1" ht="16.5" customHeight="1" x14ac:dyDescent="0.2">
      <c r="A245" s="29"/>
      <c r="B245" s="147"/>
      <c r="C245" s="148" t="s">
        <v>618</v>
      </c>
      <c r="D245" s="148" t="s">
        <v>137</v>
      </c>
      <c r="E245" s="149" t="s">
        <v>1143</v>
      </c>
      <c r="F245" s="150" t="s">
        <v>1144</v>
      </c>
      <c r="G245" s="151" t="s">
        <v>232</v>
      </c>
      <c r="H245" s="152">
        <v>47</v>
      </c>
      <c r="I245" s="153"/>
      <c r="J245" s="154">
        <f t="shared" si="40"/>
        <v>0</v>
      </c>
      <c r="K245" s="155"/>
      <c r="L245" s="30"/>
      <c r="M245" s="156" t="s">
        <v>1</v>
      </c>
      <c r="N245" s="157" t="s">
        <v>37</v>
      </c>
      <c r="O245" s="58"/>
      <c r="P245" s="158">
        <f t="shared" si="41"/>
        <v>0</v>
      </c>
      <c r="Q245" s="158">
        <v>0</v>
      </c>
      <c r="R245" s="158">
        <f t="shared" si="42"/>
        <v>0</v>
      </c>
      <c r="S245" s="158">
        <v>0</v>
      </c>
      <c r="T245" s="159">
        <f t="shared" si="4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274</v>
      </c>
      <c r="AT245" s="160" t="s">
        <v>137</v>
      </c>
      <c r="AU245" s="160" t="s">
        <v>142</v>
      </c>
      <c r="AY245" s="14" t="s">
        <v>134</v>
      </c>
      <c r="BE245" s="161">
        <f t="shared" si="44"/>
        <v>0</v>
      </c>
      <c r="BF245" s="161">
        <f t="shared" si="45"/>
        <v>0</v>
      </c>
      <c r="BG245" s="161">
        <f t="shared" si="46"/>
        <v>0</v>
      </c>
      <c r="BH245" s="161">
        <f t="shared" si="47"/>
        <v>0</v>
      </c>
      <c r="BI245" s="161">
        <f t="shared" si="48"/>
        <v>0</v>
      </c>
      <c r="BJ245" s="14" t="s">
        <v>142</v>
      </c>
      <c r="BK245" s="161">
        <f t="shared" si="49"/>
        <v>0</v>
      </c>
      <c r="BL245" s="14" t="s">
        <v>274</v>
      </c>
      <c r="BM245" s="160" t="s">
        <v>659</v>
      </c>
    </row>
    <row r="246" spans="1:65" s="2" customFormat="1" ht="16.5" customHeight="1" x14ac:dyDescent="0.2">
      <c r="A246" s="29"/>
      <c r="B246" s="147"/>
      <c r="C246" s="167" t="s">
        <v>456</v>
      </c>
      <c r="D246" s="167" t="s">
        <v>398</v>
      </c>
      <c r="E246" s="168" t="s">
        <v>1145</v>
      </c>
      <c r="F246" s="169" t="s">
        <v>1146</v>
      </c>
      <c r="G246" s="170" t="s">
        <v>232</v>
      </c>
      <c r="H246" s="171">
        <v>47</v>
      </c>
      <c r="I246" s="172"/>
      <c r="J246" s="173">
        <f t="shared" si="40"/>
        <v>0</v>
      </c>
      <c r="K246" s="174"/>
      <c r="L246" s="175"/>
      <c r="M246" s="176" t="s">
        <v>1</v>
      </c>
      <c r="N246" s="177" t="s">
        <v>37</v>
      </c>
      <c r="O246" s="58"/>
      <c r="P246" s="158">
        <f t="shared" si="41"/>
        <v>0</v>
      </c>
      <c r="Q246" s="158">
        <v>0</v>
      </c>
      <c r="R246" s="158">
        <f t="shared" si="42"/>
        <v>0</v>
      </c>
      <c r="S246" s="158">
        <v>0</v>
      </c>
      <c r="T246" s="159">
        <f t="shared" si="4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697</v>
      </c>
      <c r="AT246" s="160" t="s">
        <v>398</v>
      </c>
      <c r="AU246" s="160" t="s">
        <v>142</v>
      </c>
      <c r="AY246" s="14" t="s">
        <v>134</v>
      </c>
      <c r="BE246" s="161">
        <f t="shared" si="44"/>
        <v>0</v>
      </c>
      <c r="BF246" s="161">
        <f t="shared" si="45"/>
        <v>0</v>
      </c>
      <c r="BG246" s="161">
        <f t="shared" si="46"/>
        <v>0</v>
      </c>
      <c r="BH246" s="161">
        <f t="shared" si="47"/>
        <v>0</v>
      </c>
      <c r="BI246" s="161">
        <f t="shared" si="48"/>
        <v>0</v>
      </c>
      <c r="BJ246" s="14" t="s">
        <v>142</v>
      </c>
      <c r="BK246" s="161">
        <f t="shared" si="49"/>
        <v>0</v>
      </c>
      <c r="BL246" s="14" t="s">
        <v>274</v>
      </c>
      <c r="BM246" s="160" t="s">
        <v>662</v>
      </c>
    </row>
    <row r="247" spans="1:65" s="2" customFormat="1" ht="21.75" customHeight="1" x14ac:dyDescent="0.2">
      <c r="A247" s="29"/>
      <c r="B247" s="147"/>
      <c r="C247" s="148" t="s">
        <v>625</v>
      </c>
      <c r="D247" s="148" t="s">
        <v>137</v>
      </c>
      <c r="E247" s="149" t="s">
        <v>1147</v>
      </c>
      <c r="F247" s="150" t="s">
        <v>1148</v>
      </c>
      <c r="G247" s="151" t="s">
        <v>148</v>
      </c>
      <c r="H247" s="152">
        <v>1</v>
      </c>
      <c r="I247" s="153"/>
      <c r="J247" s="154">
        <f t="shared" si="40"/>
        <v>0</v>
      </c>
      <c r="K247" s="155"/>
      <c r="L247" s="30"/>
      <c r="M247" s="162" t="s">
        <v>1</v>
      </c>
      <c r="N247" s="163" t="s">
        <v>37</v>
      </c>
      <c r="O247" s="164"/>
      <c r="P247" s="165">
        <f t="shared" si="41"/>
        <v>0</v>
      </c>
      <c r="Q247" s="165">
        <v>0</v>
      </c>
      <c r="R247" s="165">
        <f t="shared" si="42"/>
        <v>0</v>
      </c>
      <c r="S247" s="165">
        <v>0</v>
      </c>
      <c r="T247" s="166">
        <f t="shared" si="4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274</v>
      </c>
      <c r="AT247" s="160" t="s">
        <v>137</v>
      </c>
      <c r="AU247" s="160" t="s">
        <v>142</v>
      </c>
      <c r="AY247" s="14" t="s">
        <v>134</v>
      </c>
      <c r="BE247" s="161">
        <f t="shared" si="44"/>
        <v>0</v>
      </c>
      <c r="BF247" s="161">
        <f t="shared" si="45"/>
        <v>0</v>
      </c>
      <c r="BG247" s="161">
        <f t="shared" si="46"/>
        <v>0</v>
      </c>
      <c r="BH247" s="161">
        <f t="shared" si="47"/>
        <v>0</v>
      </c>
      <c r="BI247" s="161">
        <f t="shared" si="48"/>
        <v>0</v>
      </c>
      <c r="BJ247" s="14" t="s">
        <v>142</v>
      </c>
      <c r="BK247" s="161">
        <f t="shared" si="49"/>
        <v>0</v>
      </c>
      <c r="BL247" s="14" t="s">
        <v>274</v>
      </c>
      <c r="BM247" s="160" t="s">
        <v>666</v>
      </c>
    </row>
    <row r="248" spans="1:65" s="2" customFormat="1" ht="6.9" customHeight="1" x14ac:dyDescent="0.2">
      <c r="A248" s="29"/>
      <c r="B248" s="47"/>
      <c r="C248" s="48"/>
      <c r="D248" s="48"/>
      <c r="E248" s="48"/>
      <c r="F248" s="48"/>
      <c r="G248" s="48"/>
      <c r="H248" s="48"/>
      <c r="I248" s="48"/>
      <c r="J248" s="48"/>
      <c r="K248" s="48"/>
      <c r="L248" s="30"/>
      <c r="M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</row>
  </sheetData>
  <autoFilter ref="C121:K247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5"/>
  <sheetViews>
    <sheetView showGridLines="0" topLeftCell="A125" workbookViewId="0">
      <selection activeCell="H247" sqref="H247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88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1149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ROUND((SUM(BE126:BE244)),  2)</f>
        <v>0</v>
      </c>
      <c r="G33" s="100"/>
      <c r="H33" s="100"/>
      <c r="I33" s="101">
        <v>0.2</v>
      </c>
      <c r="J33" s="99">
        <f>ROUND(((SUM(BE126:BE244))*I33),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ROUND((SUM(BF126:BF244)),  2)</f>
        <v>0</v>
      </c>
      <c r="G34" s="100"/>
      <c r="H34" s="100"/>
      <c r="I34" s="101">
        <v>0.2</v>
      </c>
      <c r="J34" s="99">
        <f>ROUND(((SUM(BF126:BF244))*I34),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ROUND((SUM(BG126:BG244)),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ROUND((SUM(BH126:BH244)),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ROUND((SUM(BI126:BI244)),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SO-04 - Zdravotechnika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95" customHeight="1" x14ac:dyDescent="0.2">
      <c r="B98" s="119"/>
      <c r="D98" s="120" t="s">
        <v>286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95" customHeight="1" x14ac:dyDescent="0.2">
      <c r="B99" s="119"/>
      <c r="D99" s="120" t="s">
        <v>1150</v>
      </c>
      <c r="E99" s="121"/>
      <c r="F99" s="121"/>
      <c r="G99" s="121"/>
      <c r="H99" s="121"/>
      <c r="I99" s="121"/>
      <c r="J99" s="122">
        <f>J132</f>
        <v>0</v>
      </c>
      <c r="L99" s="119"/>
    </row>
    <row r="100" spans="1:31" s="10" customFormat="1" ht="19.95" customHeight="1" x14ac:dyDescent="0.2">
      <c r="B100" s="119"/>
      <c r="D100" s="120" t="s">
        <v>107</v>
      </c>
      <c r="E100" s="121"/>
      <c r="F100" s="121"/>
      <c r="G100" s="121"/>
      <c r="H100" s="121"/>
      <c r="I100" s="121"/>
      <c r="J100" s="122">
        <f>J157</f>
        <v>0</v>
      </c>
      <c r="L100" s="119"/>
    </row>
    <row r="101" spans="1:31" s="9" customFormat="1" ht="24.9" customHeight="1" x14ac:dyDescent="0.2">
      <c r="B101" s="115"/>
      <c r="D101" s="116" t="s">
        <v>108</v>
      </c>
      <c r="E101" s="117"/>
      <c r="F101" s="117"/>
      <c r="G101" s="117"/>
      <c r="H101" s="117"/>
      <c r="I101" s="117"/>
      <c r="J101" s="118">
        <f>J164</f>
        <v>0</v>
      </c>
      <c r="L101" s="115"/>
    </row>
    <row r="102" spans="1:31" s="10" customFormat="1" ht="19.95" customHeight="1" x14ac:dyDescent="0.2">
      <c r="B102" s="119"/>
      <c r="D102" s="120" t="s">
        <v>110</v>
      </c>
      <c r="E102" s="121"/>
      <c r="F102" s="121"/>
      <c r="G102" s="121"/>
      <c r="H102" s="121"/>
      <c r="I102" s="121"/>
      <c r="J102" s="122">
        <f>J165</f>
        <v>0</v>
      </c>
      <c r="L102" s="119"/>
    </row>
    <row r="103" spans="1:31" s="10" customFormat="1" ht="19.95" customHeight="1" x14ac:dyDescent="0.2">
      <c r="B103" s="119"/>
      <c r="D103" s="120" t="s">
        <v>1151</v>
      </c>
      <c r="E103" s="121"/>
      <c r="F103" s="121"/>
      <c r="G103" s="121"/>
      <c r="H103" s="121"/>
      <c r="I103" s="121"/>
      <c r="J103" s="122">
        <f>J171</f>
        <v>0</v>
      </c>
      <c r="L103" s="119"/>
    </row>
    <row r="104" spans="1:31" s="10" customFormat="1" ht="19.95" customHeight="1" x14ac:dyDescent="0.2">
      <c r="B104" s="119"/>
      <c r="D104" s="120" t="s">
        <v>1152</v>
      </c>
      <c r="E104" s="121"/>
      <c r="F104" s="121"/>
      <c r="G104" s="121"/>
      <c r="H104" s="121"/>
      <c r="I104" s="121"/>
      <c r="J104" s="122">
        <f>J182</f>
        <v>0</v>
      </c>
      <c r="L104" s="119"/>
    </row>
    <row r="105" spans="1:31" s="10" customFormat="1" ht="19.95" customHeight="1" x14ac:dyDescent="0.2">
      <c r="B105" s="119"/>
      <c r="D105" s="120" t="s">
        <v>1153</v>
      </c>
      <c r="E105" s="121"/>
      <c r="F105" s="121"/>
      <c r="G105" s="121"/>
      <c r="H105" s="121"/>
      <c r="I105" s="121"/>
      <c r="J105" s="122">
        <f>J193</f>
        <v>0</v>
      </c>
      <c r="L105" s="119"/>
    </row>
    <row r="106" spans="1:31" s="10" customFormat="1" ht="19.95" customHeight="1" x14ac:dyDescent="0.2">
      <c r="B106" s="119"/>
      <c r="D106" s="120" t="s">
        <v>1154</v>
      </c>
      <c r="E106" s="121"/>
      <c r="F106" s="121"/>
      <c r="G106" s="121"/>
      <c r="H106" s="121"/>
      <c r="I106" s="121"/>
      <c r="J106" s="122">
        <f>J214</f>
        <v>0</v>
      </c>
      <c r="L106" s="119"/>
    </row>
    <row r="107" spans="1:31" s="2" customFormat="1" ht="21.75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" customHeight="1" x14ac:dyDescent="0.2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" customHeight="1" x14ac:dyDescent="0.2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" customHeight="1" x14ac:dyDescent="0.2">
      <c r="A113" s="29"/>
      <c r="B113" s="30"/>
      <c r="C113" s="18" t="s">
        <v>120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 x14ac:dyDescent="0.2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 x14ac:dyDescent="0.2">
      <c r="A116" s="29"/>
      <c r="B116" s="30"/>
      <c r="C116" s="29"/>
      <c r="D116" s="29"/>
      <c r="E116" s="229" t="str">
        <f>E7</f>
        <v>Denný stacionár v meste Zlaté Moravce</v>
      </c>
      <c r="F116" s="230"/>
      <c r="G116" s="230"/>
      <c r="H116" s="230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 x14ac:dyDescent="0.2">
      <c r="A117" s="29"/>
      <c r="B117" s="30"/>
      <c r="C117" s="24" t="s">
        <v>99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 x14ac:dyDescent="0.2">
      <c r="A118" s="29"/>
      <c r="B118" s="30"/>
      <c r="C118" s="29"/>
      <c r="D118" s="29"/>
      <c r="E118" s="219" t="str">
        <f>E9</f>
        <v>SO-04 - Zdravotechnika</v>
      </c>
      <c r="F118" s="228"/>
      <c r="G118" s="228"/>
      <c r="H118" s="228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 x14ac:dyDescent="0.2">
      <c r="A120" s="29"/>
      <c r="B120" s="30"/>
      <c r="C120" s="24" t="s">
        <v>18</v>
      </c>
      <c r="D120" s="29"/>
      <c r="E120" s="29"/>
      <c r="F120" s="22" t="str">
        <f>F12</f>
        <v xml:space="preserve"> </v>
      </c>
      <c r="G120" s="29"/>
      <c r="H120" s="29"/>
      <c r="I120" s="24" t="s">
        <v>20</v>
      </c>
      <c r="J120" s="55" t="str">
        <f>IF(J12="","",J12)</f>
        <v>27. 6. 2022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15" customHeight="1" x14ac:dyDescent="0.2">
      <c r="A122" s="29"/>
      <c r="B122" s="30"/>
      <c r="C122" s="24" t="s">
        <v>22</v>
      </c>
      <c r="D122" s="29"/>
      <c r="E122" s="29"/>
      <c r="F122" s="22" t="str">
        <f>E15</f>
        <v xml:space="preserve"> </v>
      </c>
      <c r="G122" s="29"/>
      <c r="H122" s="29"/>
      <c r="I122" s="24" t="s">
        <v>27</v>
      </c>
      <c r="J122" s="27" t="str">
        <f>E21</f>
        <v xml:space="preserve">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 x14ac:dyDescent="0.2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29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 x14ac:dyDescent="0.2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 x14ac:dyDescent="0.2">
      <c r="A125" s="123"/>
      <c r="B125" s="124"/>
      <c r="C125" s="125" t="s">
        <v>121</v>
      </c>
      <c r="D125" s="126" t="s">
        <v>56</v>
      </c>
      <c r="E125" s="126" t="s">
        <v>52</v>
      </c>
      <c r="F125" s="126" t="s">
        <v>53</v>
      </c>
      <c r="G125" s="126" t="s">
        <v>122</v>
      </c>
      <c r="H125" s="126" t="s">
        <v>123</v>
      </c>
      <c r="I125" s="126" t="s">
        <v>124</v>
      </c>
      <c r="J125" s="127" t="s">
        <v>103</v>
      </c>
      <c r="K125" s="128" t="s">
        <v>125</v>
      </c>
      <c r="L125" s="129"/>
      <c r="M125" s="62" t="s">
        <v>1</v>
      </c>
      <c r="N125" s="63" t="s">
        <v>35</v>
      </c>
      <c r="O125" s="63" t="s">
        <v>126</v>
      </c>
      <c r="P125" s="63" t="s">
        <v>127</v>
      </c>
      <c r="Q125" s="63" t="s">
        <v>128</v>
      </c>
      <c r="R125" s="63" t="s">
        <v>129</v>
      </c>
      <c r="S125" s="63" t="s">
        <v>130</v>
      </c>
      <c r="T125" s="64" t="s">
        <v>131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8" customHeight="1" x14ac:dyDescent="0.3">
      <c r="A126" s="29"/>
      <c r="B126" s="30"/>
      <c r="C126" s="69" t="s">
        <v>104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P127+P164</f>
        <v>0</v>
      </c>
      <c r="Q126" s="66"/>
      <c r="R126" s="131">
        <f>R127+R164</f>
        <v>0</v>
      </c>
      <c r="S126" s="66"/>
      <c r="T126" s="132">
        <f>T127+T164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70</v>
      </c>
      <c r="AU126" s="14" t="s">
        <v>105</v>
      </c>
      <c r="BK126" s="133">
        <f>BK127+BK164</f>
        <v>0</v>
      </c>
    </row>
    <row r="127" spans="1:63" s="12" customFormat="1" ht="25.95" customHeight="1" x14ac:dyDescent="0.25">
      <c r="B127" s="134"/>
      <c r="D127" s="135" t="s">
        <v>70</v>
      </c>
      <c r="E127" s="136" t="s">
        <v>132</v>
      </c>
      <c r="F127" s="136" t="s">
        <v>133</v>
      </c>
      <c r="I127" s="137"/>
      <c r="J127" s="138">
        <f>BK127</f>
        <v>0</v>
      </c>
      <c r="L127" s="134"/>
      <c r="M127" s="139"/>
      <c r="N127" s="140"/>
      <c r="O127" s="140"/>
      <c r="P127" s="141">
        <f>P128+P132+P157</f>
        <v>0</v>
      </c>
      <c r="Q127" s="140"/>
      <c r="R127" s="141">
        <f>R128+R132+R157</f>
        <v>0</v>
      </c>
      <c r="S127" s="140"/>
      <c r="T127" s="142">
        <f>T128+T132+T157</f>
        <v>0</v>
      </c>
      <c r="AR127" s="135" t="s">
        <v>78</v>
      </c>
      <c r="AT127" s="143" t="s">
        <v>70</v>
      </c>
      <c r="AU127" s="143" t="s">
        <v>71</v>
      </c>
      <c r="AY127" s="135" t="s">
        <v>134</v>
      </c>
      <c r="BK127" s="144">
        <f>BK128+BK132+BK157</f>
        <v>0</v>
      </c>
    </row>
    <row r="128" spans="1:63" s="12" customFormat="1" ht="22.8" customHeight="1" x14ac:dyDescent="0.25">
      <c r="B128" s="134"/>
      <c r="D128" s="135" t="s">
        <v>70</v>
      </c>
      <c r="E128" s="145" t="s">
        <v>149</v>
      </c>
      <c r="F128" s="145" t="s">
        <v>360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SUM(P129:P131)</f>
        <v>0</v>
      </c>
      <c r="Q128" s="140"/>
      <c r="R128" s="141">
        <f>SUM(R129:R131)</f>
        <v>0</v>
      </c>
      <c r="S128" s="140"/>
      <c r="T128" s="142">
        <f>SUM(T129:T131)</f>
        <v>0</v>
      </c>
      <c r="AR128" s="135" t="s">
        <v>78</v>
      </c>
      <c r="AT128" s="143" t="s">
        <v>70</v>
      </c>
      <c r="AU128" s="143" t="s">
        <v>78</v>
      </c>
      <c r="AY128" s="135" t="s">
        <v>134</v>
      </c>
      <c r="BK128" s="144">
        <f>SUM(BK129:BK131)</f>
        <v>0</v>
      </c>
    </row>
    <row r="129" spans="1:65" s="2" customFormat="1" ht="24.15" customHeight="1" x14ac:dyDescent="0.2">
      <c r="A129" s="29"/>
      <c r="B129" s="147"/>
      <c r="C129" s="181" t="s">
        <v>78</v>
      </c>
      <c r="D129" s="148" t="s">
        <v>137</v>
      </c>
      <c r="E129" s="149" t="s">
        <v>1155</v>
      </c>
      <c r="F129" s="150" t="s">
        <v>1156</v>
      </c>
      <c r="G129" s="151" t="s">
        <v>140</v>
      </c>
      <c r="H129" s="152">
        <v>145.78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37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141</v>
      </c>
      <c r="AT129" s="160" t="s">
        <v>137</v>
      </c>
      <c r="AU129" s="160" t="s">
        <v>142</v>
      </c>
      <c r="AY129" s="14" t="s">
        <v>134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142</v>
      </c>
      <c r="BK129" s="161">
        <f>ROUND(I129*H129,2)</f>
        <v>0</v>
      </c>
      <c r="BL129" s="14" t="s">
        <v>141</v>
      </c>
      <c r="BM129" s="160" t="s">
        <v>142</v>
      </c>
    </row>
    <row r="130" spans="1:65" s="2" customFormat="1" ht="24.15" customHeight="1" x14ac:dyDescent="0.2">
      <c r="A130" s="29"/>
      <c r="B130" s="147"/>
      <c r="C130" s="181" t="s">
        <v>142</v>
      </c>
      <c r="D130" s="148" t="s">
        <v>137</v>
      </c>
      <c r="E130" s="149" t="s">
        <v>1157</v>
      </c>
      <c r="F130" s="150" t="s">
        <v>1158</v>
      </c>
      <c r="G130" s="151" t="s">
        <v>140</v>
      </c>
      <c r="H130" s="152">
        <v>23.36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37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141</v>
      </c>
      <c r="AT130" s="160" t="s">
        <v>137</v>
      </c>
      <c r="AU130" s="160" t="s">
        <v>142</v>
      </c>
      <c r="AY130" s="14" t="s">
        <v>134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142</v>
      </c>
      <c r="BK130" s="161">
        <f>ROUND(I130*H130,2)</f>
        <v>0</v>
      </c>
      <c r="BL130" s="14" t="s">
        <v>141</v>
      </c>
      <c r="BM130" s="160" t="s">
        <v>141</v>
      </c>
    </row>
    <row r="131" spans="1:65" s="2" customFormat="1" ht="33" customHeight="1" x14ac:dyDescent="0.2">
      <c r="A131" s="29"/>
      <c r="B131" s="147"/>
      <c r="C131" s="181" t="s">
        <v>145</v>
      </c>
      <c r="D131" s="148" t="s">
        <v>137</v>
      </c>
      <c r="E131" s="149" t="s">
        <v>1159</v>
      </c>
      <c r="F131" s="150" t="s">
        <v>1160</v>
      </c>
      <c r="G131" s="151" t="s">
        <v>155</v>
      </c>
      <c r="H131" s="152">
        <v>3.26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37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141</v>
      </c>
      <c r="AT131" s="160" t="s">
        <v>137</v>
      </c>
      <c r="AU131" s="160" t="s">
        <v>142</v>
      </c>
      <c r="AY131" s="14" t="s">
        <v>134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142</v>
      </c>
      <c r="BK131" s="161">
        <f>ROUND(I131*H131,2)</f>
        <v>0</v>
      </c>
      <c r="BL131" s="14" t="s">
        <v>141</v>
      </c>
      <c r="BM131" s="160" t="s">
        <v>149</v>
      </c>
    </row>
    <row r="132" spans="1:65" s="12" customFormat="1" ht="22.8" customHeight="1" x14ac:dyDescent="0.25">
      <c r="B132" s="134"/>
      <c r="D132" s="135" t="s">
        <v>70</v>
      </c>
      <c r="E132" s="145" t="s">
        <v>152</v>
      </c>
      <c r="F132" s="145" t="s">
        <v>1161</v>
      </c>
      <c r="I132" s="137"/>
      <c r="J132" s="146">
        <f>BK132</f>
        <v>0</v>
      </c>
      <c r="L132" s="134"/>
      <c r="M132" s="139"/>
      <c r="N132" s="140"/>
      <c r="O132" s="140"/>
      <c r="P132" s="141">
        <f>SUM(P133:P156)</f>
        <v>0</v>
      </c>
      <c r="Q132" s="140"/>
      <c r="R132" s="141">
        <f>SUM(R133:R156)</f>
        <v>0</v>
      </c>
      <c r="S132" s="140"/>
      <c r="T132" s="142">
        <f>SUM(T133:T156)</f>
        <v>0</v>
      </c>
      <c r="AR132" s="135" t="s">
        <v>78</v>
      </c>
      <c r="AT132" s="143" t="s">
        <v>70</v>
      </c>
      <c r="AU132" s="143" t="s">
        <v>78</v>
      </c>
      <c r="AY132" s="135" t="s">
        <v>134</v>
      </c>
      <c r="BK132" s="144">
        <f>SUM(BK133:BK156)</f>
        <v>0</v>
      </c>
    </row>
    <row r="133" spans="1:65" s="2" customFormat="1" ht="24.15" customHeight="1" x14ac:dyDescent="0.2">
      <c r="A133" s="29"/>
      <c r="B133" s="147"/>
      <c r="C133" s="148" t="s">
        <v>141</v>
      </c>
      <c r="D133" s="148" t="s">
        <v>137</v>
      </c>
      <c r="E133" s="149" t="s">
        <v>1162</v>
      </c>
      <c r="F133" s="150" t="s">
        <v>1163</v>
      </c>
      <c r="G133" s="151" t="s">
        <v>226</v>
      </c>
      <c r="H133" s="152">
        <v>26.31</v>
      </c>
      <c r="I133" s="153"/>
      <c r="J133" s="154">
        <f t="shared" ref="J133:J156" si="0">ROUND(I133*H133,2)</f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ref="P133:P156" si="1">O133*H133</f>
        <v>0</v>
      </c>
      <c r="Q133" s="158">
        <v>0</v>
      </c>
      <c r="R133" s="158">
        <f t="shared" ref="R133:R156" si="2">Q133*H133</f>
        <v>0</v>
      </c>
      <c r="S133" s="158">
        <v>0</v>
      </c>
      <c r="T133" s="159">
        <f t="shared" ref="T133:T156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141</v>
      </c>
      <c r="AT133" s="160" t="s">
        <v>137</v>
      </c>
      <c r="AU133" s="160" t="s">
        <v>142</v>
      </c>
      <c r="AY133" s="14" t="s">
        <v>134</v>
      </c>
      <c r="BE133" s="161">
        <f t="shared" ref="BE133:BE156" si="4">IF(N133="základná",J133,0)</f>
        <v>0</v>
      </c>
      <c r="BF133" s="161">
        <f t="shared" ref="BF133:BF156" si="5">IF(N133="znížená",J133,0)</f>
        <v>0</v>
      </c>
      <c r="BG133" s="161">
        <f t="shared" ref="BG133:BG156" si="6">IF(N133="zákl. prenesená",J133,0)</f>
        <v>0</v>
      </c>
      <c r="BH133" s="161">
        <f t="shared" ref="BH133:BH156" si="7">IF(N133="zníž. prenesená",J133,0)</f>
        <v>0</v>
      </c>
      <c r="BI133" s="161">
        <f t="shared" ref="BI133:BI156" si="8">IF(N133="nulová",J133,0)</f>
        <v>0</v>
      </c>
      <c r="BJ133" s="14" t="s">
        <v>142</v>
      </c>
      <c r="BK133" s="161">
        <f t="shared" ref="BK133:BK156" si="9">ROUND(I133*H133,2)</f>
        <v>0</v>
      </c>
      <c r="BL133" s="14" t="s">
        <v>141</v>
      </c>
      <c r="BM133" s="160" t="s">
        <v>152</v>
      </c>
    </row>
    <row r="134" spans="1:65" s="2" customFormat="1" ht="33" customHeight="1" x14ac:dyDescent="0.2">
      <c r="A134" s="29"/>
      <c r="B134" s="147"/>
      <c r="C134" s="167" t="s">
        <v>303</v>
      </c>
      <c r="D134" s="167" t="s">
        <v>398</v>
      </c>
      <c r="E134" s="168" t="s">
        <v>1164</v>
      </c>
      <c r="F134" s="169" t="s">
        <v>1165</v>
      </c>
      <c r="G134" s="170" t="s">
        <v>232</v>
      </c>
      <c r="H134" s="171">
        <v>5.26</v>
      </c>
      <c r="I134" s="172"/>
      <c r="J134" s="173">
        <f t="shared" si="0"/>
        <v>0</v>
      </c>
      <c r="K134" s="174"/>
      <c r="L134" s="175"/>
      <c r="M134" s="176" t="s">
        <v>1</v>
      </c>
      <c r="N134" s="17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152</v>
      </c>
      <c r="AT134" s="160" t="s">
        <v>398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141</v>
      </c>
      <c r="BM134" s="160" t="s">
        <v>156</v>
      </c>
    </row>
    <row r="135" spans="1:65" s="2" customFormat="1" ht="24.15" customHeight="1" x14ac:dyDescent="0.2">
      <c r="A135" s="29"/>
      <c r="B135" s="147"/>
      <c r="C135" s="148" t="s">
        <v>149</v>
      </c>
      <c r="D135" s="148" t="s">
        <v>137</v>
      </c>
      <c r="E135" s="149" t="s">
        <v>1166</v>
      </c>
      <c r="F135" s="150" t="s">
        <v>1167</v>
      </c>
      <c r="G135" s="151" t="s">
        <v>226</v>
      </c>
      <c r="H135" s="152">
        <v>56.15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141</v>
      </c>
      <c r="AT135" s="160" t="s">
        <v>137</v>
      </c>
      <c r="AU135" s="160" t="s">
        <v>142</v>
      </c>
      <c r="AY135" s="14" t="s">
        <v>134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142</v>
      </c>
      <c r="BK135" s="161">
        <f t="shared" si="9"/>
        <v>0</v>
      </c>
      <c r="BL135" s="14" t="s">
        <v>141</v>
      </c>
      <c r="BM135" s="160" t="s">
        <v>159</v>
      </c>
    </row>
    <row r="136" spans="1:65" s="2" customFormat="1" ht="33" customHeight="1" x14ac:dyDescent="0.2">
      <c r="A136" s="29"/>
      <c r="B136" s="147"/>
      <c r="C136" s="167" t="s">
        <v>160</v>
      </c>
      <c r="D136" s="167" t="s">
        <v>398</v>
      </c>
      <c r="E136" s="168" t="s">
        <v>1168</v>
      </c>
      <c r="F136" s="169" t="s">
        <v>1169</v>
      </c>
      <c r="G136" s="170" t="s">
        <v>232</v>
      </c>
      <c r="H136" s="171">
        <v>11.23</v>
      </c>
      <c r="I136" s="172"/>
      <c r="J136" s="173">
        <f t="shared" si="0"/>
        <v>0</v>
      </c>
      <c r="K136" s="174"/>
      <c r="L136" s="175"/>
      <c r="M136" s="176" t="s">
        <v>1</v>
      </c>
      <c r="N136" s="17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152</v>
      </c>
      <c r="AT136" s="160" t="s">
        <v>398</v>
      </c>
      <c r="AU136" s="160" t="s">
        <v>142</v>
      </c>
      <c r="AY136" s="14" t="s">
        <v>134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142</v>
      </c>
      <c r="BK136" s="161">
        <f t="shared" si="9"/>
        <v>0</v>
      </c>
      <c r="BL136" s="14" t="s">
        <v>141</v>
      </c>
      <c r="BM136" s="160" t="s">
        <v>163</v>
      </c>
    </row>
    <row r="137" spans="1:65" s="2" customFormat="1" ht="24.15" customHeight="1" x14ac:dyDescent="0.2">
      <c r="A137" s="29"/>
      <c r="B137" s="147"/>
      <c r="C137" s="148" t="s">
        <v>152</v>
      </c>
      <c r="D137" s="148" t="s">
        <v>137</v>
      </c>
      <c r="E137" s="149" t="s">
        <v>1170</v>
      </c>
      <c r="F137" s="150" t="s">
        <v>1171</v>
      </c>
      <c r="G137" s="151" t="s">
        <v>226</v>
      </c>
      <c r="H137" s="152">
        <v>43.5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141</v>
      </c>
      <c r="AT137" s="160" t="s">
        <v>137</v>
      </c>
      <c r="AU137" s="160" t="s">
        <v>142</v>
      </c>
      <c r="AY137" s="14" t="s">
        <v>134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142</v>
      </c>
      <c r="BK137" s="161">
        <f t="shared" si="9"/>
        <v>0</v>
      </c>
      <c r="BL137" s="14" t="s">
        <v>141</v>
      </c>
      <c r="BM137" s="160" t="s">
        <v>166</v>
      </c>
    </row>
    <row r="138" spans="1:65" s="2" customFormat="1" ht="33" customHeight="1" x14ac:dyDescent="0.2">
      <c r="A138" s="29"/>
      <c r="B138" s="147"/>
      <c r="C138" s="167" t="s">
        <v>135</v>
      </c>
      <c r="D138" s="167" t="s">
        <v>398</v>
      </c>
      <c r="E138" s="168" t="s">
        <v>1172</v>
      </c>
      <c r="F138" s="169" t="s">
        <v>1173</v>
      </c>
      <c r="G138" s="170" t="s">
        <v>232</v>
      </c>
      <c r="H138" s="171">
        <v>8.6999999999999993</v>
      </c>
      <c r="I138" s="172"/>
      <c r="J138" s="173">
        <f t="shared" si="0"/>
        <v>0</v>
      </c>
      <c r="K138" s="174"/>
      <c r="L138" s="175"/>
      <c r="M138" s="176" t="s">
        <v>1</v>
      </c>
      <c r="N138" s="177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152</v>
      </c>
      <c r="AT138" s="160" t="s">
        <v>398</v>
      </c>
      <c r="AU138" s="160" t="s">
        <v>142</v>
      </c>
      <c r="AY138" s="14" t="s">
        <v>134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142</v>
      </c>
      <c r="BK138" s="161">
        <f t="shared" si="9"/>
        <v>0</v>
      </c>
      <c r="BL138" s="14" t="s">
        <v>141</v>
      </c>
      <c r="BM138" s="160" t="s">
        <v>169</v>
      </c>
    </row>
    <row r="139" spans="1:65" s="2" customFormat="1" ht="16.5" customHeight="1" x14ac:dyDescent="0.2">
      <c r="A139" s="29"/>
      <c r="B139" s="147"/>
      <c r="C139" s="148" t="s">
        <v>156</v>
      </c>
      <c r="D139" s="148" t="s">
        <v>137</v>
      </c>
      <c r="E139" s="149" t="s">
        <v>1174</v>
      </c>
      <c r="F139" s="150" t="s">
        <v>1175</v>
      </c>
      <c r="G139" s="151" t="s">
        <v>232</v>
      </c>
      <c r="H139" s="152">
        <v>8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141</v>
      </c>
      <c r="AT139" s="160" t="s">
        <v>137</v>
      </c>
      <c r="AU139" s="160" t="s">
        <v>142</v>
      </c>
      <c r="AY139" s="14" t="s">
        <v>134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142</v>
      </c>
      <c r="BK139" s="161">
        <f t="shared" si="9"/>
        <v>0</v>
      </c>
      <c r="BL139" s="14" t="s">
        <v>141</v>
      </c>
      <c r="BM139" s="160" t="s">
        <v>7</v>
      </c>
    </row>
    <row r="140" spans="1:65" s="2" customFormat="1" ht="24.15" customHeight="1" x14ac:dyDescent="0.2">
      <c r="A140" s="29"/>
      <c r="B140" s="147"/>
      <c r="C140" s="167" t="s">
        <v>172</v>
      </c>
      <c r="D140" s="167" t="s">
        <v>398</v>
      </c>
      <c r="E140" s="168" t="s">
        <v>1176</v>
      </c>
      <c r="F140" s="169" t="s">
        <v>1177</v>
      </c>
      <c r="G140" s="170" t="s">
        <v>232</v>
      </c>
      <c r="H140" s="171">
        <v>8</v>
      </c>
      <c r="I140" s="172"/>
      <c r="J140" s="173">
        <f t="shared" si="0"/>
        <v>0</v>
      </c>
      <c r="K140" s="174"/>
      <c r="L140" s="175"/>
      <c r="M140" s="176" t="s">
        <v>1</v>
      </c>
      <c r="N140" s="177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152</v>
      </c>
      <c r="AT140" s="160" t="s">
        <v>398</v>
      </c>
      <c r="AU140" s="160" t="s">
        <v>142</v>
      </c>
      <c r="AY140" s="14" t="s">
        <v>134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142</v>
      </c>
      <c r="BK140" s="161">
        <f t="shared" si="9"/>
        <v>0</v>
      </c>
      <c r="BL140" s="14" t="s">
        <v>141</v>
      </c>
      <c r="BM140" s="160" t="s">
        <v>175</v>
      </c>
    </row>
    <row r="141" spans="1:65" s="2" customFormat="1" ht="16.5" customHeight="1" x14ac:dyDescent="0.2">
      <c r="A141" s="29"/>
      <c r="B141" s="147"/>
      <c r="C141" s="148" t="s">
        <v>159</v>
      </c>
      <c r="D141" s="148" t="s">
        <v>137</v>
      </c>
      <c r="E141" s="149" t="s">
        <v>1174</v>
      </c>
      <c r="F141" s="150" t="s">
        <v>1175</v>
      </c>
      <c r="G141" s="151" t="s">
        <v>232</v>
      </c>
      <c r="H141" s="152">
        <v>5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141</v>
      </c>
      <c r="AT141" s="160" t="s">
        <v>137</v>
      </c>
      <c r="AU141" s="160" t="s">
        <v>142</v>
      </c>
      <c r="AY141" s="14" t="s">
        <v>134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142</v>
      </c>
      <c r="BK141" s="161">
        <f t="shared" si="9"/>
        <v>0</v>
      </c>
      <c r="BL141" s="14" t="s">
        <v>141</v>
      </c>
      <c r="BM141" s="160" t="s">
        <v>178</v>
      </c>
    </row>
    <row r="142" spans="1:65" s="2" customFormat="1" ht="24.15" customHeight="1" x14ac:dyDescent="0.2">
      <c r="A142" s="29"/>
      <c r="B142" s="147"/>
      <c r="C142" s="167" t="s">
        <v>179</v>
      </c>
      <c r="D142" s="167" t="s">
        <v>398</v>
      </c>
      <c r="E142" s="168" t="s">
        <v>1178</v>
      </c>
      <c r="F142" s="169" t="s">
        <v>1179</v>
      </c>
      <c r="G142" s="170" t="s">
        <v>232</v>
      </c>
      <c r="H142" s="171">
        <v>5</v>
      </c>
      <c r="I142" s="172"/>
      <c r="J142" s="173">
        <f t="shared" si="0"/>
        <v>0</v>
      </c>
      <c r="K142" s="174"/>
      <c r="L142" s="175"/>
      <c r="M142" s="176" t="s">
        <v>1</v>
      </c>
      <c r="N142" s="177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152</v>
      </c>
      <c r="AT142" s="160" t="s">
        <v>398</v>
      </c>
      <c r="AU142" s="160" t="s">
        <v>142</v>
      </c>
      <c r="AY142" s="14" t="s">
        <v>134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142</v>
      </c>
      <c r="BK142" s="161">
        <f t="shared" si="9"/>
        <v>0</v>
      </c>
      <c r="BL142" s="14" t="s">
        <v>141</v>
      </c>
      <c r="BM142" s="160" t="s">
        <v>183</v>
      </c>
    </row>
    <row r="143" spans="1:65" s="2" customFormat="1" ht="16.5" customHeight="1" x14ac:dyDescent="0.2">
      <c r="A143" s="29"/>
      <c r="B143" s="147"/>
      <c r="C143" s="148" t="s">
        <v>163</v>
      </c>
      <c r="D143" s="148" t="s">
        <v>137</v>
      </c>
      <c r="E143" s="149" t="s">
        <v>1180</v>
      </c>
      <c r="F143" s="150" t="s">
        <v>1181</v>
      </c>
      <c r="G143" s="151" t="s">
        <v>232</v>
      </c>
      <c r="H143" s="152">
        <v>15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141</v>
      </c>
      <c r="AT143" s="160" t="s">
        <v>137</v>
      </c>
      <c r="AU143" s="160" t="s">
        <v>142</v>
      </c>
      <c r="AY143" s="14" t="s">
        <v>134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142</v>
      </c>
      <c r="BK143" s="161">
        <f t="shared" si="9"/>
        <v>0</v>
      </c>
      <c r="BL143" s="14" t="s">
        <v>141</v>
      </c>
      <c r="BM143" s="160" t="s">
        <v>186</v>
      </c>
    </row>
    <row r="144" spans="1:65" s="2" customFormat="1" ht="24.15" customHeight="1" x14ac:dyDescent="0.2">
      <c r="A144" s="29"/>
      <c r="B144" s="147"/>
      <c r="C144" s="167" t="s">
        <v>187</v>
      </c>
      <c r="D144" s="167" t="s">
        <v>398</v>
      </c>
      <c r="E144" s="168" t="s">
        <v>1182</v>
      </c>
      <c r="F144" s="169" t="s">
        <v>1183</v>
      </c>
      <c r="G144" s="170" t="s">
        <v>232</v>
      </c>
      <c r="H144" s="171">
        <v>15</v>
      </c>
      <c r="I144" s="172"/>
      <c r="J144" s="173">
        <f t="shared" si="0"/>
        <v>0</v>
      </c>
      <c r="K144" s="174"/>
      <c r="L144" s="175"/>
      <c r="M144" s="176" t="s">
        <v>1</v>
      </c>
      <c r="N144" s="177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152</v>
      </c>
      <c r="AT144" s="160" t="s">
        <v>398</v>
      </c>
      <c r="AU144" s="160" t="s">
        <v>142</v>
      </c>
      <c r="AY144" s="14" t="s">
        <v>134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142</v>
      </c>
      <c r="BK144" s="161">
        <f t="shared" si="9"/>
        <v>0</v>
      </c>
      <c r="BL144" s="14" t="s">
        <v>141</v>
      </c>
      <c r="BM144" s="160" t="s">
        <v>190</v>
      </c>
    </row>
    <row r="145" spans="1:65" s="2" customFormat="1" ht="16.5" customHeight="1" x14ac:dyDescent="0.2">
      <c r="A145" s="29"/>
      <c r="B145" s="147"/>
      <c r="C145" s="148" t="s">
        <v>166</v>
      </c>
      <c r="D145" s="148" t="s">
        <v>137</v>
      </c>
      <c r="E145" s="149" t="s">
        <v>1180</v>
      </c>
      <c r="F145" s="150" t="s">
        <v>1181</v>
      </c>
      <c r="G145" s="151" t="s">
        <v>232</v>
      </c>
      <c r="H145" s="152">
        <v>7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141</v>
      </c>
      <c r="AT145" s="160" t="s">
        <v>137</v>
      </c>
      <c r="AU145" s="160" t="s">
        <v>142</v>
      </c>
      <c r="AY145" s="14" t="s">
        <v>134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142</v>
      </c>
      <c r="BK145" s="161">
        <f t="shared" si="9"/>
        <v>0</v>
      </c>
      <c r="BL145" s="14" t="s">
        <v>141</v>
      </c>
      <c r="BM145" s="160" t="s">
        <v>193</v>
      </c>
    </row>
    <row r="146" spans="1:65" s="2" customFormat="1" ht="24.15" customHeight="1" x14ac:dyDescent="0.2">
      <c r="A146" s="29"/>
      <c r="B146" s="147"/>
      <c r="C146" s="167" t="s">
        <v>194</v>
      </c>
      <c r="D146" s="167" t="s">
        <v>398</v>
      </c>
      <c r="E146" s="168" t="s">
        <v>1184</v>
      </c>
      <c r="F146" s="169" t="s">
        <v>1185</v>
      </c>
      <c r="G146" s="170" t="s">
        <v>232</v>
      </c>
      <c r="H146" s="171">
        <v>7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152</v>
      </c>
      <c r="AT146" s="160" t="s">
        <v>398</v>
      </c>
      <c r="AU146" s="160" t="s">
        <v>142</v>
      </c>
      <c r="AY146" s="14" t="s">
        <v>134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142</v>
      </c>
      <c r="BK146" s="161">
        <f t="shared" si="9"/>
        <v>0</v>
      </c>
      <c r="BL146" s="14" t="s">
        <v>141</v>
      </c>
      <c r="BM146" s="160" t="s">
        <v>197</v>
      </c>
    </row>
    <row r="147" spans="1:65" s="2" customFormat="1" ht="16.5" customHeight="1" x14ac:dyDescent="0.2">
      <c r="A147" s="29"/>
      <c r="B147" s="147"/>
      <c r="C147" s="148" t="s">
        <v>169</v>
      </c>
      <c r="D147" s="148" t="s">
        <v>137</v>
      </c>
      <c r="E147" s="149" t="s">
        <v>1186</v>
      </c>
      <c r="F147" s="150" t="s">
        <v>1187</v>
      </c>
      <c r="G147" s="151" t="s">
        <v>232</v>
      </c>
      <c r="H147" s="152">
        <v>3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141</v>
      </c>
      <c r="AT147" s="160" t="s">
        <v>137</v>
      </c>
      <c r="AU147" s="160" t="s">
        <v>142</v>
      </c>
      <c r="AY147" s="14" t="s">
        <v>134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142</v>
      </c>
      <c r="BK147" s="161">
        <f t="shared" si="9"/>
        <v>0</v>
      </c>
      <c r="BL147" s="14" t="s">
        <v>141</v>
      </c>
      <c r="BM147" s="160" t="s">
        <v>200</v>
      </c>
    </row>
    <row r="148" spans="1:65" s="2" customFormat="1" ht="24.15" customHeight="1" x14ac:dyDescent="0.2">
      <c r="A148" s="29"/>
      <c r="B148" s="147"/>
      <c r="C148" s="167" t="s">
        <v>201</v>
      </c>
      <c r="D148" s="167" t="s">
        <v>398</v>
      </c>
      <c r="E148" s="168" t="s">
        <v>1188</v>
      </c>
      <c r="F148" s="169" t="s">
        <v>1189</v>
      </c>
      <c r="G148" s="170" t="s">
        <v>232</v>
      </c>
      <c r="H148" s="171">
        <v>3</v>
      </c>
      <c r="I148" s="172"/>
      <c r="J148" s="173">
        <f t="shared" si="0"/>
        <v>0</v>
      </c>
      <c r="K148" s="174"/>
      <c r="L148" s="175"/>
      <c r="M148" s="176" t="s">
        <v>1</v>
      </c>
      <c r="N148" s="177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152</v>
      </c>
      <c r="AT148" s="160" t="s">
        <v>398</v>
      </c>
      <c r="AU148" s="160" t="s">
        <v>142</v>
      </c>
      <c r="AY148" s="14" t="s">
        <v>134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142</v>
      </c>
      <c r="BK148" s="161">
        <f t="shared" si="9"/>
        <v>0</v>
      </c>
      <c r="BL148" s="14" t="s">
        <v>141</v>
      </c>
      <c r="BM148" s="160" t="s">
        <v>204</v>
      </c>
    </row>
    <row r="149" spans="1:65" s="2" customFormat="1" ht="24.15" customHeight="1" x14ac:dyDescent="0.2">
      <c r="A149" s="29"/>
      <c r="B149" s="147"/>
      <c r="C149" s="148" t="s">
        <v>7</v>
      </c>
      <c r="D149" s="148" t="s">
        <v>137</v>
      </c>
      <c r="E149" s="149" t="s">
        <v>1190</v>
      </c>
      <c r="F149" s="150" t="s">
        <v>1191</v>
      </c>
      <c r="G149" s="151" t="s">
        <v>226</v>
      </c>
      <c r="H149" s="152">
        <v>15.5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141</v>
      </c>
      <c r="AT149" s="160" t="s">
        <v>137</v>
      </c>
      <c r="AU149" s="160" t="s">
        <v>142</v>
      </c>
      <c r="AY149" s="14" t="s">
        <v>134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142</v>
      </c>
      <c r="BK149" s="161">
        <f t="shared" si="9"/>
        <v>0</v>
      </c>
      <c r="BL149" s="14" t="s">
        <v>141</v>
      </c>
      <c r="BM149" s="160" t="s">
        <v>211</v>
      </c>
    </row>
    <row r="150" spans="1:65" s="2" customFormat="1" ht="33" customHeight="1" x14ac:dyDescent="0.2">
      <c r="A150" s="29"/>
      <c r="B150" s="147"/>
      <c r="C150" s="167" t="s">
        <v>212</v>
      </c>
      <c r="D150" s="167" t="s">
        <v>398</v>
      </c>
      <c r="E150" s="168" t="s">
        <v>1192</v>
      </c>
      <c r="F150" s="169" t="s">
        <v>1193</v>
      </c>
      <c r="G150" s="170" t="s">
        <v>226</v>
      </c>
      <c r="H150" s="171">
        <v>15.5</v>
      </c>
      <c r="I150" s="172"/>
      <c r="J150" s="173">
        <f t="shared" si="0"/>
        <v>0</v>
      </c>
      <c r="K150" s="174"/>
      <c r="L150" s="175"/>
      <c r="M150" s="176" t="s">
        <v>1</v>
      </c>
      <c r="N150" s="177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152</v>
      </c>
      <c r="AT150" s="160" t="s">
        <v>398</v>
      </c>
      <c r="AU150" s="160" t="s">
        <v>142</v>
      </c>
      <c r="AY150" s="14" t="s">
        <v>134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142</v>
      </c>
      <c r="BK150" s="161">
        <f t="shared" si="9"/>
        <v>0</v>
      </c>
      <c r="BL150" s="14" t="s">
        <v>141</v>
      </c>
      <c r="BM150" s="160" t="s">
        <v>215</v>
      </c>
    </row>
    <row r="151" spans="1:65" s="2" customFormat="1" ht="24.15" customHeight="1" x14ac:dyDescent="0.2">
      <c r="A151" s="29"/>
      <c r="B151" s="147"/>
      <c r="C151" s="167" t="s">
        <v>175</v>
      </c>
      <c r="D151" s="167" t="s">
        <v>398</v>
      </c>
      <c r="E151" s="168" t="s">
        <v>1194</v>
      </c>
      <c r="F151" s="169" t="s">
        <v>1195</v>
      </c>
      <c r="G151" s="170" t="s">
        <v>232</v>
      </c>
      <c r="H151" s="171">
        <v>2</v>
      </c>
      <c r="I151" s="172"/>
      <c r="J151" s="173">
        <f t="shared" si="0"/>
        <v>0</v>
      </c>
      <c r="K151" s="174"/>
      <c r="L151" s="175"/>
      <c r="M151" s="176" t="s">
        <v>1</v>
      </c>
      <c r="N151" s="177" t="s">
        <v>37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152</v>
      </c>
      <c r="AT151" s="160" t="s">
        <v>398</v>
      </c>
      <c r="AU151" s="160" t="s">
        <v>142</v>
      </c>
      <c r="AY151" s="14" t="s">
        <v>134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142</v>
      </c>
      <c r="BK151" s="161">
        <f t="shared" si="9"/>
        <v>0</v>
      </c>
      <c r="BL151" s="14" t="s">
        <v>141</v>
      </c>
      <c r="BM151" s="160" t="s">
        <v>220</v>
      </c>
    </row>
    <row r="152" spans="1:65" s="2" customFormat="1" ht="16.5" customHeight="1" x14ac:dyDescent="0.2">
      <c r="A152" s="29"/>
      <c r="B152" s="147"/>
      <c r="C152" s="148" t="s">
        <v>223</v>
      </c>
      <c r="D152" s="148" t="s">
        <v>137</v>
      </c>
      <c r="E152" s="149" t="s">
        <v>1196</v>
      </c>
      <c r="F152" s="150" t="s">
        <v>1197</v>
      </c>
      <c r="G152" s="151" t="s">
        <v>232</v>
      </c>
      <c r="H152" s="152">
        <v>11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141</v>
      </c>
      <c r="AT152" s="160" t="s">
        <v>137</v>
      </c>
      <c r="AU152" s="160" t="s">
        <v>142</v>
      </c>
      <c r="AY152" s="14" t="s">
        <v>134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142</v>
      </c>
      <c r="BK152" s="161">
        <f t="shared" si="9"/>
        <v>0</v>
      </c>
      <c r="BL152" s="14" t="s">
        <v>141</v>
      </c>
      <c r="BM152" s="160" t="s">
        <v>227</v>
      </c>
    </row>
    <row r="153" spans="1:65" s="2" customFormat="1" ht="24.15" customHeight="1" x14ac:dyDescent="0.2">
      <c r="A153" s="29"/>
      <c r="B153" s="147"/>
      <c r="C153" s="167" t="s">
        <v>178</v>
      </c>
      <c r="D153" s="167" t="s">
        <v>398</v>
      </c>
      <c r="E153" s="168" t="s">
        <v>1198</v>
      </c>
      <c r="F153" s="169" t="s">
        <v>1199</v>
      </c>
      <c r="G153" s="170" t="s">
        <v>232</v>
      </c>
      <c r="H153" s="171">
        <v>11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152</v>
      </c>
      <c r="AT153" s="160" t="s">
        <v>398</v>
      </c>
      <c r="AU153" s="160" t="s">
        <v>142</v>
      </c>
      <c r="AY153" s="14" t="s">
        <v>134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142</v>
      </c>
      <c r="BK153" s="161">
        <f t="shared" si="9"/>
        <v>0</v>
      </c>
      <c r="BL153" s="14" t="s">
        <v>141</v>
      </c>
      <c r="BM153" s="160" t="s">
        <v>233</v>
      </c>
    </row>
    <row r="154" spans="1:65" s="2" customFormat="1" ht="16.5" customHeight="1" x14ac:dyDescent="0.2">
      <c r="A154" s="29"/>
      <c r="B154" s="147"/>
      <c r="C154" s="148" t="s">
        <v>236</v>
      </c>
      <c r="D154" s="148" t="s">
        <v>137</v>
      </c>
      <c r="E154" s="149" t="s">
        <v>1200</v>
      </c>
      <c r="F154" s="150" t="s">
        <v>1201</v>
      </c>
      <c r="G154" s="151" t="s">
        <v>232</v>
      </c>
      <c r="H154" s="152">
        <v>8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141</v>
      </c>
      <c r="AT154" s="160" t="s">
        <v>137</v>
      </c>
      <c r="AU154" s="160" t="s">
        <v>142</v>
      </c>
      <c r="AY154" s="14" t="s">
        <v>134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142</v>
      </c>
      <c r="BK154" s="161">
        <f t="shared" si="9"/>
        <v>0</v>
      </c>
      <c r="BL154" s="14" t="s">
        <v>141</v>
      </c>
      <c r="BM154" s="160" t="s">
        <v>239</v>
      </c>
    </row>
    <row r="155" spans="1:65" s="2" customFormat="1" ht="24.15" customHeight="1" x14ac:dyDescent="0.2">
      <c r="A155" s="29"/>
      <c r="B155" s="147"/>
      <c r="C155" s="167" t="s">
        <v>183</v>
      </c>
      <c r="D155" s="167" t="s">
        <v>398</v>
      </c>
      <c r="E155" s="168" t="s">
        <v>1202</v>
      </c>
      <c r="F155" s="169" t="s">
        <v>1203</v>
      </c>
      <c r="G155" s="170" t="s">
        <v>232</v>
      </c>
      <c r="H155" s="171">
        <v>8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152</v>
      </c>
      <c r="AT155" s="160" t="s">
        <v>398</v>
      </c>
      <c r="AU155" s="160" t="s">
        <v>142</v>
      </c>
      <c r="AY155" s="14" t="s">
        <v>134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142</v>
      </c>
      <c r="BK155" s="161">
        <f t="shared" si="9"/>
        <v>0</v>
      </c>
      <c r="BL155" s="14" t="s">
        <v>141</v>
      </c>
      <c r="BM155" s="160" t="s">
        <v>244</v>
      </c>
    </row>
    <row r="156" spans="1:65" s="2" customFormat="1" ht="16.5" customHeight="1" x14ac:dyDescent="0.2">
      <c r="A156" s="29"/>
      <c r="B156" s="147"/>
      <c r="C156" s="148" t="s">
        <v>245</v>
      </c>
      <c r="D156" s="148" t="s">
        <v>137</v>
      </c>
      <c r="E156" s="149" t="s">
        <v>1204</v>
      </c>
      <c r="F156" s="150" t="s">
        <v>1205</v>
      </c>
      <c r="G156" s="151" t="s">
        <v>226</v>
      </c>
      <c r="H156" s="152">
        <v>114.79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37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141</v>
      </c>
      <c r="AT156" s="160" t="s">
        <v>137</v>
      </c>
      <c r="AU156" s="160" t="s">
        <v>142</v>
      </c>
      <c r="AY156" s="14" t="s">
        <v>134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142</v>
      </c>
      <c r="BK156" s="161">
        <f t="shared" si="9"/>
        <v>0</v>
      </c>
      <c r="BL156" s="14" t="s">
        <v>141</v>
      </c>
      <c r="BM156" s="160" t="s">
        <v>248</v>
      </c>
    </row>
    <row r="157" spans="1:65" s="12" customFormat="1" ht="22.8" customHeight="1" x14ac:dyDescent="0.25">
      <c r="B157" s="134"/>
      <c r="D157" s="135" t="s">
        <v>70</v>
      </c>
      <c r="E157" s="145" t="s">
        <v>135</v>
      </c>
      <c r="F157" s="145" t="s">
        <v>136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SUM(P158:P163)</f>
        <v>0</v>
      </c>
      <c r="Q157" s="140"/>
      <c r="R157" s="141">
        <f>SUM(R158:R163)</f>
        <v>0</v>
      </c>
      <c r="S157" s="140"/>
      <c r="T157" s="142">
        <f>SUM(T158:T163)</f>
        <v>0</v>
      </c>
      <c r="AR157" s="135" t="s">
        <v>78</v>
      </c>
      <c r="AT157" s="143" t="s">
        <v>70</v>
      </c>
      <c r="AU157" s="143" t="s">
        <v>78</v>
      </c>
      <c r="AY157" s="135" t="s">
        <v>134</v>
      </c>
      <c r="BK157" s="144">
        <f>SUM(BK158:BK163)</f>
        <v>0</v>
      </c>
    </row>
    <row r="158" spans="1:65" s="2" customFormat="1" ht="21.75" customHeight="1" x14ac:dyDescent="0.2">
      <c r="A158" s="29"/>
      <c r="B158" s="147"/>
      <c r="C158" s="181" t="s">
        <v>186</v>
      </c>
      <c r="D158" s="148" t="s">
        <v>137</v>
      </c>
      <c r="E158" s="149" t="s">
        <v>1206</v>
      </c>
      <c r="F158" s="150" t="s">
        <v>1207</v>
      </c>
      <c r="G158" s="151" t="s">
        <v>226</v>
      </c>
      <c r="H158" s="152">
        <v>456.18</v>
      </c>
      <c r="I158" s="153"/>
      <c r="J158" s="154">
        <f t="shared" ref="J158:J163" si="10">ROUND(I158*H158,2)</f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ref="P158:P163" si="11">O158*H158</f>
        <v>0</v>
      </c>
      <c r="Q158" s="158">
        <v>0</v>
      </c>
      <c r="R158" s="158">
        <f t="shared" ref="R158:R163" si="12">Q158*H158</f>
        <v>0</v>
      </c>
      <c r="S158" s="158">
        <v>0</v>
      </c>
      <c r="T158" s="159">
        <f t="shared" ref="T158:T163" si="1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141</v>
      </c>
      <c r="AT158" s="160" t="s">
        <v>137</v>
      </c>
      <c r="AU158" s="160" t="s">
        <v>142</v>
      </c>
      <c r="AY158" s="14" t="s">
        <v>134</v>
      </c>
      <c r="BE158" s="161">
        <f t="shared" ref="BE158:BE163" si="14">IF(N158="základná",J158,0)</f>
        <v>0</v>
      </c>
      <c r="BF158" s="161">
        <f t="shared" ref="BF158:BF163" si="15">IF(N158="znížená",J158,0)</f>
        <v>0</v>
      </c>
      <c r="BG158" s="161">
        <f t="shared" ref="BG158:BG163" si="16">IF(N158="zákl. prenesená",J158,0)</f>
        <v>0</v>
      </c>
      <c r="BH158" s="161">
        <f t="shared" ref="BH158:BH163" si="17">IF(N158="zníž. prenesená",J158,0)</f>
        <v>0</v>
      </c>
      <c r="BI158" s="161">
        <f t="shared" ref="BI158:BI163" si="18">IF(N158="nulová",J158,0)</f>
        <v>0</v>
      </c>
      <c r="BJ158" s="14" t="s">
        <v>142</v>
      </c>
      <c r="BK158" s="161">
        <f t="shared" ref="BK158:BK163" si="19">ROUND(I158*H158,2)</f>
        <v>0</v>
      </c>
      <c r="BL158" s="14" t="s">
        <v>141</v>
      </c>
      <c r="BM158" s="160" t="s">
        <v>253</v>
      </c>
    </row>
    <row r="159" spans="1:65" s="2" customFormat="1" ht="24.15" customHeight="1" x14ac:dyDescent="0.2">
      <c r="A159" s="29"/>
      <c r="B159" s="147"/>
      <c r="C159" s="181" t="s">
        <v>256</v>
      </c>
      <c r="D159" s="148" t="s">
        <v>137</v>
      </c>
      <c r="E159" s="149" t="s">
        <v>1208</v>
      </c>
      <c r="F159" s="150" t="s">
        <v>181</v>
      </c>
      <c r="G159" s="151" t="s">
        <v>182</v>
      </c>
      <c r="H159" s="152">
        <v>5.69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37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141</v>
      </c>
      <c r="AT159" s="160" t="s">
        <v>137</v>
      </c>
      <c r="AU159" s="160" t="s">
        <v>142</v>
      </c>
      <c r="AY159" s="14" t="s">
        <v>134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142</v>
      </c>
      <c r="BK159" s="161">
        <f t="shared" si="19"/>
        <v>0</v>
      </c>
      <c r="BL159" s="14" t="s">
        <v>141</v>
      </c>
      <c r="BM159" s="160" t="s">
        <v>259</v>
      </c>
    </row>
    <row r="160" spans="1:65" s="2" customFormat="1" ht="24.15" customHeight="1" x14ac:dyDescent="0.2">
      <c r="A160" s="29"/>
      <c r="B160" s="147"/>
      <c r="C160" s="181" t="s">
        <v>190</v>
      </c>
      <c r="D160" s="148" t="s">
        <v>137</v>
      </c>
      <c r="E160" s="149" t="s">
        <v>1209</v>
      </c>
      <c r="F160" s="150" t="s">
        <v>185</v>
      </c>
      <c r="G160" s="151" t="s">
        <v>182</v>
      </c>
      <c r="H160" s="152">
        <v>36.25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141</v>
      </c>
      <c r="AT160" s="160" t="s">
        <v>137</v>
      </c>
      <c r="AU160" s="160" t="s">
        <v>142</v>
      </c>
      <c r="AY160" s="14" t="s">
        <v>134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142</v>
      </c>
      <c r="BK160" s="161">
        <f t="shared" si="19"/>
        <v>0</v>
      </c>
      <c r="BL160" s="14" t="s">
        <v>141</v>
      </c>
      <c r="BM160" s="160" t="s">
        <v>262</v>
      </c>
    </row>
    <row r="161" spans="1:65" s="2" customFormat="1" ht="24.15" customHeight="1" x14ac:dyDescent="0.2">
      <c r="A161" s="29"/>
      <c r="B161" s="147"/>
      <c r="C161" s="181" t="s">
        <v>265</v>
      </c>
      <c r="D161" s="148" t="s">
        <v>137</v>
      </c>
      <c r="E161" s="149" t="s">
        <v>1210</v>
      </c>
      <c r="F161" s="150" t="s">
        <v>196</v>
      </c>
      <c r="G161" s="151" t="s">
        <v>182</v>
      </c>
      <c r="H161" s="152">
        <v>5.69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37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141</v>
      </c>
      <c r="AT161" s="160" t="s">
        <v>137</v>
      </c>
      <c r="AU161" s="160" t="s">
        <v>142</v>
      </c>
      <c r="AY161" s="14" t="s">
        <v>134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142</v>
      </c>
      <c r="BK161" s="161">
        <f t="shared" si="19"/>
        <v>0</v>
      </c>
      <c r="BL161" s="14" t="s">
        <v>141</v>
      </c>
      <c r="BM161" s="160" t="s">
        <v>269</v>
      </c>
    </row>
    <row r="162" spans="1:65" s="2" customFormat="1" ht="24.15" customHeight="1" x14ac:dyDescent="0.2">
      <c r="A162" s="29"/>
      <c r="B162" s="147"/>
      <c r="C162" s="181" t="s">
        <v>193</v>
      </c>
      <c r="D162" s="148" t="s">
        <v>137</v>
      </c>
      <c r="E162" s="149" t="s">
        <v>1211</v>
      </c>
      <c r="F162" s="150" t="s">
        <v>199</v>
      </c>
      <c r="G162" s="151" t="s">
        <v>182</v>
      </c>
      <c r="H162" s="152">
        <v>36.25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141</v>
      </c>
      <c r="AT162" s="160" t="s">
        <v>137</v>
      </c>
      <c r="AU162" s="160" t="s">
        <v>142</v>
      </c>
      <c r="AY162" s="14" t="s">
        <v>134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142</v>
      </c>
      <c r="BK162" s="161">
        <f t="shared" si="19"/>
        <v>0</v>
      </c>
      <c r="BL162" s="14" t="s">
        <v>141</v>
      </c>
      <c r="BM162" s="160" t="s">
        <v>274</v>
      </c>
    </row>
    <row r="163" spans="1:65" s="2" customFormat="1" ht="24.15" customHeight="1" x14ac:dyDescent="0.2">
      <c r="A163" s="29"/>
      <c r="B163" s="147"/>
      <c r="C163" s="181" t="s">
        <v>277</v>
      </c>
      <c r="D163" s="148" t="s">
        <v>137</v>
      </c>
      <c r="E163" s="149" t="s">
        <v>1212</v>
      </c>
      <c r="F163" s="150" t="s">
        <v>1213</v>
      </c>
      <c r="G163" s="151" t="s">
        <v>182</v>
      </c>
      <c r="H163" s="152">
        <v>5.69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37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141</v>
      </c>
      <c r="AT163" s="160" t="s">
        <v>137</v>
      </c>
      <c r="AU163" s="160" t="s">
        <v>142</v>
      </c>
      <c r="AY163" s="14" t="s">
        <v>134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142</v>
      </c>
      <c r="BK163" s="161">
        <f t="shared" si="19"/>
        <v>0</v>
      </c>
      <c r="BL163" s="14" t="s">
        <v>141</v>
      </c>
      <c r="BM163" s="160" t="s">
        <v>280</v>
      </c>
    </row>
    <row r="164" spans="1:65" s="12" customFormat="1" ht="25.95" customHeight="1" x14ac:dyDescent="0.25">
      <c r="B164" s="134"/>
      <c r="D164" s="135" t="s">
        <v>70</v>
      </c>
      <c r="E164" s="136" t="s">
        <v>205</v>
      </c>
      <c r="F164" s="136" t="s">
        <v>206</v>
      </c>
      <c r="I164" s="137"/>
      <c r="J164" s="138">
        <f>BK164</f>
        <v>0</v>
      </c>
      <c r="L164" s="134"/>
      <c r="M164" s="139"/>
      <c r="N164" s="140"/>
      <c r="O164" s="140"/>
      <c r="P164" s="141">
        <f>P165+P171+P182+P193+P214</f>
        <v>0</v>
      </c>
      <c r="Q164" s="140"/>
      <c r="R164" s="141">
        <f>R165+R171+R182+R193+R214</f>
        <v>0</v>
      </c>
      <c r="S164" s="140"/>
      <c r="T164" s="142">
        <f>T165+T171+T182+T193+T214</f>
        <v>0</v>
      </c>
      <c r="AR164" s="135" t="s">
        <v>142</v>
      </c>
      <c r="AT164" s="143" t="s">
        <v>70</v>
      </c>
      <c r="AU164" s="143" t="s">
        <v>71</v>
      </c>
      <c r="AY164" s="135" t="s">
        <v>134</v>
      </c>
      <c r="BK164" s="144">
        <f>BK165+BK171+BK182+BK193+BK214</f>
        <v>0</v>
      </c>
    </row>
    <row r="165" spans="1:65" s="12" customFormat="1" ht="22.8" customHeight="1" x14ac:dyDescent="0.25">
      <c r="B165" s="134"/>
      <c r="D165" s="135" t="s">
        <v>70</v>
      </c>
      <c r="E165" s="145" t="s">
        <v>216</v>
      </c>
      <c r="F165" s="145" t="s">
        <v>217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SUM(P166:P170)</f>
        <v>0</v>
      </c>
      <c r="Q165" s="140"/>
      <c r="R165" s="141">
        <f>SUM(R166:R170)</f>
        <v>0</v>
      </c>
      <c r="S165" s="140"/>
      <c r="T165" s="142">
        <f>SUM(T166:T170)</f>
        <v>0</v>
      </c>
      <c r="AR165" s="135" t="s">
        <v>142</v>
      </c>
      <c r="AT165" s="143" t="s">
        <v>70</v>
      </c>
      <c r="AU165" s="143" t="s">
        <v>78</v>
      </c>
      <c r="AY165" s="135" t="s">
        <v>134</v>
      </c>
      <c r="BK165" s="144">
        <f>SUM(BK166:BK170)</f>
        <v>0</v>
      </c>
    </row>
    <row r="166" spans="1:65" s="2" customFormat="1" ht="24.15" customHeight="1" x14ac:dyDescent="0.2">
      <c r="A166" s="29"/>
      <c r="B166" s="147"/>
      <c r="C166" s="148" t="s">
        <v>197</v>
      </c>
      <c r="D166" s="148" t="s">
        <v>137</v>
      </c>
      <c r="E166" s="149" t="s">
        <v>1214</v>
      </c>
      <c r="F166" s="150" t="s">
        <v>1215</v>
      </c>
      <c r="G166" s="151" t="s">
        <v>226</v>
      </c>
      <c r="H166" s="152">
        <v>170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37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166</v>
      </c>
      <c r="AT166" s="160" t="s">
        <v>137</v>
      </c>
      <c r="AU166" s="160" t="s">
        <v>142</v>
      </c>
      <c r="AY166" s="14" t="s">
        <v>134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142</v>
      </c>
      <c r="BK166" s="161">
        <f>ROUND(I166*H166,2)</f>
        <v>0</v>
      </c>
      <c r="BL166" s="14" t="s">
        <v>166</v>
      </c>
      <c r="BM166" s="160" t="s">
        <v>369</v>
      </c>
    </row>
    <row r="167" spans="1:65" s="2" customFormat="1" ht="21.75" customHeight="1" x14ac:dyDescent="0.2">
      <c r="A167" s="29"/>
      <c r="B167" s="147"/>
      <c r="C167" s="148" t="s">
        <v>361</v>
      </c>
      <c r="D167" s="148" t="s">
        <v>137</v>
      </c>
      <c r="E167" s="149" t="s">
        <v>1216</v>
      </c>
      <c r="F167" s="150" t="s">
        <v>1217</v>
      </c>
      <c r="G167" s="151" t="s">
        <v>226</v>
      </c>
      <c r="H167" s="152">
        <v>439</v>
      </c>
      <c r="I167" s="153"/>
      <c r="J167" s="154">
        <f>ROUND(I167*H167,2)</f>
        <v>0</v>
      </c>
      <c r="K167" s="155"/>
      <c r="L167" s="30"/>
      <c r="M167" s="156" t="s">
        <v>1</v>
      </c>
      <c r="N167" s="157" t="s">
        <v>37</v>
      </c>
      <c r="O167" s="58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166</v>
      </c>
      <c r="AT167" s="160" t="s">
        <v>137</v>
      </c>
      <c r="AU167" s="160" t="s">
        <v>142</v>
      </c>
      <c r="AY167" s="14" t="s">
        <v>134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142</v>
      </c>
      <c r="BK167" s="161">
        <f>ROUND(I167*H167,2)</f>
        <v>0</v>
      </c>
      <c r="BL167" s="14" t="s">
        <v>166</v>
      </c>
      <c r="BM167" s="160" t="s">
        <v>372</v>
      </c>
    </row>
    <row r="168" spans="1:65" s="2" customFormat="1" ht="24.15" customHeight="1" x14ac:dyDescent="0.2">
      <c r="A168" s="29"/>
      <c r="B168" s="147"/>
      <c r="C168" s="167" t="s">
        <v>200</v>
      </c>
      <c r="D168" s="167" t="s">
        <v>398</v>
      </c>
      <c r="E168" s="168" t="s">
        <v>1218</v>
      </c>
      <c r="F168" s="169" t="s">
        <v>1219</v>
      </c>
      <c r="G168" s="170" t="s">
        <v>226</v>
      </c>
      <c r="H168" s="171">
        <v>439</v>
      </c>
      <c r="I168" s="172"/>
      <c r="J168" s="173">
        <f>ROUND(I168*H168,2)</f>
        <v>0</v>
      </c>
      <c r="K168" s="174"/>
      <c r="L168" s="175"/>
      <c r="M168" s="176" t="s">
        <v>1</v>
      </c>
      <c r="N168" s="177" t="s">
        <v>37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193</v>
      </c>
      <c r="AT168" s="160" t="s">
        <v>398</v>
      </c>
      <c r="AU168" s="160" t="s">
        <v>142</v>
      </c>
      <c r="AY168" s="14" t="s">
        <v>134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142</v>
      </c>
      <c r="BK168" s="161">
        <f>ROUND(I168*H168,2)</f>
        <v>0</v>
      </c>
      <c r="BL168" s="14" t="s">
        <v>166</v>
      </c>
      <c r="BM168" s="160" t="s">
        <v>376</v>
      </c>
    </row>
    <row r="169" spans="1:65" s="2" customFormat="1" ht="24.15" customHeight="1" x14ac:dyDescent="0.2">
      <c r="A169" s="29"/>
      <c r="B169" s="147"/>
      <c r="C169" s="167" t="s">
        <v>366</v>
      </c>
      <c r="D169" s="167" t="s">
        <v>398</v>
      </c>
      <c r="E169" s="168" t="s">
        <v>1220</v>
      </c>
      <c r="F169" s="169" t="s">
        <v>1221</v>
      </c>
      <c r="G169" s="170" t="s">
        <v>226</v>
      </c>
      <c r="H169" s="171">
        <v>170</v>
      </c>
      <c r="I169" s="172"/>
      <c r="J169" s="173">
        <f>ROUND(I169*H169,2)</f>
        <v>0</v>
      </c>
      <c r="K169" s="174"/>
      <c r="L169" s="175"/>
      <c r="M169" s="176" t="s">
        <v>1</v>
      </c>
      <c r="N169" s="177" t="s">
        <v>37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193</v>
      </c>
      <c r="AT169" s="160" t="s">
        <v>398</v>
      </c>
      <c r="AU169" s="160" t="s">
        <v>142</v>
      </c>
      <c r="AY169" s="14" t="s">
        <v>134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142</v>
      </c>
      <c r="BK169" s="161">
        <f>ROUND(I169*H169,2)</f>
        <v>0</v>
      </c>
      <c r="BL169" s="14" t="s">
        <v>166</v>
      </c>
      <c r="BM169" s="160" t="s">
        <v>379</v>
      </c>
    </row>
    <row r="170" spans="1:65" s="2" customFormat="1" ht="24.15" customHeight="1" x14ac:dyDescent="0.2">
      <c r="A170" s="29"/>
      <c r="B170" s="147"/>
      <c r="C170" s="148" t="s">
        <v>204</v>
      </c>
      <c r="D170" s="148" t="s">
        <v>137</v>
      </c>
      <c r="E170" s="149" t="s">
        <v>498</v>
      </c>
      <c r="F170" s="150" t="s">
        <v>499</v>
      </c>
      <c r="G170" s="151" t="s">
        <v>182</v>
      </c>
      <c r="H170" s="152">
        <v>5.8000000000000003E-2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37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166</v>
      </c>
      <c r="AT170" s="160" t="s">
        <v>137</v>
      </c>
      <c r="AU170" s="160" t="s">
        <v>142</v>
      </c>
      <c r="AY170" s="14" t="s">
        <v>134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142</v>
      </c>
      <c r="BK170" s="161">
        <f>ROUND(I170*H170,2)</f>
        <v>0</v>
      </c>
      <c r="BL170" s="14" t="s">
        <v>166</v>
      </c>
      <c r="BM170" s="160" t="s">
        <v>383</v>
      </c>
    </row>
    <row r="171" spans="1:65" s="12" customFormat="1" ht="22.8" customHeight="1" x14ac:dyDescent="0.25">
      <c r="B171" s="134"/>
      <c r="D171" s="135" t="s">
        <v>70</v>
      </c>
      <c r="E171" s="145" t="s">
        <v>221</v>
      </c>
      <c r="F171" s="145" t="s">
        <v>1222</v>
      </c>
      <c r="I171" s="137"/>
      <c r="J171" s="146">
        <f>BK171</f>
        <v>0</v>
      </c>
      <c r="L171" s="134"/>
      <c r="M171" s="139"/>
      <c r="N171" s="140"/>
      <c r="O171" s="140"/>
      <c r="P171" s="141">
        <f>SUM(P172:P181)</f>
        <v>0</v>
      </c>
      <c r="Q171" s="140"/>
      <c r="R171" s="141">
        <f>SUM(R172:R181)</f>
        <v>0</v>
      </c>
      <c r="S171" s="140"/>
      <c r="T171" s="142">
        <f>SUM(T172:T181)</f>
        <v>0</v>
      </c>
      <c r="AR171" s="135" t="s">
        <v>142</v>
      </c>
      <c r="AT171" s="143" t="s">
        <v>70</v>
      </c>
      <c r="AU171" s="143" t="s">
        <v>78</v>
      </c>
      <c r="AY171" s="135" t="s">
        <v>134</v>
      </c>
      <c r="BK171" s="144">
        <f>SUM(BK172:BK181)</f>
        <v>0</v>
      </c>
    </row>
    <row r="172" spans="1:65" s="2" customFormat="1" ht="21.75" customHeight="1" x14ac:dyDescent="0.2">
      <c r="A172" s="29"/>
      <c r="B172" s="147"/>
      <c r="C172" s="148" t="s">
        <v>373</v>
      </c>
      <c r="D172" s="148" t="s">
        <v>137</v>
      </c>
      <c r="E172" s="149" t="s">
        <v>1223</v>
      </c>
      <c r="F172" s="150" t="s">
        <v>1224</v>
      </c>
      <c r="G172" s="151" t="s">
        <v>226</v>
      </c>
      <c r="H172" s="152">
        <v>96</v>
      </c>
      <c r="I172" s="153"/>
      <c r="J172" s="154">
        <f t="shared" ref="J172:J181" si="20">ROUND(I172*H172,2)</f>
        <v>0</v>
      </c>
      <c r="K172" s="155"/>
      <c r="L172" s="30"/>
      <c r="M172" s="156" t="s">
        <v>1</v>
      </c>
      <c r="N172" s="157" t="s">
        <v>37</v>
      </c>
      <c r="O172" s="58"/>
      <c r="P172" s="158">
        <f t="shared" ref="P172:P181" si="21">O172*H172</f>
        <v>0</v>
      </c>
      <c r="Q172" s="158">
        <v>0</v>
      </c>
      <c r="R172" s="158">
        <f t="shared" ref="R172:R181" si="22">Q172*H172</f>
        <v>0</v>
      </c>
      <c r="S172" s="158">
        <v>0</v>
      </c>
      <c r="T172" s="159">
        <f t="shared" ref="T172:T181" si="23"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166</v>
      </c>
      <c r="AT172" s="160" t="s">
        <v>137</v>
      </c>
      <c r="AU172" s="160" t="s">
        <v>142</v>
      </c>
      <c r="AY172" s="14" t="s">
        <v>134</v>
      </c>
      <c r="BE172" s="161">
        <f t="shared" ref="BE172:BE181" si="24">IF(N172="základná",J172,0)</f>
        <v>0</v>
      </c>
      <c r="BF172" s="161">
        <f t="shared" ref="BF172:BF181" si="25">IF(N172="znížená",J172,0)</f>
        <v>0</v>
      </c>
      <c r="BG172" s="161">
        <f t="shared" ref="BG172:BG181" si="26">IF(N172="zákl. prenesená",J172,0)</f>
        <v>0</v>
      </c>
      <c r="BH172" s="161">
        <f t="shared" ref="BH172:BH181" si="27">IF(N172="zníž. prenesená",J172,0)</f>
        <v>0</v>
      </c>
      <c r="BI172" s="161">
        <f t="shared" ref="BI172:BI181" si="28">IF(N172="nulová",J172,0)</f>
        <v>0</v>
      </c>
      <c r="BJ172" s="14" t="s">
        <v>142</v>
      </c>
      <c r="BK172" s="161">
        <f t="shared" ref="BK172:BK181" si="29">ROUND(I172*H172,2)</f>
        <v>0</v>
      </c>
      <c r="BL172" s="14" t="s">
        <v>166</v>
      </c>
      <c r="BM172" s="160" t="s">
        <v>386</v>
      </c>
    </row>
    <row r="173" spans="1:65" s="2" customFormat="1" ht="21.75" customHeight="1" x14ac:dyDescent="0.2">
      <c r="A173" s="29"/>
      <c r="B173" s="147"/>
      <c r="C173" s="148" t="s">
        <v>211</v>
      </c>
      <c r="D173" s="148" t="s">
        <v>137</v>
      </c>
      <c r="E173" s="149" t="s">
        <v>1225</v>
      </c>
      <c r="F173" s="150" t="s">
        <v>1226</v>
      </c>
      <c r="G173" s="151" t="s">
        <v>226</v>
      </c>
      <c r="H173" s="152">
        <v>39</v>
      </c>
      <c r="I173" s="153"/>
      <c r="J173" s="154">
        <f t="shared" si="20"/>
        <v>0</v>
      </c>
      <c r="K173" s="155"/>
      <c r="L173" s="30"/>
      <c r="M173" s="156" t="s">
        <v>1</v>
      </c>
      <c r="N173" s="157" t="s">
        <v>37</v>
      </c>
      <c r="O173" s="58"/>
      <c r="P173" s="158">
        <f t="shared" si="21"/>
        <v>0</v>
      </c>
      <c r="Q173" s="158">
        <v>0</v>
      </c>
      <c r="R173" s="158">
        <f t="shared" si="22"/>
        <v>0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166</v>
      </c>
      <c r="AT173" s="160" t="s">
        <v>137</v>
      </c>
      <c r="AU173" s="160" t="s">
        <v>142</v>
      </c>
      <c r="AY173" s="14" t="s">
        <v>134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142</v>
      </c>
      <c r="BK173" s="161">
        <f t="shared" si="29"/>
        <v>0</v>
      </c>
      <c r="BL173" s="14" t="s">
        <v>166</v>
      </c>
      <c r="BM173" s="160" t="s">
        <v>390</v>
      </c>
    </row>
    <row r="174" spans="1:65" s="2" customFormat="1" ht="21.75" customHeight="1" x14ac:dyDescent="0.2">
      <c r="A174" s="29"/>
      <c r="B174" s="147"/>
      <c r="C174" s="148" t="s">
        <v>380</v>
      </c>
      <c r="D174" s="148" t="s">
        <v>137</v>
      </c>
      <c r="E174" s="149" t="s">
        <v>1227</v>
      </c>
      <c r="F174" s="150" t="s">
        <v>1228</v>
      </c>
      <c r="G174" s="151" t="s">
        <v>226</v>
      </c>
      <c r="H174" s="152">
        <v>42.36</v>
      </c>
      <c r="I174" s="153"/>
      <c r="J174" s="154">
        <f t="shared" si="20"/>
        <v>0</v>
      </c>
      <c r="K174" s="155"/>
      <c r="L174" s="30"/>
      <c r="M174" s="156" t="s">
        <v>1</v>
      </c>
      <c r="N174" s="157" t="s">
        <v>37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166</v>
      </c>
      <c r="AT174" s="160" t="s">
        <v>137</v>
      </c>
      <c r="AU174" s="160" t="s">
        <v>142</v>
      </c>
      <c r="AY174" s="14" t="s">
        <v>134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142</v>
      </c>
      <c r="BK174" s="161">
        <f t="shared" si="29"/>
        <v>0</v>
      </c>
      <c r="BL174" s="14" t="s">
        <v>166</v>
      </c>
      <c r="BM174" s="160" t="s">
        <v>393</v>
      </c>
    </row>
    <row r="175" spans="1:65" s="2" customFormat="1" ht="21.75" customHeight="1" x14ac:dyDescent="0.2">
      <c r="A175" s="29"/>
      <c r="B175" s="147"/>
      <c r="C175" s="148" t="s">
        <v>215</v>
      </c>
      <c r="D175" s="148" t="s">
        <v>137</v>
      </c>
      <c r="E175" s="149" t="s">
        <v>1229</v>
      </c>
      <c r="F175" s="150" t="s">
        <v>1230</v>
      </c>
      <c r="G175" s="151" t="s">
        <v>226</v>
      </c>
      <c r="H175" s="152">
        <v>29.1</v>
      </c>
      <c r="I175" s="153"/>
      <c r="J175" s="154">
        <f t="shared" si="20"/>
        <v>0</v>
      </c>
      <c r="K175" s="155"/>
      <c r="L175" s="30"/>
      <c r="M175" s="156" t="s">
        <v>1</v>
      </c>
      <c r="N175" s="157" t="s">
        <v>37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166</v>
      </c>
      <c r="AT175" s="160" t="s">
        <v>137</v>
      </c>
      <c r="AU175" s="160" t="s">
        <v>142</v>
      </c>
      <c r="AY175" s="14" t="s">
        <v>134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142</v>
      </c>
      <c r="BK175" s="161">
        <f t="shared" si="29"/>
        <v>0</v>
      </c>
      <c r="BL175" s="14" t="s">
        <v>166</v>
      </c>
      <c r="BM175" s="160" t="s">
        <v>397</v>
      </c>
    </row>
    <row r="176" spans="1:65" s="2" customFormat="1" ht="24.15" customHeight="1" x14ac:dyDescent="0.2">
      <c r="A176" s="29"/>
      <c r="B176" s="147"/>
      <c r="C176" s="148" t="s">
        <v>387</v>
      </c>
      <c r="D176" s="148" t="s">
        <v>137</v>
      </c>
      <c r="E176" s="149" t="s">
        <v>1231</v>
      </c>
      <c r="F176" s="150" t="s">
        <v>1232</v>
      </c>
      <c r="G176" s="151" t="s">
        <v>226</v>
      </c>
      <c r="H176" s="152">
        <v>126</v>
      </c>
      <c r="I176" s="153"/>
      <c r="J176" s="154">
        <f t="shared" si="20"/>
        <v>0</v>
      </c>
      <c r="K176" s="155"/>
      <c r="L176" s="30"/>
      <c r="M176" s="156" t="s">
        <v>1</v>
      </c>
      <c r="N176" s="157" t="s">
        <v>37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166</v>
      </c>
      <c r="AT176" s="160" t="s">
        <v>137</v>
      </c>
      <c r="AU176" s="160" t="s">
        <v>142</v>
      </c>
      <c r="AY176" s="14" t="s">
        <v>134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142</v>
      </c>
      <c r="BK176" s="161">
        <f t="shared" si="29"/>
        <v>0</v>
      </c>
      <c r="BL176" s="14" t="s">
        <v>166</v>
      </c>
      <c r="BM176" s="160" t="s">
        <v>401</v>
      </c>
    </row>
    <row r="177" spans="1:65" s="2" customFormat="1" ht="24.15" customHeight="1" x14ac:dyDescent="0.2">
      <c r="A177" s="29"/>
      <c r="B177" s="147"/>
      <c r="C177" s="148" t="s">
        <v>220</v>
      </c>
      <c r="D177" s="148" t="s">
        <v>137</v>
      </c>
      <c r="E177" s="149" t="s">
        <v>1233</v>
      </c>
      <c r="F177" s="150" t="s">
        <v>1234</v>
      </c>
      <c r="G177" s="151" t="s">
        <v>232</v>
      </c>
      <c r="H177" s="152">
        <v>20</v>
      </c>
      <c r="I177" s="153"/>
      <c r="J177" s="154">
        <f t="shared" si="20"/>
        <v>0</v>
      </c>
      <c r="K177" s="155"/>
      <c r="L177" s="30"/>
      <c r="M177" s="156" t="s">
        <v>1</v>
      </c>
      <c r="N177" s="157" t="s">
        <v>37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166</v>
      </c>
      <c r="AT177" s="160" t="s">
        <v>137</v>
      </c>
      <c r="AU177" s="160" t="s">
        <v>142</v>
      </c>
      <c r="AY177" s="14" t="s">
        <v>134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142</v>
      </c>
      <c r="BK177" s="161">
        <f t="shared" si="29"/>
        <v>0</v>
      </c>
      <c r="BL177" s="14" t="s">
        <v>166</v>
      </c>
      <c r="BM177" s="160" t="s">
        <v>405</v>
      </c>
    </row>
    <row r="178" spans="1:65" s="2" customFormat="1" ht="24.15" customHeight="1" x14ac:dyDescent="0.2">
      <c r="A178" s="29"/>
      <c r="B178" s="147"/>
      <c r="C178" s="148" t="s">
        <v>394</v>
      </c>
      <c r="D178" s="148" t="s">
        <v>137</v>
      </c>
      <c r="E178" s="149" t="s">
        <v>1235</v>
      </c>
      <c r="F178" s="150" t="s">
        <v>1236</v>
      </c>
      <c r="G178" s="151" t="s">
        <v>232</v>
      </c>
      <c r="H178" s="152">
        <v>8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37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166</v>
      </c>
      <c r="AT178" s="160" t="s">
        <v>137</v>
      </c>
      <c r="AU178" s="160" t="s">
        <v>142</v>
      </c>
      <c r="AY178" s="14" t="s">
        <v>134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142</v>
      </c>
      <c r="BK178" s="161">
        <f t="shared" si="29"/>
        <v>0</v>
      </c>
      <c r="BL178" s="14" t="s">
        <v>166</v>
      </c>
      <c r="BM178" s="160" t="s">
        <v>406</v>
      </c>
    </row>
    <row r="179" spans="1:65" s="2" customFormat="1" ht="24.15" customHeight="1" x14ac:dyDescent="0.2">
      <c r="A179" s="29"/>
      <c r="B179" s="147"/>
      <c r="C179" s="148" t="s">
        <v>227</v>
      </c>
      <c r="D179" s="148" t="s">
        <v>137</v>
      </c>
      <c r="E179" s="149" t="s">
        <v>1237</v>
      </c>
      <c r="F179" s="150" t="s">
        <v>1238</v>
      </c>
      <c r="G179" s="151" t="s">
        <v>232</v>
      </c>
      <c r="H179" s="152">
        <v>2</v>
      </c>
      <c r="I179" s="153"/>
      <c r="J179" s="154">
        <f t="shared" si="20"/>
        <v>0</v>
      </c>
      <c r="K179" s="155"/>
      <c r="L179" s="30"/>
      <c r="M179" s="156" t="s">
        <v>1</v>
      </c>
      <c r="N179" s="157" t="s">
        <v>37</v>
      </c>
      <c r="O179" s="5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166</v>
      </c>
      <c r="AT179" s="160" t="s">
        <v>137</v>
      </c>
      <c r="AU179" s="160" t="s">
        <v>142</v>
      </c>
      <c r="AY179" s="14" t="s">
        <v>134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142</v>
      </c>
      <c r="BK179" s="161">
        <f t="shared" si="29"/>
        <v>0</v>
      </c>
      <c r="BL179" s="14" t="s">
        <v>166</v>
      </c>
      <c r="BM179" s="160" t="s">
        <v>410</v>
      </c>
    </row>
    <row r="180" spans="1:65" s="2" customFormat="1" ht="24.15" customHeight="1" x14ac:dyDescent="0.2">
      <c r="A180" s="29"/>
      <c r="B180" s="147"/>
      <c r="C180" s="148" t="s">
        <v>402</v>
      </c>
      <c r="D180" s="148" t="s">
        <v>137</v>
      </c>
      <c r="E180" s="149" t="s">
        <v>1239</v>
      </c>
      <c r="F180" s="150" t="s">
        <v>1240</v>
      </c>
      <c r="G180" s="151" t="s">
        <v>232</v>
      </c>
      <c r="H180" s="152">
        <v>22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166</v>
      </c>
      <c r="AT180" s="160" t="s">
        <v>137</v>
      </c>
      <c r="AU180" s="160" t="s">
        <v>142</v>
      </c>
      <c r="AY180" s="14" t="s">
        <v>134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142</v>
      </c>
      <c r="BK180" s="161">
        <f t="shared" si="29"/>
        <v>0</v>
      </c>
      <c r="BL180" s="14" t="s">
        <v>166</v>
      </c>
      <c r="BM180" s="160" t="s">
        <v>413</v>
      </c>
    </row>
    <row r="181" spans="1:65" s="2" customFormat="1" ht="24.15" customHeight="1" x14ac:dyDescent="0.2">
      <c r="A181" s="29"/>
      <c r="B181" s="147"/>
      <c r="C181" s="148" t="s">
        <v>233</v>
      </c>
      <c r="D181" s="148" t="s">
        <v>137</v>
      </c>
      <c r="E181" s="149" t="s">
        <v>1241</v>
      </c>
      <c r="F181" s="150" t="s">
        <v>1242</v>
      </c>
      <c r="G181" s="151" t="s">
        <v>226</v>
      </c>
      <c r="H181" s="152">
        <v>206.46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37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166</v>
      </c>
      <c r="AT181" s="160" t="s">
        <v>137</v>
      </c>
      <c r="AU181" s="160" t="s">
        <v>142</v>
      </c>
      <c r="AY181" s="14" t="s">
        <v>134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142</v>
      </c>
      <c r="BK181" s="161">
        <f t="shared" si="29"/>
        <v>0</v>
      </c>
      <c r="BL181" s="14" t="s">
        <v>166</v>
      </c>
      <c r="BM181" s="160" t="s">
        <v>417</v>
      </c>
    </row>
    <row r="182" spans="1:65" s="12" customFormat="1" ht="22.8" customHeight="1" x14ac:dyDescent="0.25">
      <c r="B182" s="134"/>
      <c r="D182" s="135" t="s">
        <v>70</v>
      </c>
      <c r="E182" s="145" t="s">
        <v>1243</v>
      </c>
      <c r="F182" s="145" t="s">
        <v>1244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SUM(P183:P192)</f>
        <v>0</v>
      </c>
      <c r="Q182" s="140"/>
      <c r="R182" s="141">
        <f>SUM(R183:R192)</f>
        <v>0</v>
      </c>
      <c r="S182" s="140"/>
      <c r="T182" s="142">
        <f>SUM(T183:T192)</f>
        <v>0</v>
      </c>
      <c r="AR182" s="135" t="s">
        <v>142</v>
      </c>
      <c r="AT182" s="143" t="s">
        <v>70</v>
      </c>
      <c r="AU182" s="143" t="s">
        <v>78</v>
      </c>
      <c r="AY182" s="135" t="s">
        <v>134</v>
      </c>
      <c r="BK182" s="144">
        <f>SUM(BK183:BK192)</f>
        <v>0</v>
      </c>
    </row>
    <row r="183" spans="1:65" s="2" customFormat="1" ht="33" customHeight="1" x14ac:dyDescent="0.2">
      <c r="A183" s="29"/>
      <c r="B183" s="147"/>
      <c r="C183" s="148" t="s">
        <v>407</v>
      </c>
      <c r="D183" s="148" t="s">
        <v>137</v>
      </c>
      <c r="E183" s="149" t="s">
        <v>1245</v>
      </c>
      <c r="F183" s="150" t="s">
        <v>1246</v>
      </c>
      <c r="G183" s="151" t="s">
        <v>226</v>
      </c>
      <c r="H183" s="152">
        <v>25</v>
      </c>
      <c r="I183" s="153"/>
      <c r="J183" s="154">
        <f t="shared" ref="J183:J192" si="30">ROUND(I183*H183,2)</f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ref="P183:P192" si="31">O183*H183</f>
        <v>0</v>
      </c>
      <c r="Q183" s="158">
        <v>0</v>
      </c>
      <c r="R183" s="158">
        <f t="shared" ref="R183:R192" si="32">Q183*H183</f>
        <v>0</v>
      </c>
      <c r="S183" s="158">
        <v>0</v>
      </c>
      <c r="T183" s="159">
        <f t="shared" ref="T183:T192" si="3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166</v>
      </c>
      <c r="AT183" s="160" t="s">
        <v>137</v>
      </c>
      <c r="AU183" s="160" t="s">
        <v>142</v>
      </c>
      <c r="AY183" s="14" t="s">
        <v>134</v>
      </c>
      <c r="BE183" s="161">
        <f t="shared" ref="BE183:BE192" si="34">IF(N183="základná",J183,0)</f>
        <v>0</v>
      </c>
      <c r="BF183" s="161">
        <f t="shared" ref="BF183:BF192" si="35">IF(N183="znížená",J183,0)</f>
        <v>0</v>
      </c>
      <c r="BG183" s="161">
        <f t="shared" ref="BG183:BG192" si="36">IF(N183="zákl. prenesená",J183,0)</f>
        <v>0</v>
      </c>
      <c r="BH183" s="161">
        <f t="shared" ref="BH183:BH192" si="37">IF(N183="zníž. prenesená",J183,0)</f>
        <v>0</v>
      </c>
      <c r="BI183" s="161">
        <f t="shared" ref="BI183:BI192" si="38">IF(N183="nulová",J183,0)</f>
        <v>0</v>
      </c>
      <c r="BJ183" s="14" t="s">
        <v>142</v>
      </c>
      <c r="BK183" s="161">
        <f t="shared" ref="BK183:BK192" si="39">ROUND(I183*H183,2)</f>
        <v>0</v>
      </c>
      <c r="BL183" s="14" t="s">
        <v>166</v>
      </c>
      <c r="BM183" s="160" t="s">
        <v>421</v>
      </c>
    </row>
    <row r="184" spans="1:65" s="2" customFormat="1" ht="24.15" customHeight="1" x14ac:dyDescent="0.2">
      <c r="A184" s="29"/>
      <c r="B184" s="147"/>
      <c r="C184" s="148" t="s">
        <v>239</v>
      </c>
      <c r="D184" s="148" t="s">
        <v>137</v>
      </c>
      <c r="E184" s="149" t="s">
        <v>1247</v>
      </c>
      <c r="F184" s="150" t="s">
        <v>1248</v>
      </c>
      <c r="G184" s="151" t="s">
        <v>226</v>
      </c>
      <c r="H184" s="152">
        <v>145</v>
      </c>
      <c r="I184" s="153"/>
      <c r="J184" s="154">
        <f t="shared" si="30"/>
        <v>0</v>
      </c>
      <c r="K184" s="155"/>
      <c r="L184" s="30"/>
      <c r="M184" s="156" t="s">
        <v>1</v>
      </c>
      <c r="N184" s="157" t="s">
        <v>37</v>
      </c>
      <c r="O184" s="58"/>
      <c r="P184" s="158">
        <f t="shared" si="31"/>
        <v>0</v>
      </c>
      <c r="Q184" s="158">
        <v>0</v>
      </c>
      <c r="R184" s="158">
        <f t="shared" si="32"/>
        <v>0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166</v>
      </c>
      <c r="AT184" s="160" t="s">
        <v>137</v>
      </c>
      <c r="AU184" s="160" t="s">
        <v>142</v>
      </c>
      <c r="AY184" s="14" t="s">
        <v>134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142</v>
      </c>
      <c r="BK184" s="161">
        <f t="shared" si="39"/>
        <v>0</v>
      </c>
      <c r="BL184" s="14" t="s">
        <v>166</v>
      </c>
      <c r="BM184" s="160" t="s">
        <v>424</v>
      </c>
    </row>
    <row r="185" spans="1:65" s="2" customFormat="1" ht="24.15" customHeight="1" x14ac:dyDescent="0.2">
      <c r="A185" s="29"/>
      <c r="B185" s="147"/>
      <c r="C185" s="148" t="s">
        <v>414</v>
      </c>
      <c r="D185" s="148" t="s">
        <v>137</v>
      </c>
      <c r="E185" s="149" t="s">
        <v>1249</v>
      </c>
      <c r="F185" s="150" t="s">
        <v>1250</v>
      </c>
      <c r="G185" s="151" t="s">
        <v>226</v>
      </c>
      <c r="H185" s="152">
        <v>189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37</v>
      </c>
      <c r="O185" s="58"/>
      <c r="P185" s="158">
        <f t="shared" si="31"/>
        <v>0</v>
      </c>
      <c r="Q185" s="158">
        <v>0</v>
      </c>
      <c r="R185" s="158">
        <f t="shared" si="32"/>
        <v>0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166</v>
      </c>
      <c r="AT185" s="160" t="s">
        <v>137</v>
      </c>
      <c r="AU185" s="160" t="s">
        <v>142</v>
      </c>
      <c r="AY185" s="14" t="s">
        <v>134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142</v>
      </c>
      <c r="BK185" s="161">
        <f t="shared" si="39"/>
        <v>0</v>
      </c>
      <c r="BL185" s="14" t="s">
        <v>166</v>
      </c>
      <c r="BM185" s="160" t="s">
        <v>428</v>
      </c>
    </row>
    <row r="186" spans="1:65" s="2" customFormat="1" ht="24.15" customHeight="1" x14ac:dyDescent="0.2">
      <c r="A186" s="29"/>
      <c r="B186" s="147"/>
      <c r="C186" s="148" t="s">
        <v>244</v>
      </c>
      <c r="D186" s="148" t="s">
        <v>137</v>
      </c>
      <c r="E186" s="149" t="s">
        <v>1251</v>
      </c>
      <c r="F186" s="150" t="s">
        <v>1252</v>
      </c>
      <c r="G186" s="151" t="s">
        <v>226</v>
      </c>
      <c r="H186" s="152">
        <v>250</v>
      </c>
      <c r="I186" s="153"/>
      <c r="J186" s="154">
        <f t="shared" si="30"/>
        <v>0</v>
      </c>
      <c r="K186" s="155"/>
      <c r="L186" s="30"/>
      <c r="M186" s="156" t="s">
        <v>1</v>
      </c>
      <c r="N186" s="157" t="s">
        <v>37</v>
      </c>
      <c r="O186" s="58"/>
      <c r="P186" s="158">
        <f t="shared" si="31"/>
        <v>0</v>
      </c>
      <c r="Q186" s="158">
        <v>0</v>
      </c>
      <c r="R186" s="158">
        <f t="shared" si="32"/>
        <v>0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166</v>
      </c>
      <c r="AT186" s="160" t="s">
        <v>137</v>
      </c>
      <c r="AU186" s="160" t="s">
        <v>142</v>
      </c>
      <c r="AY186" s="14" t="s">
        <v>134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142</v>
      </c>
      <c r="BK186" s="161">
        <f t="shared" si="39"/>
        <v>0</v>
      </c>
      <c r="BL186" s="14" t="s">
        <v>166</v>
      </c>
      <c r="BM186" s="160" t="s">
        <v>431</v>
      </c>
    </row>
    <row r="187" spans="1:65" s="2" customFormat="1" ht="16.5" customHeight="1" x14ac:dyDescent="0.2">
      <c r="A187" s="29"/>
      <c r="B187" s="147"/>
      <c r="C187" s="148" t="s">
        <v>418</v>
      </c>
      <c r="D187" s="148" t="s">
        <v>137</v>
      </c>
      <c r="E187" s="149" t="s">
        <v>1253</v>
      </c>
      <c r="F187" s="150" t="s">
        <v>1254</v>
      </c>
      <c r="G187" s="151" t="s">
        <v>232</v>
      </c>
      <c r="H187" s="152">
        <v>175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37</v>
      </c>
      <c r="O187" s="58"/>
      <c r="P187" s="158">
        <f t="shared" si="31"/>
        <v>0</v>
      </c>
      <c r="Q187" s="158">
        <v>0</v>
      </c>
      <c r="R187" s="158">
        <f t="shared" si="32"/>
        <v>0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166</v>
      </c>
      <c r="AT187" s="160" t="s">
        <v>137</v>
      </c>
      <c r="AU187" s="160" t="s">
        <v>142</v>
      </c>
      <c r="AY187" s="14" t="s">
        <v>134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142</v>
      </c>
      <c r="BK187" s="161">
        <f t="shared" si="39"/>
        <v>0</v>
      </c>
      <c r="BL187" s="14" t="s">
        <v>166</v>
      </c>
      <c r="BM187" s="160" t="s">
        <v>433</v>
      </c>
    </row>
    <row r="188" spans="1:65" s="2" customFormat="1" ht="24.15" customHeight="1" x14ac:dyDescent="0.2">
      <c r="A188" s="29"/>
      <c r="B188" s="147"/>
      <c r="C188" s="167" t="s">
        <v>248</v>
      </c>
      <c r="D188" s="167" t="s">
        <v>398</v>
      </c>
      <c r="E188" s="168" t="s">
        <v>1255</v>
      </c>
      <c r="F188" s="169" t="s">
        <v>1256</v>
      </c>
      <c r="G188" s="170" t="s">
        <v>232</v>
      </c>
      <c r="H188" s="171">
        <v>175</v>
      </c>
      <c r="I188" s="172"/>
      <c r="J188" s="173">
        <f t="shared" si="30"/>
        <v>0</v>
      </c>
      <c r="K188" s="174"/>
      <c r="L188" s="175"/>
      <c r="M188" s="176" t="s">
        <v>1</v>
      </c>
      <c r="N188" s="177" t="s">
        <v>37</v>
      </c>
      <c r="O188" s="58"/>
      <c r="P188" s="158">
        <f t="shared" si="31"/>
        <v>0</v>
      </c>
      <c r="Q188" s="158">
        <v>0</v>
      </c>
      <c r="R188" s="158">
        <f t="shared" si="32"/>
        <v>0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193</v>
      </c>
      <c r="AT188" s="160" t="s">
        <v>398</v>
      </c>
      <c r="AU188" s="160" t="s">
        <v>142</v>
      </c>
      <c r="AY188" s="14" t="s">
        <v>134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142</v>
      </c>
      <c r="BK188" s="161">
        <f t="shared" si="39"/>
        <v>0</v>
      </c>
      <c r="BL188" s="14" t="s">
        <v>166</v>
      </c>
      <c r="BM188" s="160" t="s">
        <v>439</v>
      </c>
    </row>
    <row r="189" spans="1:65" s="2" customFormat="1" ht="24.15" customHeight="1" x14ac:dyDescent="0.2">
      <c r="A189" s="29"/>
      <c r="B189" s="147"/>
      <c r="C189" s="148" t="s">
        <v>425</v>
      </c>
      <c r="D189" s="148" t="s">
        <v>137</v>
      </c>
      <c r="E189" s="149" t="s">
        <v>1257</v>
      </c>
      <c r="F189" s="150" t="s">
        <v>1258</v>
      </c>
      <c r="G189" s="151" t="s">
        <v>1259</v>
      </c>
      <c r="H189" s="152">
        <v>2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37</v>
      </c>
      <c r="O189" s="58"/>
      <c r="P189" s="158">
        <f t="shared" si="31"/>
        <v>0</v>
      </c>
      <c r="Q189" s="158">
        <v>0</v>
      </c>
      <c r="R189" s="158">
        <f t="shared" si="32"/>
        <v>0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166</v>
      </c>
      <c r="AT189" s="160" t="s">
        <v>137</v>
      </c>
      <c r="AU189" s="160" t="s">
        <v>142</v>
      </c>
      <c r="AY189" s="14" t="s">
        <v>134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142</v>
      </c>
      <c r="BK189" s="161">
        <f t="shared" si="39"/>
        <v>0</v>
      </c>
      <c r="BL189" s="14" t="s">
        <v>166</v>
      </c>
      <c r="BM189" s="160" t="s">
        <v>442</v>
      </c>
    </row>
    <row r="190" spans="1:65" s="2" customFormat="1" ht="37.799999999999997" customHeight="1" x14ac:dyDescent="0.2">
      <c r="A190" s="29"/>
      <c r="B190" s="147"/>
      <c r="C190" s="167" t="s">
        <v>253</v>
      </c>
      <c r="D190" s="167" t="s">
        <v>398</v>
      </c>
      <c r="E190" s="168" t="s">
        <v>1260</v>
      </c>
      <c r="F190" s="169" t="s">
        <v>1261</v>
      </c>
      <c r="G190" s="170" t="s">
        <v>232</v>
      </c>
      <c r="H190" s="171">
        <v>2</v>
      </c>
      <c r="I190" s="172"/>
      <c r="J190" s="173">
        <f t="shared" si="30"/>
        <v>0</v>
      </c>
      <c r="K190" s="174"/>
      <c r="L190" s="175"/>
      <c r="M190" s="176" t="s">
        <v>1</v>
      </c>
      <c r="N190" s="177" t="s">
        <v>37</v>
      </c>
      <c r="O190" s="58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193</v>
      </c>
      <c r="AT190" s="160" t="s">
        <v>398</v>
      </c>
      <c r="AU190" s="160" t="s">
        <v>142</v>
      </c>
      <c r="AY190" s="14" t="s">
        <v>134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142</v>
      </c>
      <c r="BK190" s="161">
        <f t="shared" si="39"/>
        <v>0</v>
      </c>
      <c r="BL190" s="14" t="s">
        <v>166</v>
      </c>
      <c r="BM190" s="160" t="s">
        <v>446</v>
      </c>
    </row>
    <row r="191" spans="1:65" s="2" customFormat="1" ht="21.75" customHeight="1" x14ac:dyDescent="0.2">
      <c r="A191" s="29"/>
      <c r="B191" s="147"/>
      <c r="C191" s="148" t="s">
        <v>432</v>
      </c>
      <c r="D191" s="148" t="s">
        <v>137</v>
      </c>
      <c r="E191" s="149" t="s">
        <v>1262</v>
      </c>
      <c r="F191" s="150" t="s">
        <v>1263</v>
      </c>
      <c r="G191" s="151" t="s">
        <v>226</v>
      </c>
      <c r="H191" s="152">
        <v>359</v>
      </c>
      <c r="I191" s="153"/>
      <c r="J191" s="154">
        <f t="shared" si="30"/>
        <v>0</v>
      </c>
      <c r="K191" s="155"/>
      <c r="L191" s="30"/>
      <c r="M191" s="156" t="s">
        <v>1</v>
      </c>
      <c r="N191" s="157" t="s">
        <v>37</v>
      </c>
      <c r="O191" s="58"/>
      <c r="P191" s="158">
        <f t="shared" si="31"/>
        <v>0</v>
      </c>
      <c r="Q191" s="158">
        <v>0</v>
      </c>
      <c r="R191" s="158">
        <f t="shared" si="32"/>
        <v>0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166</v>
      </c>
      <c r="AT191" s="160" t="s">
        <v>137</v>
      </c>
      <c r="AU191" s="160" t="s">
        <v>142</v>
      </c>
      <c r="AY191" s="14" t="s">
        <v>134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142</v>
      </c>
      <c r="BK191" s="161">
        <f t="shared" si="39"/>
        <v>0</v>
      </c>
      <c r="BL191" s="14" t="s">
        <v>166</v>
      </c>
      <c r="BM191" s="160" t="s">
        <v>449</v>
      </c>
    </row>
    <row r="192" spans="1:65" s="2" customFormat="1" ht="24.15" customHeight="1" x14ac:dyDescent="0.2">
      <c r="A192" s="29"/>
      <c r="B192" s="147"/>
      <c r="C192" s="148" t="s">
        <v>259</v>
      </c>
      <c r="D192" s="148" t="s">
        <v>137</v>
      </c>
      <c r="E192" s="149" t="s">
        <v>1264</v>
      </c>
      <c r="F192" s="150" t="s">
        <v>1265</v>
      </c>
      <c r="G192" s="151" t="s">
        <v>182</v>
      </c>
      <c r="H192" s="152">
        <v>0.223</v>
      </c>
      <c r="I192" s="153"/>
      <c r="J192" s="154">
        <f t="shared" si="30"/>
        <v>0</v>
      </c>
      <c r="K192" s="155"/>
      <c r="L192" s="30"/>
      <c r="M192" s="156" t="s">
        <v>1</v>
      </c>
      <c r="N192" s="157" t="s">
        <v>37</v>
      </c>
      <c r="O192" s="58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166</v>
      </c>
      <c r="AT192" s="160" t="s">
        <v>137</v>
      </c>
      <c r="AU192" s="160" t="s">
        <v>142</v>
      </c>
      <c r="AY192" s="14" t="s">
        <v>134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142</v>
      </c>
      <c r="BK192" s="161">
        <f t="shared" si="39"/>
        <v>0</v>
      </c>
      <c r="BL192" s="14" t="s">
        <v>166</v>
      </c>
      <c r="BM192" s="160" t="s">
        <v>453</v>
      </c>
    </row>
    <row r="193" spans="1:65" s="12" customFormat="1" ht="22.8" customHeight="1" x14ac:dyDescent="0.25">
      <c r="B193" s="134"/>
      <c r="D193" s="135" t="s">
        <v>70</v>
      </c>
      <c r="E193" s="145" t="s">
        <v>1266</v>
      </c>
      <c r="F193" s="145" t="s">
        <v>1267</v>
      </c>
      <c r="I193" s="137"/>
      <c r="J193" s="146">
        <f>BK193</f>
        <v>0</v>
      </c>
      <c r="L193" s="134"/>
      <c r="M193" s="139"/>
      <c r="N193" s="140"/>
      <c r="O193" s="140"/>
      <c r="P193" s="141">
        <f>SUM(P194:P213)</f>
        <v>0</v>
      </c>
      <c r="Q193" s="140"/>
      <c r="R193" s="141">
        <f>SUM(R194:R213)</f>
        <v>0</v>
      </c>
      <c r="S193" s="140"/>
      <c r="T193" s="142">
        <f>SUM(T194:T213)</f>
        <v>0</v>
      </c>
      <c r="AR193" s="135" t="s">
        <v>142</v>
      </c>
      <c r="AT193" s="143" t="s">
        <v>70</v>
      </c>
      <c r="AU193" s="143" t="s">
        <v>78</v>
      </c>
      <c r="AY193" s="135" t="s">
        <v>134</v>
      </c>
      <c r="BK193" s="144">
        <f>SUM(BK194:BK213)</f>
        <v>0</v>
      </c>
    </row>
    <row r="194" spans="1:65" s="2" customFormat="1" ht="16.5" customHeight="1" x14ac:dyDescent="0.2">
      <c r="A194" s="29"/>
      <c r="B194" s="147"/>
      <c r="C194" s="148" t="s">
        <v>436</v>
      </c>
      <c r="D194" s="148" t="s">
        <v>137</v>
      </c>
      <c r="E194" s="149" t="s">
        <v>1268</v>
      </c>
      <c r="F194" s="150" t="s">
        <v>1269</v>
      </c>
      <c r="G194" s="151" t="s">
        <v>232</v>
      </c>
      <c r="H194" s="152">
        <v>1</v>
      </c>
      <c r="I194" s="153"/>
      <c r="J194" s="154">
        <f t="shared" ref="J194:J213" si="40">ROUND(I194*H194,2)</f>
        <v>0</v>
      </c>
      <c r="K194" s="155"/>
      <c r="L194" s="30"/>
      <c r="M194" s="156" t="s">
        <v>1</v>
      </c>
      <c r="N194" s="157" t="s">
        <v>37</v>
      </c>
      <c r="O194" s="58"/>
      <c r="P194" s="158">
        <f t="shared" ref="P194:P213" si="41">O194*H194</f>
        <v>0</v>
      </c>
      <c r="Q194" s="158">
        <v>0</v>
      </c>
      <c r="R194" s="158">
        <f t="shared" ref="R194:R213" si="42">Q194*H194</f>
        <v>0</v>
      </c>
      <c r="S194" s="158">
        <v>0</v>
      </c>
      <c r="T194" s="159">
        <f t="shared" ref="T194:T213" si="4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166</v>
      </c>
      <c r="AT194" s="160" t="s">
        <v>137</v>
      </c>
      <c r="AU194" s="160" t="s">
        <v>142</v>
      </c>
      <c r="AY194" s="14" t="s">
        <v>134</v>
      </c>
      <c r="BE194" s="161">
        <f t="shared" ref="BE194:BE213" si="44">IF(N194="základná",J194,0)</f>
        <v>0</v>
      </c>
      <c r="BF194" s="161">
        <f t="shared" ref="BF194:BF213" si="45">IF(N194="znížená",J194,0)</f>
        <v>0</v>
      </c>
      <c r="BG194" s="161">
        <f t="shared" ref="BG194:BG213" si="46">IF(N194="zákl. prenesená",J194,0)</f>
        <v>0</v>
      </c>
      <c r="BH194" s="161">
        <f t="shared" ref="BH194:BH213" si="47">IF(N194="zníž. prenesená",J194,0)</f>
        <v>0</v>
      </c>
      <c r="BI194" s="161">
        <f t="shared" ref="BI194:BI213" si="48">IF(N194="nulová",J194,0)</f>
        <v>0</v>
      </c>
      <c r="BJ194" s="14" t="s">
        <v>142</v>
      </c>
      <c r="BK194" s="161">
        <f t="shared" ref="BK194:BK213" si="49">ROUND(I194*H194,2)</f>
        <v>0</v>
      </c>
      <c r="BL194" s="14" t="s">
        <v>166</v>
      </c>
      <c r="BM194" s="160" t="s">
        <v>456</v>
      </c>
    </row>
    <row r="195" spans="1:65" s="2" customFormat="1" ht="24.15" customHeight="1" x14ac:dyDescent="0.2">
      <c r="A195" s="29"/>
      <c r="B195" s="147"/>
      <c r="C195" s="167" t="s">
        <v>262</v>
      </c>
      <c r="D195" s="167" t="s">
        <v>398</v>
      </c>
      <c r="E195" s="168" t="s">
        <v>1270</v>
      </c>
      <c r="F195" s="169" t="s">
        <v>1271</v>
      </c>
      <c r="G195" s="170" t="s">
        <v>232</v>
      </c>
      <c r="H195" s="171">
        <v>1</v>
      </c>
      <c r="I195" s="172"/>
      <c r="J195" s="173">
        <f t="shared" si="40"/>
        <v>0</v>
      </c>
      <c r="K195" s="174"/>
      <c r="L195" s="175"/>
      <c r="M195" s="176" t="s">
        <v>1</v>
      </c>
      <c r="N195" s="177" t="s">
        <v>37</v>
      </c>
      <c r="O195" s="58"/>
      <c r="P195" s="158">
        <f t="shared" si="41"/>
        <v>0</v>
      </c>
      <c r="Q195" s="158">
        <v>0</v>
      </c>
      <c r="R195" s="158">
        <f t="shared" si="42"/>
        <v>0</v>
      </c>
      <c r="S195" s="158">
        <v>0</v>
      </c>
      <c r="T195" s="15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193</v>
      </c>
      <c r="AT195" s="160" t="s">
        <v>398</v>
      </c>
      <c r="AU195" s="160" t="s">
        <v>142</v>
      </c>
      <c r="AY195" s="14" t="s">
        <v>134</v>
      </c>
      <c r="BE195" s="161">
        <f t="shared" si="44"/>
        <v>0</v>
      </c>
      <c r="BF195" s="161">
        <f t="shared" si="45"/>
        <v>0</v>
      </c>
      <c r="BG195" s="161">
        <f t="shared" si="46"/>
        <v>0</v>
      </c>
      <c r="BH195" s="161">
        <f t="shared" si="47"/>
        <v>0</v>
      </c>
      <c r="BI195" s="161">
        <f t="shared" si="48"/>
        <v>0</v>
      </c>
      <c r="BJ195" s="14" t="s">
        <v>142</v>
      </c>
      <c r="BK195" s="161">
        <f t="shared" si="49"/>
        <v>0</v>
      </c>
      <c r="BL195" s="14" t="s">
        <v>166</v>
      </c>
      <c r="BM195" s="160" t="s">
        <v>460</v>
      </c>
    </row>
    <row r="196" spans="1:65" s="2" customFormat="1" ht="21.75" customHeight="1" x14ac:dyDescent="0.2">
      <c r="A196" s="29"/>
      <c r="B196" s="147"/>
      <c r="C196" s="148" t="s">
        <v>1028</v>
      </c>
      <c r="D196" s="148" t="s">
        <v>137</v>
      </c>
      <c r="E196" s="149" t="s">
        <v>1272</v>
      </c>
      <c r="F196" s="150" t="s">
        <v>1273</v>
      </c>
      <c r="G196" s="151" t="s">
        <v>232</v>
      </c>
      <c r="H196" s="152">
        <v>10</v>
      </c>
      <c r="I196" s="153"/>
      <c r="J196" s="154">
        <f t="shared" si="40"/>
        <v>0</v>
      </c>
      <c r="K196" s="155"/>
      <c r="L196" s="30"/>
      <c r="M196" s="156" t="s">
        <v>1</v>
      </c>
      <c r="N196" s="157" t="s">
        <v>37</v>
      </c>
      <c r="O196" s="58"/>
      <c r="P196" s="158">
        <f t="shared" si="41"/>
        <v>0</v>
      </c>
      <c r="Q196" s="158">
        <v>0</v>
      </c>
      <c r="R196" s="158">
        <f t="shared" si="42"/>
        <v>0</v>
      </c>
      <c r="S196" s="158">
        <v>0</v>
      </c>
      <c r="T196" s="15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166</v>
      </c>
      <c r="AT196" s="160" t="s">
        <v>137</v>
      </c>
      <c r="AU196" s="160" t="s">
        <v>142</v>
      </c>
      <c r="AY196" s="14" t="s">
        <v>134</v>
      </c>
      <c r="BE196" s="161">
        <f t="shared" si="44"/>
        <v>0</v>
      </c>
      <c r="BF196" s="161">
        <f t="shared" si="45"/>
        <v>0</v>
      </c>
      <c r="BG196" s="161">
        <f t="shared" si="46"/>
        <v>0</v>
      </c>
      <c r="BH196" s="161">
        <f t="shared" si="47"/>
        <v>0</v>
      </c>
      <c r="BI196" s="161">
        <f t="shared" si="48"/>
        <v>0</v>
      </c>
      <c r="BJ196" s="14" t="s">
        <v>142</v>
      </c>
      <c r="BK196" s="161">
        <f t="shared" si="49"/>
        <v>0</v>
      </c>
      <c r="BL196" s="14" t="s">
        <v>166</v>
      </c>
      <c r="BM196" s="160" t="s">
        <v>463</v>
      </c>
    </row>
    <row r="197" spans="1:65" s="2" customFormat="1" ht="21.75" customHeight="1" x14ac:dyDescent="0.2">
      <c r="A197" s="29"/>
      <c r="B197" s="147"/>
      <c r="C197" s="148" t="s">
        <v>269</v>
      </c>
      <c r="D197" s="148" t="s">
        <v>137</v>
      </c>
      <c r="E197" s="149" t="s">
        <v>1274</v>
      </c>
      <c r="F197" s="150" t="s">
        <v>1275</v>
      </c>
      <c r="G197" s="151" t="s">
        <v>232</v>
      </c>
      <c r="H197" s="152">
        <v>21</v>
      </c>
      <c r="I197" s="153"/>
      <c r="J197" s="154">
        <f t="shared" si="40"/>
        <v>0</v>
      </c>
      <c r="K197" s="155"/>
      <c r="L197" s="30"/>
      <c r="M197" s="156" t="s">
        <v>1</v>
      </c>
      <c r="N197" s="157" t="s">
        <v>37</v>
      </c>
      <c r="O197" s="58"/>
      <c r="P197" s="158">
        <f t="shared" si="41"/>
        <v>0</v>
      </c>
      <c r="Q197" s="158">
        <v>0</v>
      </c>
      <c r="R197" s="158">
        <f t="shared" si="42"/>
        <v>0</v>
      </c>
      <c r="S197" s="158">
        <v>0</v>
      </c>
      <c r="T197" s="15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166</v>
      </c>
      <c r="AT197" s="160" t="s">
        <v>137</v>
      </c>
      <c r="AU197" s="160" t="s">
        <v>142</v>
      </c>
      <c r="AY197" s="14" t="s">
        <v>134</v>
      </c>
      <c r="BE197" s="161">
        <f t="shared" si="44"/>
        <v>0</v>
      </c>
      <c r="BF197" s="161">
        <f t="shared" si="45"/>
        <v>0</v>
      </c>
      <c r="BG197" s="161">
        <f t="shared" si="46"/>
        <v>0</v>
      </c>
      <c r="BH197" s="161">
        <f t="shared" si="47"/>
        <v>0</v>
      </c>
      <c r="BI197" s="161">
        <f t="shared" si="48"/>
        <v>0</v>
      </c>
      <c r="BJ197" s="14" t="s">
        <v>142</v>
      </c>
      <c r="BK197" s="161">
        <f t="shared" si="49"/>
        <v>0</v>
      </c>
      <c r="BL197" s="14" t="s">
        <v>166</v>
      </c>
      <c r="BM197" s="160" t="s">
        <v>467</v>
      </c>
    </row>
    <row r="198" spans="1:65" s="2" customFormat="1" ht="24.15" customHeight="1" x14ac:dyDescent="0.2">
      <c r="A198" s="29"/>
      <c r="B198" s="147"/>
      <c r="C198" s="167" t="s">
        <v>443</v>
      </c>
      <c r="D198" s="167" t="s">
        <v>398</v>
      </c>
      <c r="E198" s="168" t="s">
        <v>1276</v>
      </c>
      <c r="F198" s="169" t="s">
        <v>1277</v>
      </c>
      <c r="G198" s="170" t="s">
        <v>232</v>
      </c>
      <c r="H198" s="171">
        <v>10</v>
      </c>
      <c r="I198" s="172"/>
      <c r="J198" s="173">
        <f t="shared" si="40"/>
        <v>0</v>
      </c>
      <c r="K198" s="174"/>
      <c r="L198" s="175"/>
      <c r="M198" s="176" t="s">
        <v>1</v>
      </c>
      <c r="N198" s="177" t="s">
        <v>37</v>
      </c>
      <c r="O198" s="58"/>
      <c r="P198" s="158">
        <f t="shared" si="41"/>
        <v>0</v>
      </c>
      <c r="Q198" s="158">
        <v>0</v>
      </c>
      <c r="R198" s="158">
        <f t="shared" si="42"/>
        <v>0</v>
      </c>
      <c r="S198" s="158">
        <v>0</v>
      </c>
      <c r="T198" s="15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193</v>
      </c>
      <c r="AT198" s="160" t="s">
        <v>398</v>
      </c>
      <c r="AU198" s="160" t="s">
        <v>142</v>
      </c>
      <c r="AY198" s="14" t="s">
        <v>134</v>
      </c>
      <c r="BE198" s="161">
        <f t="shared" si="44"/>
        <v>0</v>
      </c>
      <c r="BF198" s="161">
        <f t="shared" si="45"/>
        <v>0</v>
      </c>
      <c r="BG198" s="161">
        <f t="shared" si="46"/>
        <v>0</v>
      </c>
      <c r="BH198" s="161">
        <f t="shared" si="47"/>
        <v>0</v>
      </c>
      <c r="BI198" s="161">
        <f t="shared" si="48"/>
        <v>0</v>
      </c>
      <c r="BJ198" s="14" t="s">
        <v>142</v>
      </c>
      <c r="BK198" s="161">
        <f t="shared" si="49"/>
        <v>0</v>
      </c>
      <c r="BL198" s="14" t="s">
        <v>166</v>
      </c>
      <c r="BM198" s="160" t="s">
        <v>471</v>
      </c>
    </row>
    <row r="199" spans="1:65" s="2" customFormat="1" ht="21.75" customHeight="1" x14ac:dyDescent="0.2">
      <c r="A199" s="29"/>
      <c r="B199" s="147"/>
      <c r="C199" s="148" t="s">
        <v>274</v>
      </c>
      <c r="D199" s="148" t="s">
        <v>137</v>
      </c>
      <c r="E199" s="149" t="s">
        <v>1278</v>
      </c>
      <c r="F199" s="150" t="s">
        <v>1279</v>
      </c>
      <c r="G199" s="151" t="s">
        <v>232</v>
      </c>
      <c r="H199" s="152">
        <v>21</v>
      </c>
      <c r="I199" s="153"/>
      <c r="J199" s="154">
        <f t="shared" si="40"/>
        <v>0</v>
      </c>
      <c r="K199" s="155"/>
      <c r="L199" s="30"/>
      <c r="M199" s="156" t="s">
        <v>1</v>
      </c>
      <c r="N199" s="157" t="s">
        <v>37</v>
      </c>
      <c r="O199" s="58"/>
      <c r="P199" s="158">
        <f t="shared" si="41"/>
        <v>0</v>
      </c>
      <c r="Q199" s="158">
        <v>0</v>
      </c>
      <c r="R199" s="158">
        <f t="shared" si="42"/>
        <v>0</v>
      </c>
      <c r="S199" s="158">
        <v>0</v>
      </c>
      <c r="T199" s="159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166</v>
      </c>
      <c r="AT199" s="160" t="s">
        <v>137</v>
      </c>
      <c r="AU199" s="160" t="s">
        <v>142</v>
      </c>
      <c r="AY199" s="14" t="s">
        <v>134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142</v>
      </c>
      <c r="BK199" s="161">
        <f t="shared" si="49"/>
        <v>0</v>
      </c>
      <c r="BL199" s="14" t="s">
        <v>166</v>
      </c>
      <c r="BM199" s="160" t="s">
        <v>474</v>
      </c>
    </row>
    <row r="200" spans="1:65" s="2" customFormat="1" ht="21.75" customHeight="1" x14ac:dyDescent="0.2">
      <c r="A200" s="29"/>
      <c r="B200" s="147"/>
      <c r="C200" s="148" t="s">
        <v>450</v>
      </c>
      <c r="D200" s="148" t="s">
        <v>137</v>
      </c>
      <c r="E200" s="149" t="s">
        <v>1280</v>
      </c>
      <c r="F200" s="150" t="s">
        <v>1281</v>
      </c>
      <c r="G200" s="151" t="s">
        <v>1259</v>
      </c>
      <c r="H200" s="152">
        <v>139</v>
      </c>
      <c r="I200" s="153"/>
      <c r="J200" s="154">
        <f t="shared" si="40"/>
        <v>0</v>
      </c>
      <c r="K200" s="155"/>
      <c r="L200" s="30"/>
      <c r="M200" s="156" t="s">
        <v>1</v>
      </c>
      <c r="N200" s="157" t="s">
        <v>37</v>
      </c>
      <c r="O200" s="58"/>
      <c r="P200" s="158">
        <f t="shared" si="41"/>
        <v>0</v>
      </c>
      <c r="Q200" s="158">
        <v>0</v>
      </c>
      <c r="R200" s="158">
        <f t="shared" si="42"/>
        <v>0</v>
      </c>
      <c r="S200" s="158">
        <v>0</v>
      </c>
      <c r="T200" s="159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166</v>
      </c>
      <c r="AT200" s="160" t="s">
        <v>137</v>
      </c>
      <c r="AU200" s="160" t="s">
        <v>142</v>
      </c>
      <c r="AY200" s="14" t="s">
        <v>134</v>
      </c>
      <c r="BE200" s="161">
        <f t="shared" si="44"/>
        <v>0</v>
      </c>
      <c r="BF200" s="161">
        <f t="shared" si="45"/>
        <v>0</v>
      </c>
      <c r="BG200" s="161">
        <f t="shared" si="46"/>
        <v>0</v>
      </c>
      <c r="BH200" s="161">
        <f t="shared" si="47"/>
        <v>0</v>
      </c>
      <c r="BI200" s="161">
        <f t="shared" si="48"/>
        <v>0</v>
      </c>
      <c r="BJ200" s="14" t="s">
        <v>142</v>
      </c>
      <c r="BK200" s="161">
        <f t="shared" si="49"/>
        <v>0</v>
      </c>
      <c r="BL200" s="14" t="s">
        <v>166</v>
      </c>
      <c r="BM200" s="160" t="s">
        <v>478</v>
      </c>
    </row>
    <row r="201" spans="1:65" s="2" customFormat="1" ht="16.5" customHeight="1" x14ac:dyDescent="0.2">
      <c r="A201" s="29"/>
      <c r="B201" s="147"/>
      <c r="C201" s="167" t="s">
        <v>280</v>
      </c>
      <c r="D201" s="167" t="s">
        <v>398</v>
      </c>
      <c r="E201" s="168" t="s">
        <v>1282</v>
      </c>
      <c r="F201" s="169" t="s">
        <v>1283</v>
      </c>
      <c r="G201" s="170" t="s">
        <v>232</v>
      </c>
      <c r="H201" s="171">
        <v>139</v>
      </c>
      <c r="I201" s="172"/>
      <c r="J201" s="173">
        <f t="shared" si="40"/>
        <v>0</v>
      </c>
      <c r="K201" s="174"/>
      <c r="L201" s="175"/>
      <c r="M201" s="176" t="s">
        <v>1</v>
      </c>
      <c r="N201" s="177" t="s">
        <v>37</v>
      </c>
      <c r="O201" s="58"/>
      <c r="P201" s="158">
        <f t="shared" si="41"/>
        <v>0</v>
      </c>
      <c r="Q201" s="158">
        <v>0</v>
      </c>
      <c r="R201" s="158">
        <f t="shared" si="42"/>
        <v>0</v>
      </c>
      <c r="S201" s="158">
        <v>0</v>
      </c>
      <c r="T201" s="159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193</v>
      </c>
      <c r="AT201" s="160" t="s">
        <v>398</v>
      </c>
      <c r="AU201" s="160" t="s">
        <v>142</v>
      </c>
      <c r="AY201" s="14" t="s">
        <v>134</v>
      </c>
      <c r="BE201" s="161">
        <f t="shared" si="44"/>
        <v>0</v>
      </c>
      <c r="BF201" s="161">
        <f t="shared" si="45"/>
        <v>0</v>
      </c>
      <c r="BG201" s="161">
        <f t="shared" si="46"/>
        <v>0</v>
      </c>
      <c r="BH201" s="161">
        <f t="shared" si="47"/>
        <v>0</v>
      </c>
      <c r="BI201" s="161">
        <f t="shared" si="48"/>
        <v>0</v>
      </c>
      <c r="BJ201" s="14" t="s">
        <v>142</v>
      </c>
      <c r="BK201" s="161">
        <f t="shared" si="49"/>
        <v>0</v>
      </c>
      <c r="BL201" s="14" t="s">
        <v>166</v>
      </c>
      <c r="BM201" s="160" t="s">
        <v>481</v>
      </c>
    </row>
    <row r="202" spans="1:65" s="2" customFormat="1" ht="24.15" customHeight="1" x14ac:dyDescent="0.2">
      <c r="A202" s="29"/>
      <c r="B202" s="147"/>
      <c r="C202" s="148" t="s">
        <v>457</v>
      </c>
      <c r="D202" s="148" t="s">
        <v>137</v>
      </c>
      <c r="E202" s="149" t="s">
        <v>1284</v>
      </c>
      <c r="F202" s="150" t="s">
        <v>1285</v>
      </c>
      <c r="G202" s="151" t="s">
        <v>232</v>
      </c>
      <c r="H202" s="152">
        <v>17</v>
      </c>
      <c r="I202" s="153"/>
      <c r="J202" s="154">
        <f t="shared" si="40"/>
        <v>0</v>
      </c>
      <c r="K202" s="155"/>
      <c r="L202" s="30"/>
      <c r="M202" s="156" t="s">
        <v>1</v>
      </c>
      <c r="N202" s="157" t="s">
        <v>37</v>
      </c>
      <c r="O202" s="58"/>
      <c r="P202" s="158">
        <f t="shared" si="41"/>
        <v>0</v>
      </c>
      <c r="Q202" s="158">
        <v>0</v>
      </c>
      <c r="R202" s="158">
        <f t="shared" si="42"/>
        <v>0</v>
      </c>
      <c r="S202" s="158">
        <v>0</v>
      </c>
      <c r="T202" s="159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166</v>
      </c>
      <c r="AT202" s="160" t="s">
        <v>137</v>
      </c>
      <c r="AU202" s="160" t="s">
        <v>142</v>
      </c>
      <c r="AY202" s="14" t="s">
        <v>134</v>
      </c>
      <c r="BE202" s="161">
        <f t="shared" si="44"/>
        <v>0</v>
      </c>
      <c r="BF202" s="161">
        <f t="shared" si="45"/>
        <v>0</v>
      </c>
      <c r="BG202" s="161">
        <f t="shared" si="46"/>
        <v>0</v>
      </c>
      <c r="BH202" s="161">
        <f t="shared" si="47"/>
        <v>0</v>
      </c>
      <c r="BI202" s="161">
        <f t="shared" si="48"/>
        <v>0</v>
      </c>
      <c r="BJ202" s="14" t="s">
        <v>142</v>
      </c>
      <c r="BK202" s="161">
        <f t="shared" si="49"/>
        <v>0</v>
      </c>
      <c r="BL202" s="14" t="s">
        <v>166</v>
      </c>
      <c r="BM202" s="160" t="s">
        <v>485</v>
      </c>
    </row>
    <row r="203" spans="1:65" s="2" customFormat="1" ht="24.15" customHeight="1" x14ac:dyDescent="0.2">
      <c r="A203" s="29"/>
      <c r="B203" s="147"/>
      <c r="C203" s="167" t="s">
        <v>369</v>
      </c>
      <c r="D203" s="167" t="s">
        <v>398</v>
      </c>
      <c r="E203" s="168" t="s">
        <v>1286</v>
      </c>
      <c r="F203" s="169" t="s">
        <v>1287</v>
      </c>
      <c r="G203" s="170" t="s">
        <v>232</v>
      </c>
      <c r="H203" s="171">
        <v>17</v>
      </c>
      <c r="I203" s="172"/>
      <c r="J203" s="173">
        <f t="shared" si="40"/>
        <v>0</v>
      </c>
      <c r="K203" s="174"/>
      <c r="L203" s="175"/>
      <c r="M203" s="176" t="s">
        <v>1</v>
      </c>
      <c r="N203" s="177" t="s">
        <v>37</v>
      </c>
      <c r="O203" s="58"/>
      <c r="P203" s="158">
        <f t="shared" si="41"/>
        <v>0</v>
      </c>
      <c r="Q203" s="158">
        <v>0</v>
      </c>
      <c r="R203" s="158">
        <f t="shared" si="42"/>
        <v>0</v>
      </c>
      <c r="S203" s="158">
        <v>0</v>
      </c>
      <c r="T203" s="159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193</v>
      </c>
      <c r="AT203" s="160" t="s">
        <v>398</v>
      </c>
      <c r="AU203" s="160" t="s">
        <v>142</v>
      </c>
      <c r="AY203" s="14" t="s">
        <v>134</v>
      </c>
      <c r="BE203" s="161">
        <f t="shared" si="44"/>
        <v>0</v>
      </c>
      <c r="BF203" s="161">
        <f t="shared" si="45"/>
        <v>0</v>
      </c>
      <c r="BG203" s="161">
        <f t="shared" si="46"/>
        <v>0</v>
      </c>
      <c r="BH203" s="161">
        <f t="shared" si="47"/>
        <v>0</v>
      </c>
      <c r="BI203" s="161">
        <f t="shared" si="48"/>
        <v>0</v>
      </c>
      <c r="BJ203" s="14" t="s">
        <v>142</v>
      </c>
      <c r="BK203" s="161">
        <f t="shared" si="49"/>
        <v>0</v>
      </c>
      <c r="BL203" s="14" t="s">
        <v>166</v>
      </c>
      <c r="BM203" s="160" t="s">
        <v>488</v>
      </c>
    </row>
    <row r="204" spans="1:65" s="2" customFormat="1" ht="24.15" customHeight="1" x14ac:dyDescent="0.2">
      <c r="A204" s="29"/>
      <c r="B204" s="147"/>
      <c r="C204" s="148" t="s">
        <v>464</v>
      </c>
      <c r="D204" s="148" t="s">
        <v>137</v>
      </c>
      <c r="E204" s="149" t="s">
        <v>1288</v>
      </c>
      <c r="F204" s="150" t="s">
        <v>1289</v>
      </c>
      <c r="G204" s="151" t="s">
        <v>232</v>
      </c>
      <c r="H204" s="152">
        <v>7</v>
      </c>
      <c r="I204" s="153"/>
      <c r="J204" s="154">
        <f t="shared" si="40"/>
        <v>0</v>
      </c>
      <c r="K204" s="155"/>
      <c r="L204" s="30"/>
      <c r="M204" s="156" t="s">
        <v>1</v>
      </c>
      <c r="N204" s="157" t="s">
        <v>37</v>
      </c>
      <c r="O204" s="58"/>
      <c r="P204" s="158">
        <f t="shared" si="41"/>
        <v>0</v>
      </c>
      <c r="Q204" s="158">
        <v>0</v>
      </c>
      <c r="R204" s="158">
        <f t="shared" si="42"/>
        <v>0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166</v>
      </c>
      <c r="AT204" s="160" t="s">
        <v>137</v>
      </c>
      <c r="AU204" s="160" t="s">
        <v>142</v>
      </c>
      <c r="AY204" s="14" t="s">
        <v>134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142</v>
      </c>
      <c r="BK204" s="161">
        <f t="shared" si="49"/>
        <v>0</v>
      </c>
      <c r="BL204" s="14" t="s">
        <v>166</v>
      </c>
      <c r="BM204" s="160" t="s">
        <v>490</v>
      </c>
    </row>
    <row r="205" spans="1:65" s="2" customFormat="1" ht="24.15" customHeight="1" x14ac:dyDescent="0.2">
      <c r="A205" s="29"/>
      <c r="B205" s="147"/>
      <c r="C205" s="167" t="s">
        <v>372</v>
      </c>
      <c r="D205" s="167" t="s">
        <v>398</v>
      </c>
      <c r="E205" s="168" t="s">
        <v>1290</v>
      </c>
      <c r="F205" s="169" t="s">
        <v>1291</v>
      </c>
      <c r="G205" s="170" t="s">
        <v>232</v>
      </c>
      <c r="H205" s="171">
        <v>7</v>
      </c>
      <c r="I205" s="172"/>
      <c r="J205" s="173">
        <f t="shared" si="40"/>
        <v>0</v>
      </c>
      <c r="K205" s="174"/>
      <c r="L205" s="175"/>
      <c r="M205" s="176" t="s">
        <v>1</v>
      </c>
      <c r="N205" s="177" t="s">
        <v>37</v>
      </c>
      <c r="O205" s="58"/>
      <c r="P205" s="158">
        <f t="shared" si="41"/>
        <v>0</v>
      </c>
      <c r="Q205" s="158">
        <v>0</v>
      </c>
      <c r="R205" s="158">
        <f t="shared" si="42"/>
        <v>0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193</v>
      </c>
      <c r="AT205" s="160" t="s">
        <v>398</v>
      </c>
      <c r="AU205" s="160" t="s">
        <v>142</v>
      </c>
      <c r="AY205" s="14" t="s">
        <v>134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142</v>
      </c>
      <c r="BK205" s="161">
        <f t="shared" si="49"/>
        <v>0</v>
      </c>
      <c r="BL205" s="14" t="s">
        <v>166</v>
      </c>
      <c r="BM205" s="160" t="s">
        <v>493</v>
      </c>
    </row>
    <row r="206" spans="1:65" s="2" customFormat="1" ht="24.15" customHeight="1" x14ac:dyDescent="0.2">
      <c r="A206" s="29"/>
      <c r="B206" s="147"/>
      <c r="C206" s="148" t="s">
        <v>468</v>
      </c>
      <c r="D206" s="148" t="s">
        <v>137</v>
      </c>
      <c r="E206" s="149" t="s">
        <v>1292</v>
      </c>
      <c r="F206" s="150" t="s">
        <v>1293</v>
      </c>
      <c r="G206" s="151" t="s">
        <v>232</v>
      </c>
      <c r="H206" s="152">
        <v>16</v>
      </c>
      <c r="I206" s="153"/>
      <c r="J206" s="154">
        <f t="shared" si="40"/>
        <v>0</v>
      </c>
      <c r="K206" s="155"/>
      <c r="L206" s="30"/>
      <c r="M206" s="156" t="s">
        <v>1</v>
      </c>
      <c r="N206" s="157" t="s">
        <v>37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166</v>
      </c>
      <c r="AT206" s="160" t="s">
        <v>137</v>
      </c>
      <c r="AU206" s="160" t="s">
        <v>142</v>
      </c>
      <c r="AY206" s="14" t="s">
        <v>134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142</v>
      </c>
      <c r="BK206" s="161">
        <f t="shared" si="49"/>
        <v>0</v>
      </c>
      <c r="BL206" s="14" t="s">
        <v>166</v>
      </c>
      <c r="BM206" s="160" t="s">
        <v>497</v>
      </c>
    </row>
    <row r="207" spans="1:65" s="2" customFormat="1" ht="37.799999999999997" customHeight="1" x14ac:dyDescent="0.2">
      <c r="A207" s="29"/>
      <c r="B207" s="147"/>
      <c r="C207" s="167" t="s">
        <v>376</v>
      </c>
      <c r="D207" s="167" t="s">
        <v>398</v>
      </c>
      <c r="E207" s="168" t="s">
        <v>1294</v>
      </c>
      <c r="F207" s="169" t="s">
        <v>1295</v>
      </c>
      <c r="G207" s="170" t="s">
        <v>232</v>
      </c>
      <c r="H207" s="171">
        <v>2</v>
      </c>
      <c r="I207" s="172"/>
      <c r="J207" s="173">
        <f t="shared" si="40"/>
        <v>0</v>
      </c>
      <c r="K207" s="174"/>
      <c r="L207" s="175"/>
      <c r="M207" s="176" t="s">
        <v>1</v>
      </c>
      <c r="N207" s="177" t="s">
        <v>37</v>
      </c>
      <c r="O207" s="58"/>
      <c r="P207" s="158">
        <f t="shared" si="41"/>
        <v>0</v>
      </c>
      <c r="Q207" s="158">
        <v>0</v>
      </c>
      <c r="R207" s="158">
        <f t="shared" si="42"/>
        <v>0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193</v>
      </c>
      <c r="AT207" s="160" t="s">
        <v>398</v>
      </c>
      <c r="AU207" s="160" t="s">
        <v>142</v>
      </c>
      <c r="AY207" s="14" t="s">
        <v>134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142</v>
      </c>
      <c r="BK207" s="161">
        <f t="shared" si="49"/>
        <v>0</v>
      </c>
      <c r="BL207" s="14" t="s">
        <v>166</v>
      </c>
      <c r="BM207" s="160" t="s">
        <v>500</v>
      </c>
    </row>
    <row r="208" spans="1:65" s="2" customFormat="1" ht="16.5" customHeight="1" x14ac:dyDescent="0.2">
      <c r="A208" s="29"/>
      <c r="B208" s="147"/>
      <c r="C208" s="148" t="s">
        <v>475</v>
      </c>
      <c r="D208" s="148" t="s">
        <v>137</v>
      </c>
      <c r="E208" s="149" t="s">
        <v>1296</v>
      </c>
      <c r="F208" s="150" t="s">
        <v>1297</v>
      </c>
      <c r="G208" s="151" t="s">
        <v>232</v>
      </c>
      <c r="H208" s="152">
        <v>4</v>
      </c>
      <c r="I208" s="153"/>
      <c r="J208" s="154">
        <f t="shared" si="40"/>
        <v>0</v>
      </c>
      <c r="K208" s="155"/>
      <c r="L208" s="30"/>
      <c r="M208" s="156" t="s">
        <v>1</v>
      </c>
      <c r="N208" s="157" t="s">
        <v>37</v>
      </c>
      <c r="O208" s="58"/>
      <c r="P208" s="158">
        <f t="shared" si="41"/>
        <v>0</v>
      </c>
      <c r="Q208" s="158">
        <v>0</v>
      </c>
      <c r="R208" s="158">
        <f t="shared" si="42"/>
        <v>0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166</v>
      </c>
      <c r="AT208" s="160" t="s">
        <v>137</v>
      </c>
      <c r="AU208" s="160" t="s">
        <v>142</v>
      </c>
      <c r="AY208" s="14" t="s">
        <v>134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142</v>
      </c>
      <c r="BK208" s="161">
        <f t="shared" si="49"/>
        <v>0</v>
      </c>
      <c r="BL208" s="14" t="s">
        <v>166</v>
      </c>
      <c r="BM208" s="160" t="s">
        <v>504</v>
      </c>
    </row>
    <row r="209" spans="1:65" s="2" customFormat="1" ht="16.5" customHeight="1" x14ac:dyDescent="0.2">
      <c r="A209" s="29"/>
      <c r="B209" s="147"/>
      <c r="C209" s="167" t="s">
        <v>379</v>
      </c>
      <c r="D209" s="167" t="s">
        <v>398</v>
      </c>
      <c r="E209" s="168" t="s">
        <v>1298</v>
      </c>
      <c r="F209" s="169" t="s">
        <v>1299</v>
      </c>
      <c r="G209" s="170" t="s">
        <v>232</v>
      </c>
      <c r="H209" s="171">
        <v>4</v>
      </c>
      <c r="I209" s="172"/>
      <c r="J209" s="173">
        <f t="shared" si="40"/>
        <v>0</v>
      </c>
      <c r="K209" s="174"/>
      <c r="L209" s="175"/>
      <c r="M209" s="176" t="s">
        <v>1</v>
      </c>
      <c r="N209" s="177" t="s">
        <v>37</v>
      </c>
      <c r="O209" s="58"/>
      <c r="P209" s="158">
        <f t="shared" si="41"/>
        <v>0</v>
      </c>
      <c r="Q209" s="158">
        <v>0</v>
      </c>
      <c r="R209" s="158">
        <f t="shared" si="42"/>
        <v>0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193</v>
      </c>
      <c r="AT209" s="160" t="s">
        <v>398</v>
      </c>
      <c r="AU209" s="160" t="s">
        <v>142</v>
      </c>
      <c r="AY209" s="14" t="s">
        <v>134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142</v>
      </c>
      <c r="BK209" s="161">
        <f t="shared" si="49"/>
        <v>0</v>
      </c>
      <c r="BL209" s="14" t="s">
        <v>166</v>
      </c>
      <c r="BM209" s="160" t="s">
        <v>507</v>
      </c>
    </row>
    <row r="210" spans="1:65" s="2" customFormat="1" ht="33" customHeight="1" x14ac:dyDescent="0.2">
      <c r="A210" s="29"/>
      <c r="B210" s="147"/>
      <c r="C210" s="148" t="s">
        <v>482</v>
      </c>
      <c r="D210" s="148" t="s">
        <v>137</v>
      </c>
      <c r="E210" s="149" t="s">
        <v>1300</v>
      </c>
      <c r="F210" s="150" t="s">
        <v>1301</v>
      </c>
      <c r="G210" s="151" t="s">
        <v>232</v>
      </c>
      <c r="H210" s="152">
        <v>42</v>
      </c>
      <c r="I210" s="153"/>
      <c r="J210" s="154">
        <f t="shared" si="40"/>
        <v>0</v>
      </c>
      <c r="K210" s="155"/>
      <c r="L210" s="30"/>
      <c r="M210" s="156" t="s">
        <v>1</v>
      </c>
      <c r="N210" s="157" t="s">
        <v>37</v>
      </c>
      <c r="O210" s="58"/>
      <c r="P210" s="158">
        <f t="shared" si="41"/>
        <v>0</v>
      </c>
      <c r="Q210" s="158">
        <v>0</v>
      </c>
      <c r="R210" s="158">
        <f t="shared" si="42"/>
        <v>0</v>
      </c>
      <c r="S210" s="158">
        <v>0</v>
      </c>
      <c r="T210" s="159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166</v>
      </c>
      <c r="AT210" s="160" t="s">
        <v>137</v>
      </c>
      <c r="AU210" s="160" t="s">
        <v>142</v>
      </c>
      <c r="AY210" s="14" t="s">
        <v>134</v>
      </c>
      <c r="BE210" s="161">
        <f t="shared" si="44"/>
        <v>0</v>
      </c>
      <c r="BF210" s="161">
        <f t="shared" si="45"/>
        <v>0</v>
      </c>
      <c r="BG210" s="161">
        <f t="shared" si="46"/>
        <v>0</v>
      </c>
      <c r="BH210" s="161">
        <f t="shared" si="47"/>
        <v>0</v>
      </c>
      <c r="BI210" s="161">
        <f t="shared" si="48"/>
        <v>0</v>
      </c>
      <c r="BJ210" s="14" t="s">
        <v>142</v>
      </c>
      <c r="BK210" s="161">
        <f t="shared" si="49"/>
        <v>0</v>
      </c>
      <c r="BL210" s="14" t="s">
        <v>166</v>
      </c>
      <c r="BM210" s="160" t="s">
        <v>511</v>
      </c>
    </row>
    <row r="211" spans="1:65" s="2" customFormat="1" ht="16.5" customHeight="1" x14ac:dyDescent="0.2">
      <c r="A211" s="29"/>
      <c r="B211" s="147"/>
      <c r="C211" s="148" t="s">
        <v>383</v>
      </c>
      <c r="D211" s="148" t="s">
        <v>137</v>
      </c>
      <c r="E211" s="149" t="s">
        <v>1302</v>
      </c>
      <c r="F211" s="150" t="s">
        <v>1303</v>
      </c>
      <c r="G211" s="151" t="s">
        <v>232</v>
      </c>
      <c r="H211" s="152">
        <v>10</v>
      </c>
      <c r="I211" s="153"/>
      <c r="J211" s="154">
        <f t="shared" si="40"/>
        <v>0</v>
      </c>
      <c r="K211" s="155"/>
      <c r="L211" s="30"/>
      <c r="M211" s="156" t="s">
        <v>1</v>
      </c>
      <c r="N211" s="157" t="s">
        <v>37</v>
      </c>
      <c r="O211" s="58"/>
      <c r="P211" s="158">
        <f t="shared" si="41"/>
        <v>0</v>
      </c>
      <c r="Q211" s="158">
        <v>0</v>
      </c>
      <c r="R211" s="158">
        <f t="shared" si="42"/>
        <v>0</v>
      </c>
      <c r="S211" s="158">
        <v>0</v>
      </c>
      <c r="T211" s="159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166</v>
      </c>
      <c r="AT211" s="160" t="s">
        <v>137</v>
      </c>
      <c r="AU211" s="160" t="s">
        <v>142</v>
      </c>
      <c r="AY211" s="14" t="s">
        <v>134</v>
      </c>
      <c r="BE211" s="161">
        <f t="shared" si="44"/>
        <v>0</v>
      </c>
      <c r="BF211" s="161">
        <f t="shared" si="45"/>
        <v>0</v>
      </c>
      <c r="BG211" s="161">
        <f t="shared" si="46"/>
        <v>0</v>
      </c>
      <c r="BH211" s="161">
        <f t="shared" si="47"/>
        <v>0</v>
      </c>
      <c r="BI211" s="161">
        <f t="shared" si="48"/>
        <v>0</v>
      </c>
      <c r="BJ211" s="14" t="s">
        <v>142</v>
      </c>
      <c r="BK211" s="161">
        <f t="shared" si="49"/>
        <v>0</v>
      </c>
      <c r="BL211" s="14" t="s">
        <v>166</v>
      </c>
      <c r="BM211" s="160" t="s">
        <v>514</v>
      </c>
    </row>
    <row r="212" spans="1:65" s="2" customFormat="1" ht="24.15" customHeight="1" x14ac:dyDescent="0.2">
      <c r="A212" s="29"/>
      <c r="B212" s="147"/>
      <c r="C212" s="148" t="s">
        <v>489</v>
      </c>
      <c r="D212" s="148" t="s">
        <v>137</v>
      </c>
      <c r="E212" s="149" t="s">
        <v>1304</v>
      </c>
      <c r="F212" s="150" t="s">
        <v>1305</v>
      </c>
      <c r="G212" s="151" t="s">
        <v>232</v>
      </c>
      <c r="H212" s="152">
        <v>1</v>
      </c>
      <c r="I212" s="153"/>
      <c r="J212" s="154">
        <f t="shared" si="40"/>
        <v>0</v>
      </c>
      <c r="K212" s="155"/>
      <c r="L212" s="30"/>
      <c r="M212" s="156" t="s">
        <v>1</v>
      </c>
      <c r="N212" s="157" t="s">
        <v>37</v>
      </c>
      <c r="O212" s="58"/>
      <c r="P212" s="158">
        <f t="shared" si="41"/>
        <v>0</v>
      </c>
      <c r="Q212" s="158">
        <v>0</v>
      </c>
      <c r="R212" s="158">
        <f t="shared" si="42"/>
        <v>0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166</v>
      </c>
      <c r="AT212" s="160" t="s">
        <v>137</v>
      </c>
      <c r="AU212" s="160" t="s">
        <v>142</v>
      </c>
      <c r="AY212" s="14" t="s">
        <v>134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142</v>
      </c>
      <c r="BK212" s="161">
        <f t="shared" si="49"/>
        <v>0</v>
      </c>
      <c r="BL212" s="14" t="s">
        <v>166</v>
      </c>
      <c r="BM212" s="160" t="s">
        <v>518</v>
      </c>
    </row>
    <row r="213" spans="1:65" s="2" customFormat="1" ht="24.15" customHeight="1" x14ac:dyDescent="0.2">
      <c r="A213" s="29"/>
      <c r="B213" s="147"/>
      <c r="C213" s="148" t="s">
        <v>386</v>
      </c>
      <c r="D213" s="148" t="s">
        <v>137</v>
      </c>
      <c r="E213" s="149" t="s">
        <v>1306</v>
      </c>
      <c r="F213" s="150" t="s">
        <v>1307</v>
      </c>
      <c r="G213" s="151" t="s">
        <v>182</v>
      </c>
      <c r="H213" s="152">
        <v>5.3999999999999999E-2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37</v>
      </c>
      <c r="O213" s="58"/>
      <c r="P213" s="158">
        <f t="shared" si="41"/>
        <v>0</v>
      </c>
      <c r="Q213" s="158">
        <v>0</v>
      </c>
      <c r="R213" s="158">
        <f t="shared" si="42"/>
        <v>0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166</v>
      </c>
      <c r="AT213" s="160" t="s">
        <v>137</v>
      </c>
      <c r="AU213" s="160" t="s">
        <v>142</v>
      </c>
      <c r="AY213" s="14" t="s">
        <v>134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142</v>
      </c>
      <c r="BK213" s="161">
        <f t="shared" si="49"/>
        <v>0</v>
      </c>
      <c r="BL213" s="14" t="s">
        <v>166</v>
      </c>
      <c r="BM213" s="160" t="s">
        <v>521</v>
      </c>
    </row>
    <row r="214" spans="1:65" s="12" customFormat="1" ht="22.8" customHeight="1" x14ac:dyDescent="0.25">
      <c r="B214" s="134"/>
      <c r="D214" s="135" t="s">
        <v>70</v>
      </c>
      <c r="E214" s="145" t="s">
        <v>228</v>
      </c>
      <c r="F214" s="145" t="s">
        <v>1308</v>
      </c>
      <c r="I214" s="137"/>
      <c r="J214" s="146">
        <f>BK214</f>
        <v>0</v>
      </c>
      <c r="L214" s="134"/>
      <c r="M214" s="139"/>
      <c r="N214" s="140"/>
      <c r="O214" s="140"/>
      <c r="P214" s="141">
        <f>SUM(P215:P244)</f>
        <v>0</v>
      </c>
      <c r="Q214" s="140"/>
      <c r="R214" s="141">
        <f>SUM(R215:R244)</f>
        <v>0</v>
      </c>
      <c r="S214" s="140"/>
      <c r="T214" s="142">
        <f>SUM(T215:T244)</f>
        <v>0</v>
      </c>
      <c r="AR214" s="135" t="s">
        <v>142</v>
      </c>
      <c r="AT214" s="143" t="s">
        <v>70</v>
      </c>
      <c r="AU214" s="143" t="s">
        <v>78</v>
      </c>
      <c r="AY214" s="135" t="s">
        <v>134</v>
      </c>
      <c r="BK214" s="144">
        <f>SUM(BK215:BK244)</f>
        <v>0</v>
      </c>
    </row>
    <row r="215" spans="1:65" s="2" customFormat="1" ht="24.15" customHeight="1" x14ac:dyDescent="0.2">
      <c r="A215" s="29"/>
      <c r="B215" s="147"/>
      <c r="C215" s="148" t="s">
        <v>494</v>
      </c>
      <c r="D215" s="148" t="s">
        <v>137</v>
      </c>
      <c r="E215" s="149" t="s">
        <v>1309</v>
      </c>
      <c r="F215" s="150" t="s">
        <v>1310</v>
      </c>
      <c r="G215" s="151" t="s">
        <v>232</v>
      </c>
      <c r="H215" s="152">
        <v>16</v>
      </c>
      <c r="I215" s="153"/>
      <c r="J215" s="154">
        <f t="shared" ref="J215:J244" si="50">ROUND(I215*H215,2)</f>
        <v>0</v>
      </c>
      <c r="K215" s="155"/>
      <c r="L215" s="30"/>
      <c r="M215" s="156" t="s">
        <v>1</v>
      </c>
      <c r="N215" s="157" t="s">
        <v>37</v>
      </c>
      <c r="O215" s="58"/>
      <c r="P215" s="158">
        <f t="shared" ref="P215:P244" si="51">O215*H215</f>
        <v>0</v>
      </c>
      <c r="Q215" s="158">
        <v>0</v>
      </c>
      <c r="R215" s="158">
        <f t="shared" ref="R215:R244" si="52">Q215*H215</f>
        <v>0</v>
      </c>
      <c r="S215" s="158">
        <v>0</v>
      </c>
      <c r="T215" s="159">
        <f t="shared" ref="T215:T244" si="53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166</v>
      </c>
      <c r="AT215" s="160" t="s">
        <v>137</v>
      </c>
      <c r="AU215" s="160" t="s">
        <v>142</v>
      </c>
      <c r="AY215" s="14" t="s">
        <v>134</v>
      </c>
      <c r="BE215" s="161">
        <f t="shared" ref="BE215:BE244" si="54">IF(N215="základná",J215,0)</f>
        <v>0</v>
      </c>
      <c r="BF215" s="161">
        <f t="shared" ref="BF215:BF244" si="55">IF(N215="znížená",J215,0)</f>
        <v>0</v>
      </c>
      <c r="BG215" s="161">
        <f t="shared" ref="BG215:BG244" si="56">IF(N215="zákl. prenesená",J215,0)</f>
        <v>0</v>
      </c>
      <c r="BH215" s="161">
        <f t="shared" ref="BH215:BH244" si="57">IF(N215="zníž. prenesená",J215,0)</f>
        <v>0</v>
      </c>
      <c r="BI215" s="161">
        <f t="shared" ref="BI215:BI244" si="58">IF(N215="nulová",J215,0)</f>
        <v>0</v>
      </c>
      <c r="BJ215" s="14" t="s">
        <v>142</v>
      </c>
      <c r="BK215" s="161">
        <f t="shared" ref="BK215:BK244" si="59">ROUND(I215*H215,2)</f>
        <v>0</v>
      </c>
      <c r="BL215" s="14" t="s">
        <v>166</v>
      </c>
      <c r="BM215" s="160" t="s">
        <v>525</v>
      </c>
    </row>
    <row r="216" spans="1:65" s="2" customFormat="1" ht="24.15" customHeight="1" x14ac:dyDescent="0.2">
      <c r="A216" s="29"/>
      <c r="B216" s="147"/>
      <c r="C216" s="167" t="s">
        <v>390</v>
      </c>
      <c r="D216" s="167" t="s">
        <v>398</v>
      </c>
      <c r="E216" s="168" t="s">
        <v>1311</v>
      </c>
      <c r="F216" s="169" t="s">
        <v>1312</v>
      </c>
      <c r="G216" s="170" t="s">
        <v>232</v>
      </c>
      <c r="H216" s="171">
        <v>16</v>
      </c>
      <c r="I216" s="172"/>
      <c r="J216" s="173">
        <f t="shared" si="50"/>
        <v>0</v>
      </c>
      <c r="K216" s="174"/>
      <c r="L216" s="175"/>
      <c r="M216" s="176" t="s">
        <v>1</v>
      </c>
      <c r="N216" s="177" t="s">
        <v>37</v>
      </c>
      <c r="O216" s="58"/>
      <c r="P216" s="158">
        <f t="shared" si="51"/>
        <v>0</v>
      </c>
      <c r="Q216" s="158">
        <v>0</v>
      </c>
      <c r="R216" s="158">
        <f t="shared" si="52"/>
        <v>0</v>
      </c>
      <c r="S216" s="158">
        <v>0</v>
      </c>
      <c r="T216" s="159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193</v>
      </c>
      <c r="AT216" s="160" t="s">
        <v>398</v>
      </c>
      <c r="AU216" s="160" t="s">
        <v>142</v>
      </c>
      <c r="AY216" s="14" t="s">
        <v>134</v>
      </c>
      <c r="BE216" s="161">
        <f t="shared" si="54"/>
        <v>0</v>
      </c>
      <c r="BF216" s="161">
        <f t="shared" si="55"/>
        <v>0</v>
      </c>
      <c r="BG216" s="161">
        <f t="shared" si="56"/>
        <v>0</v>
      </c>
      <c r="BH216" s="161">
        <f t="shared" si="57"/>
        <v>0</v>
      </c>
      <c r="BI216" s="161">
        <f t="shared" si="58"/>
        <v>0</v>
      </c>
      <c r="BJ216" s="14" t="s">
        <v>142</v>
      </c>
      <c r="BK216" s="161">
        <f t="shared" si="59"/>
        <v>0</v>
      </c>
      <c r="BL216" s="14" t="s">
        <v>166</v>
      </c>
      <c r="BM216" s="160" t="s">
        <v>528</v>
      </c>
    </row>
    <row r="217" spans="1:65" s="2" customFormat="1" ht="24.15" customHeight="1" x14ac:dyDescent="0.2">
      <c r="A217" s="29"/>
      <c r="B217" s="147"/>
      <c r="C217" s="183" t="s">
        <v>501</v>
      </c>
      <c r="D217" s="148" t="s">
        <v>137</v>
      </c>
      <c r="E217" s="149" t="s">
        <v>1313</v>
      </c>
      <c r="F217" s="150" t="s">
        <v>1314</v>
      </c>
      <c r="G217" s="151" t="s">
        <v>232</v>
      </c>
      <c r="H217" s="152">
        <v>4</v>
      </c>
      <c r="I217" s="153"/>
      <c r="J217" s="154">
        <f t="shared" si="50"/>
        <v>0</v>
      </c>
      <c r="K217" s="155"/>
      <c r="L217" s="30"/>
      <c r="M217" s="156" t="s">
        <v>1</v>
      </c>
      <c r="N217" s="157" t="s">
        <v>37</v>
      </c>
      <c r="O217" s="58"/>
      <c r="P217" s="158">
        <f t="shared" si="51"/>
        <v>0</v>
      </c>
      <c r="Q217" s="158">
        <v>0</v>
      </c>
      <c r="R217" s="158">
        <f t="shared" si="52"/>
        <v>0</v>
      </c>
      <c r="S217" s="158">
        <v>0</v>
      </c>
      <c r="T217" s="159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166</v>
      </c>
      <c r="AT217" s="160" t="s">
        <v>137</v>
      </c>
      <c r="AU217" s="160" t="s">
        <v>142</v>
      </c>
      <c r="AY217" s="14" t="s">
        <v>134</v>
      </c>
      <c r="BE217" s="161">
        <f t="shared" si="54"/>
        <v>0</v>
      </c>
      <c r="BF217" s="161">
        <f t="shared" si="55"/>
        <v>0</v>
      </c>
      <c r="BG217" s="161">
        <f t="shared" si="56"/>
        <v>0</v>
      </c>
      <c r="BH217" s="161">
        <f t="shared" si="57"/>
        <v>0</v>
      </c>
      <c r="BI217" s="161">
        <f t="shared" si="58"/>
        <v>0</v>
      </c>
      <c r="BJ217" s="14" t="s">
        <v>142</v>
      </c>
      <c r="BK217" s="161">
        <f t="shared" si="59"/>
        <v>0</v>
      </c>
      <c r="BL217" s="14" t="s">
        <v>166</v>
      </c>
      <c r="BM217" s="160" t="s">
        <v>532</v>
      </c>
    </row>
    <row r="218" spans="1:65" s="2" customFormat="1" ht="24.15" customHeight="1" x14ac:dyDescent="0.2">
      <c r="A218" s="29"/>
      <c r="B218" s="147"/>
      <c r="C218" s="184" t="s">
        <v>393</v>
      </c>
      <c r="D218" s="167" t="s">
        <v>398</v>
      </c>
      <c r="E218" s="168" t="s">
        <v>1315</v>
      </c>
      <c r="F218" s="169" t="s">
        <v>1316</v>
      </c>
      <c r="G218" s="170" t="s">
        <v>232</v>
      </c>
      <c r="H218" s="171">
        <v>4</v>
      </c>
      <c r="I218" s="172"/>
      <c r="J218" s="173">
        <f t="shared" si="50"/>
        <v>0</v>
      </c>
      <c r="K218" s="174"/>
      <c r="L218" s="175"/>
      <c r="M218" s="176" t="s">
        <v>1</v>
      </c>
      <c r="N218" s="177" t="s">
        <v>37</v>
      </c>
      <c r="O218" s="58"/>
      <c r="P218" s="158">
        <f t="shared" si="51"/>
        <v>0</v>
      </c>
      <c r="Q218" s="158">
        <v>0</v>
      </c>
      <c r="R218" s="158">
        <f t="shared" si="52"/>
        <v>0</v>
      </c>
      <c r="S218" s="158">
        <v>0</v>
      </c>
      <c r="T218" s="159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193</v>
      </c>
      <c r="AT218" s="160" t="s">
        <v>398</v>
      </c>
      <c r="AU218" s="160" t="s">
        <v>142</v>
      </c>
      <c r="AY218" s="14" t="s">
        <v>134</v>
      </c>
      <c r="BE218" s="161">
        <f t="shared" si="54"/>
        <v>0</v>
      </c>
      <c r="BF218" s="161">
        <f t="shared" si="55"/>
        <v>0</v>
      </c>
      <c r="BG218" s="161">
        <f t="shared" si="56"/>
        <v>0</v>
      </c>
      <c r="BH218" s="161">
        <f t="shared" si="57"/>
        <v>0</v>
      </c>
      <c r="BI218" s="161">
        <f t="shared" si="58"/>
        <v>0</v>
      </c>
      <c r="BJ218" s="14" t="s">
        <v>142</v>
      </c>
      <c r="BK218" s="161">
        <f t="shared" si="59"/>
        <v>0</v>
      </c>
      <c r="BL218" s="14" t="s">
        <v>166</v>
      </c>
      <c r="BM218" s="160" t="s">
        <v>534</v>
      </c>
    </row>
    <row r="219" spans="1:65" s="2" customFormat="1" ht="16.5" customHeight="1" x14ac:dyDescent="0.2">
      <c r="A219" s="29"/>
      <c r="B219" s="147"/>
      <c r="C219" s="183" t="s">
        <v>508</v>
      </c>
      <c r="D219" s="148" t="s">
        <v>137</v>
      </c>
      <c r="E219" s="149" t="s">
        <v>1317</v>
      </c>
      <c r="F219" s="150" t="s">
        <v>1318</v>
      </c>
      <c r="G219" s="151" t="s">
        <v>232</v>
      </c>
      <c r="H219" s="152">
        <v>15</v>
      </c>
      <c r="I219" s="153"/>
      <c r="J219" s="154">
        <f t="shared" si="50"/>
        <v>0</v>
      </c>
      <c r="K219" s="155"/>
      <c r="L219" s="30"/>
      <c r="M219" s="156" t="s">
        <v>1</v>
      </c>
      <c r="N219" s="157" t="s">
        <v>37</v>
      </c>
      <c r="O219" s="58"/>
      <c r="P219" s="158">
        <f t="shared" si="51"/>
        <v>0</v>
      </c>
      <c r="Q219" s="158">
        <v>0</v>
      </c>
      <c r="R219" s="158">
        <f t="shared" si="52"/>
        <v>0</v>
      </c>
      <c r="S219" s="158">
        <v>0</v>
      </c>
      <c r="T219" s="159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166</v>
      </c>
      <c r="AT219" s="160" t="s">
        <v>137</v>
      </c>
      <c r="AU219" s="160" t="s">
        <v>142</v>
      </c>
      <c r="AY219" s="14" t="s">
        <v>134</v>
      </c>
      <c r="BE219" s="161">
        <f t="shared" si="54"/>
        <v>0</v>
      </c>
      <c r="BF219" s="161">
        <f t="shared" si="55"/>
        <v>0</v>
      </c>
      <c r="BG219" s="161">
        <f t="shared" si="56"/>
        <v>0</v>
      </c>
      <c r="BH219" s="161">
        <f t="shared" si="57"/>
        <v>0</v>
      </c>
      <c r="BI219" s="161">
        <f t="shared" si="58"/>
        <v>0</v>
      </c>
      <c r="BJ219" s="14" t="s">
        <v>142</v>
      </c>
      <c r="BK219" s="161">
        <f t="shared" si="59"/>
        <v>0</v>
      </c>
      <c r="BL219" s="14" t="s">
        <v>166</v>
      </c>
      <c r="BM219" s="160" t="s">
        <v>538</v>
      </c>
    </row>
    <row r="220" spans="1:65" s="2" customFormat="1" ht="24.15" customHeight="1" x14ac:dyDescent="0.2">
      <c r="A220" s="29"/>
      <c r="B220" s="147"/>
      <c r="C220" s="184" t="s">
        <v>397</v>
      </c>
      <c r="D220" s="167" t="s">
        <v>398</v>
      </c>
      <c r="E220" s="168" t="s">
        <v>1319</v>
      </c>
      <c r="F220" s="169" t="s">
        <v>1320</v>
      </c>
      <c r="G220" s="170" t="s">
        <v>232</v>
      </c>
      <c r="H220" s="171">
        <v>15</v>
      </c>
      <c r="I220" s="172"/>
      <c r="J220" s="173">
        <f t="shared" si="50"/>
        <v>0</v>
      </c>
      <c r="K220" s="174"/>
      <c r="L220" s="175"/>
      <c r="M220" s="176" t="s">
        <v>1</v>
      </c>
      <c r="N220" s="177" t="s">
        <v>37</v>
      </c>
      <c r="O220" s="58"/>
      <c r="P220" s="158">
        <f t="shared" si="51"/>
        <v>0</v>
      </c>
      <c r="Q220" s="158">
        <v>0</v>
      </c>
      <c r="R220" s="158">
        <f t="shared" si="52"/>
        <v>0</v>
      </c>
      <c r="S220" s="158">
        <v>0</v>
      </c>
      <c r="T220" s="159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193</v>
      </c>
      <c r="AT220" s="160" t="s">
        <v>398</v>
      </c>
      <c r="AU220" s="160" t="s">
        <v>142</v>
      </c>
      <c r="AY220" s="14" t="s">
        <v>134</v>
      </c>
      <c r="BE220" s="161">
        <f t="shared" si="54"/>
        <v>0</v>
      </c>
      <c r="BF220" s="161">
        <f t="shared" si="55"/>
        <v>0</v>
      </c>
      <c r="BG220" s="161">
        <f t="shared" si="56"/>
        <v>0</v>
      </c>
      <c r="BH220" s="161">
        <f t="shared" si="57"/>
        <v>0</v>
      </c>
      <c r="BI220" s="161">
        <f t="shared" si="58"/>
        <v>0</v>
      </c>
      <c r="BJ220" s="14" t="s">
        <v>142</v>
      </c>
      <c r="BK220" s="161">
        <f t="shared" si="59"/>
        <v>0</v>
      </c>
      <c r="BL220" s="14" t="s">
        <v>166</v>
      </c>
      <c r="BM220" s="160" t="s">
        <v>541</v>
      </c>
    </row>
    <row r="221" spans="1:65" s="2" customFormat="1" ht="24.15" customHeight="1" x14ac:dyDescent="0.2">
      <c r="A221" s="29"/>
      <c r="B221" s="147"/>
      <c r="C221" s="183" t="s">
        <v>515</v>
      </c>
      <c r="D221" s="148" t="s">
        <v>137</v>
      </c>
      <c r="E221" s="149" t="s">
        <v>1321</v>
      </c>
      <c r="F221" s="150" t="s">
        <v>1322</v>
      </c>
      <c r="G221" s="151" t="s">
        <v>232</v>
      </c>
      <c r="H221" s="152">
        <v>19</v>
      </c>
      <c r="I221" s="153"/>
      <c r="J221" s="154">
        <f t="shared" si="50"/>
        <v>0</v>
      </c>
      <c r="K221" s="155"/>
      <c r="L221" s="30"/>
      <c r="M221" s="156" t="s">
        <v>1</v>
      </c>
      <c r="N221" s="157" t="s">
        <v>37</v>
      </c>
      <c r="O221" s="58"/>
      <c r="P221" s="158">
        <f t="shared" si="51"/>
        <v>0</v>
      </c>
      <c r="Q221" s="158">
        <v>0</v>
      </c>
      <c r="R221" s="158">
        <f t="shared" si="52"/>
        <v>0</v>
      </c>
      <c r="S221" s="158">
        <v>0</v>
      </c>
      <c r="T221" s="159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166</v>
      </c>
      <c r="AT221" s="160" t="s">
        <v>137</v>
      </c>
      <c r="AU221" s="160" t="s">
        <v>142</v>
      </c>
      <c r="AY221" s="14" t="s">
        <v>134</v>
      </c>
      <c r="BE221" s="161">
        <f t="shared" si="54"/>
        <v>0</v>
      </c>
      <c r="BF221" s="161">
        <f t="shared" si="55"/>
        <v>0</v>
      </c>
      <c r="BG221" s="161">
        <f t="shared" si="56"/>
        <v>0</v>
      </c>
      <c r="BH221" s="161">
        <f t="shared" si="57"/>
        <v>0</v>
      </c>
      <c r="BI221" s="161">
        <f t="shared" si="58"/>
        <v>0</v>
      </c>
      <c r="BJ221" s="14" t="s">
        <v>142</v>
      </c>
      <c r="BK221" s="161">
        <f t="shared" si="59"/>
        <v>0</v>
      </c>
      <c r="BL221" s="14" t="s">
        <v>166</v>
      </c>
      <c r="BM221" s="160" t="s">
        <v>545</v>
      </c>
    </row>
    <row r="222" spans="1:65" s="2" customFormat="1" ht="37.799999999999997" customHeight="1" x14ac:dyDescent="0.2">
      <c r="A222" s="29"/>
      <c r="B222" s="147"/>
      <c r="C222" s="184" t="s">
        <v>401</v>
      </c>
      <c r="D222" s="167" t="s">
        <v>398</v>
      </c>
      <c r="E222" s="168" t="s">
        <v>1323</v>
      </c>
      <c r="F222" s="169" t="s">
        <v>1324</v>
      </c>
      <c r="G222" s="170" t="s">
        <v>232</v>
      </c>
      <c r="H222" s="171">
        <v>19</v>
      </c>
      <c r="I222" s="172"/>
      <c r="J222" s="173">
        <f t="shared" si="50"/>
        <v>0</v>
      </c>
      <c r="K222" s="174"/>
      <c r="L222" s="175"/>
      <c r="M222" s="176" t="s">
        <v>1</v>
      </c>
      <c r="N222" s="177" t="s">
        <v>37</v>
      </c>
      <c r="O222" s="58"/>
      <c r="P222" s="158">
        <f t="shared" si="51"/>
        <v>0</v>
      </c>
      <c r="Q222" s="158">
        <v>0</v>
      </c>
      <c r="R222" s="158">
        <f t="shared" si="52"/>
        <v>0</v>
      </c>
      <c r="S222" s="158">
        <v>0</v>
      </c>
      <c r="T222" s="159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193</v>
      </c>
      <c r="AT222" s="160" t="s">
        <v>398</v>
      </c>
      <c r="AU222" s="160" t="s">
        <v>142</v>
      </c>
      <c r="AY222" s="14" t="s">
        <v>134</v>
      </c>
      <c r="BE222" s="161">
        <f t="shared" si="54"/>
        <v>0</v>
      </c>
      <c r="BF222" s="161">
        <f t="shared" si="55"/>
        <v>0</v>
      </c>
      <c r="BG222" s="161">
        <f t="shared" si="56"/>
        <v>0</v>
      </c>
      <c r="BH222" s="161">
        <f t="shared" si="57"/>
        <v>0</v>
      </c>
      <c r="BI222" s="161">
        <f t="shared" si="58"/>
        <v>0</v>
      </c>
      <c r="BJ222" s="14" t="s">
        <v>142</v>
      </c>
      <c r="BK222" s="161">
        <f t="shared" si="59"/>
        <v>0</v>
      </c>
      <c r="BL222" s="14" t="s">
        <v>166</v>
      </c>
      <c r="BM222" s="160" t="s">
        <v>548</v>
      </c>
    </row>
    <row r="223" spans="1:65" s="2" customFormat="1" ht="24.15" customHeight="1" x14ac:dyDescent="0.2">
      <c r="A223" s="29"/>
      <c r="B223" s="147"/>
      <c r="C223" s="183" t="s">
        <v>522</v>
      </c>
      <c r="D223" s="148" t="s">
        <v>137</v>
      </c>
      <c r="E223" s="149" t="s">
        <v>1325</v>
      </c>
      <c r="F223" s="150" t="s">
        <v>1326</v>
      </c>
      <c r="G223" s="151" t="s">
        <v>232</v>
      </c>
      <c r="H223" s="152">
        <v>19</v>
      </c>
      <c r="I223" s="153"/>
      <c r="J223" s="154">
        <f t="shared" si="50"/>
        <v>0</v>
      </c>
      <c r="K223" s="155"/>
      <c r="L223" s="30"/>
      <c r="M223" s="156" t="s">
        <v>1</v>
      </c>
      <c r="N223" s="157" t="s">
        <v>37</v>
      </c>
      <c r="O223" s="58"/>
      <c r="P223" s="158">
        <f t="shared" si="51"/>
        <v>0</v>
      </c>
      <c r="Q223" s="158">
        <v>0</v>
      </c>
      <c r="R223" s="158">
        <f t="shared" si="52"/>
        <v>0</v>
      </c>
      <c r="S223" s="158">
        <v>0</v>
      </c>
      <c r="T223" s="159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166</v>
      </c>
      <c r="AT223" s="160" t="s">
        <v>137</v>
      </c>
      <c r="AU223" s="160" t="s">
        <v>142</v>
      </c>
      <c r="AY223" s="14" t="s">
        <v>134</v>
      </c>
      <c r="BE223" s="161">
        <f t="shared" si="54"/>
        <v>0</v>
      </c>
      <c r="BF223" s="161">
        <f t="shared" si="55"/>
        <v>0</v>
      </c>
      <c r="BG223" s="161">
        <f t="shared" si="56"/>
        <v>0</v>
      </c>
      <c r="BH223" s="161">
        <f t="shared" si="57"/>
        <v>0</v>
      </c>
      <c r="BI223" s="161">
        <f t="shared" si="58"/>
        <v>0</v>
      </c>
      <c r="BJ223" s="14" t="s">
        <v>142</v>
      </c>
      <c r="BK223" s="161">
        <f t="shared" si="59"/>
        <v>0</v>
      </c>
      <c r="BL223" s="14" t="s">
        <v>166</v>
      </c>
      <c r="BM223" s="160" t="s">
        <v>554</v>
      </c>
    </row>
    <row r="224" spans="1:65" s="2" customFormat="1" ht="16.5" customHeight="1" x14ac:dyDescent="0.2">
      <c r="A224" s="29"/>
      <c r="B224" s="147"/>
      <c r="C224" s="183" t="s">
        <v>405</v>
      </c>
      <c r="D224" s="148" t="s">
        <v>137</v>
      </c>
      <c r="E224" s="149" t="s">
        <v>1327</v>
      </c>
      <c r="F224" s="150" t="s">
        <v>1328</v>
      </c>
      <c r="G224" s="151" t="s">
        <v>232</v>
      </c>
      <c r="H224" s="152">
        <v>19</v>
      </c>
      <c r="I224" s="153"/>
      <c r="J224" s="154">
        <f t="shared" si="50"/>
        <v>0</v>
      </c>
      <c r="K224" s="155"/>
      <c r="L224" s="30"/>
      <c r="M224" s="156" t="s">
        <v>1</v>
      </c>
      <c r="N224" s="157" t="s">
        <v>37</v>
      </c>
      <c r="O224" s="58"/>
      <c r="P224" s="158">
        <f t="shared" si="51"/>
        <v>0</v>
      </c>
      <c r="Q224" s="158">
        <v>0</v>
      </c>
      <c r="R224" s="158">
        <f t="shared" si="52"/>
        <v>0</v>
      </c>
      <c r="S224" s="158">
        <v>0</v>
      </c>
      <c r="T224" s="159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166</v>
      </c>
      <c r="AT224" s="160" t="s">
        <v>137</v>
      </c>
      <c r="AU224" s="160" t="s">
        <v>142</v>
      </c>
      <c r="AY224" s="14" t="s">
        <v>134</v>
      </c>
      <c r="BE224" s="161">
        <f t="shared" si="54"/>
        <v>0</v>
      </c>
      <c r="BF224" s="161">
        <f t="shared" si="55"/>
        <v>0</v>
      </c>
      <c r="BG224" s="161">
        <f t="shared" si="56"/>
        <v>0</v>
      </c>
      <c r="BH224" s="161">
        <f t="shared" si="57"/>
        <v>0</v>
      </c>
      <c r="BI224" s="161">
        <f t="shared" si="58"/>
        <v>0</v>
      </c>
      <c r="BJ224" s="14" t="s">
        <v>142</v>
      </c>
      <c r="BK224" s="161">
        <f t="shared" si="59"/>
        <v>0</v>
      </c>
      <c r="BL224" s="14" t="s">
        <v>166</v>
      </c>
      <c r="BM224" s="160" t="s">
        <v>557</v>
      </c>
    </row>
    <row r="225" spans="1:65" s="2" customFormat="1" ht="16.5" customHeight="1" x14ac:dyDescent="0.2">
      <c r="A225" s="29"/>
      <c r="B225" s="147"/>
      <c r="C225" s="184" t="s">
        <v>529</v>
      </c>
      <c r="D225" s="167" t="s">
        <v>398</v>
      </c>
      <c r="E225" s="168" t="s">
        <v>1329</v>
      </c>
      <c r="F225" s="169" t="s">
        <v>1330</v>
      </c>
      <c r="G225" s="170" t="s">
        <v>232</v>
      </c>
      <c r="H225" s="171">
        <v>19</v>
      </c>
      <c r="I225" s="172"/>
      <c r="J225" s="173">
        <f t="shared" si="50"/>
        <v>0</v>
      </c>
      <c r="K225" s="174"/>
      <c r="L225" s="175"/>
      <c r="M225" s="176" t="s">
        <v>1</v>
      </c>
      <c r="N225" s="177" t="s">
        <v>37</v>
      </c>
      <c r="O225" s="58"/>
      <c r="P225" s="158">
        <f t="shared" si="51"/>
        <v>0</v>
      </c>
      <c r="Q225" s="158">
        <v>0</v>
      </c>
      <c r="R225" s="158">
        <f t="shared" si="52"/>
        <v>0</v>
      </c>
      <c r="S225" s="158">
        <v>0</v>
      </c>
      <c r="T225" s="159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193</v>
      </c>
      <c r="AT225" s="160" t="s">
        <v>398</v>
      </c>
      <c r="AU225" s="160" t="s">
        <v>142</v>
      </c>
      <c r="AY225" s="14" t="s">
        <v>134</v>
      </c>
      <c r="BE225" s="161">
        <f t="shared" si="54"/>
        <v>0</v>
      </c>
      <c r="BF225" s="161">
        <f t="shared" si="55"/>
        <v>0</v>
      </c>
      <c r="BG225" s="161">
        <f t="shared" si="56"/>
        <v>0</v>
      </c>
      <c r="BH225" s="161">
        <f t="shared" si="57"/>
        <v>0</v>
      </c>
      <c r="BI225" s="161">
        <f t="shared" si="58"/>
        <v>0</v>
      </c>
      <c r="BJ225" s="14" t="s">
        <v>142</v>
      </c>
      <c r="BK225" s="161">
        <f t="shared" si="59"/>
        <v>0</v>
      </c>
      <c r="BL225" s="14" t="s">
        <v>166</v>
      </c>
      <c r="BM225" s="160" t="s">
        <v>561</v>
      </c>
    </row>
    <row r="226" spans="1:65" s="2" customFormat="1" ht="21.75" customHeight="1" x14ac:dyDescent="0.2">
      <c r="A226" s="29"/>
      <c r="B226" s="147"/>
      <c r="C226" s="183" t="s">
        <v>406</v>
      </c>
      <c r="D226" s="148" t="s">
        <v>137</v>
      </c>
      <c r="E226" s="149" t="s">
        <v>1331</v>
      </c>
      <c r="F226" s="150" t="s">
        <v>1332</v>
      </c>
      <c r="G226" s="151" t="s">
        <v>232</v>
      </c>
      <c r="H226" s="152">
        <v>31</v>
      </c>
      <c r="I226" s="153"/>
      <c r="J226" s="154">
        <f t="shared" si="50"/>
        <v>0</v>
      </c>
      <c r="K226" s="155"/>
      <c r="L226" s="30"/>
      <c r="M226" s="156" t="s">
        <v>1</v>
      </c>
      <c r="N226" s="157" t="s">
        <v>37</v>
      </c>
      <c r="O226" s="58"/>
      <c r="P226" s="158">
        <f t="shared" si="51"/>
        <v>0</v>
      </c>
      <c r="Q226" s="158">
        <v>0</v>
      </c>
      <c r="R226" s="158">
        <f t="shared" si="52"/>
        <v>0</v>
      </c>
      <c r="S226" s="158">
        <v>0</v>
      </c>
      <c r="T226" s="159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166</v>
      </c>
      <c r="AT226" s="160" t="s">
        <v>137</v>
      </c>
      <c r="AU226" s="160" t="s">
        <v>142</v>
      </c>
      <c r="AY226" s="14" t="s">
        <v>134</v>
      </c>
      <c r="BE226" s="161">
        <f t="shared" si="54"/>
        <v>0</v>
      </c>
      <c r="BF226" s="161">
        <f t="shared" si="55"/>
        <v>0</v>
      </c>
      <c r="BG226" s="161">
        <f t="shared" si="56"/>
        <v>0</v>
      </c>
      <c r="BH226" s="161">
        <f t="shared" si="57"/>
        <v>0</v>
      </c>
      <c r="BI226" s="161">
        <f t="shared" si="58"/>
        <v>0</v>
      </c>
      <c r="BJ226" s="14" t="s">
        <v>142</v>
      </c>
      <c r="BK226" s="161">
        <f t="shared" si="59"/>
        <v>0</v>
      </c>
      <c r="BL226" s="14" t="s">
        <v>166</v>
      </c>
      <c r="BM226" s="160" t="s">
        <v>564</v>
      </c>
    </row>
    <row r="227" spans="1:65" s="2" customFormat="1" ht="24.15" customHeight="1" x14ac:dyDescent="0.2">
      <c r="A227" s="29"/>
      <c r="B227" s="147"/>
      <c r="C227" s="184" t="s">
        <v>535</v>
      </c>
      <c r="D227" s="167" t="s">
        <v>398</v>
      </c>
      <c r="E227" s="168" t="s">
        <v>1333</v>
      </c>
      <c r="F227" s="169" t="s">
        <v>1334</v>
      </c>
      <c r="G227" s="170" t="s">
        <v>232</v>
      </c>
      <c r="H227" s="171">
        <v>31</v>
      </c>
      <c r="I227" s="172"/>
      <c r="J227" s="173">
        <f t="shared" si="50"/>
        <v>0</v>
      </c>
      <c r="K227" s="174"/>
      <c r="L227" s="175"/>
      <c r="M227" s="176" t="s">
        <v>1</v>
      </c>
      <c r="N227" s="177" t="s">
        <v>37</v>
      </c>
      <c r="O227" s="58"/>
      <c r="P227" s="158">
        <f t="shared" si="51"/>
        <v>0</v>
      </c>
      <c r="Q227" s="158">
        <v>0</v>
      </c>
      <c r="R227" s="158">
        <f t="shared" si="52"/>
        <v>0</v>
      </c>
      <c r="S227" s="158">
        <v>0</v>
      </c>
      <c r="T227" s="159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193</v>
      </c>
      <c r="AT227" s="160" t="s">
        <v>398</v>
      </c>
      <c r="AU227" s="160" t="s">
        <v>142</v>
      </c>
      <c r="AY227" s="14" t="s">
        <v>134</v>
      </c>
      <c r="BE227" s="161">
        <f t="shared" si="54"/>
        <v>0</v>
      </c>
      <c r="BF227" s="161">
        <f t="shared" si="55"/>
        <v>0</v>
      </c>
      <c r="BG227" s="161">
        <f t="shared" si="56"/>
        <v>0</v>
      </c>
      <c r="BH227" s="161">
        <f t="shared" si="57"/>
        <v>0</v>
      </c>
      <c r="BI227" s="161">
        <f t="shared" si="58"/>
        <v>0</v>
      </c>
      <c r="BJ227" s="14" t="s">
        <v>142</v>
      </c>
      <c r="BK227" s="161">
        <f t="shared" si="59"/>
        <v>0</v>
      </c>
      <c r="BL227" s="14" t="s">
        <v>166</v>
      </c>
      <c r="BM227" s="160" t="s">
        <v>567</v>
      </c>
    </row>
    <row r="228" spans="1:65" s="2" customFormat="1" ht="16.5" customHeight="1" x14ac:dyDescent="0.2">
      <c r="A228" s="29"/>
      <c r="B228" s="147"/>
      <c r="C228" s="148" t="s">
        <v>410</v>
      </c>
      <c r="D228" s="148" t="s">
        <v>137</v>
      </c>
      <c r="E228" s="149" t="s">
        <v>1335</v>
      </c>
      <c r="F228" s="150" t="s">
        <v>1336</v>
      </c>
      <c r="G228" s="151" t="s">
        <v>232</v>
      </c>
      <c r="H228" s="152">
        <v>2</v>
      </c>
      <c r="I228" s="153"/>
      <c r="J228" s="154">
        <f t="shared" si="50"/>
        <v>0</v>
      </c>
      <c r="K228" s="155"/>
      <c r="L228" s="30"/>
      <c r="M228" s="156" t="s">
        <v>1</v>
      </c>
      <c r="N228" s="157" t="s">
        <v>37</v>
      </c>
      <c r="O228" s="58"/>
      <c r="P228" s="158">
        <f t="shared" si="51"/>
        <v>0</v>
      </c>
      <c r="Q228" s="158">
        <v>0</v>
      </c>
      <c r="R228" s="158">
        <f t="shared" si="52"/>
        <v>0</v>
      </c>
      <c r="S228" s="158">
        <v>0</v>
      </c>
      <c r="T228" s="159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166</v>
      </c>
      <c r="AT228" s="160" t="s">
        <v>137</v>
      </c>
      <c r="AU228" s="160" t="s">
        <v>142</v>
      </c>
      <c r="AY228" s="14" t="s">
        <v>134</v>
      </c>
      <c r="BE228" s="161">
        <f t="shared" si="54"/>
        <v>0</v>
      </c>
      <c r="BF228" s="161">
        <f t="shared" si="55"/>
        <v>0</v>
      </c>
      <c r="BG228" s="161">
        <f t="shared" si="56"/>
        <v>0</v>
      </c>
      <c r="BH228" s="161">
        <f t="shared" si="57"/>
        <v>0</v>
      </c>
      <c r="BI228" s="161">
        <f t="shared" si="58"/>
        <v>0</v>
      </c>
      <c r="BJ228" s="14" t="s">
        <v>142</v>
      </c>
      <c r="BK228" s="161">
        <f t="shared" si="59"/>
        <v>0</v>
      </c>
      <c r="BL228" s="14" t="s">
        <v>166</v>
      </c>
      <c r="BM228" s="160" t="s">
        <v>571</v>
      </c>
    </row>
    <row r="229" spans="1:65" s="2" customFormat="1" ht="16.5" customHeight="1" x14ac:dyDescent="0.2">
      <c r="A229" s="29"/>
      <c r="B229" s="147"/>
      <c r="C229" s="167" t="s">
        <v>542</v>
      </c>
      <c r="D229" s="167" t="s">
        <v>398</v>
      </c>
      <c r="E229" s="168" t="s">
        <v>1337</v>
      </c>
      <c r="F229" s="169" t="s">
        <v>1338</v>
      </c>
      <c r="G229" s="170" t="s">
        <v>232</v>
      </c>
      <c r="H229" s="171">
        <v>2</v>
      </c>
      <c r="I229" s="172"/>
      <c r="J229" s="173">
        <f t="shared" si="50"/>
        <v>0</v>
      </c>
      <c r="K229" s="174"/>
      <c r="L229" s="175"/>
      <c r="M229" s="176" t="s">
        <v>1</v>
      </c>
      <c r="N229" s="177" t="s">
        <v>37</v>
      </c>
      <c r="O229" s="58"/>
      <c r="P229" s="158">
        <f t="shared" si="51"/>
        <v>0</v>
      </c>
      <c r="Q229" s="158">
        <v>0</v>
      </c>
      <c r="R229" s="158">
        <f t="shared" si="52"/>
        <v>0</v>
      </c>
      <c r="S229" s="158">
        <v>0</v>
      </c>
      <c r="T229" s="159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193</v>
      </c>
      <c r="AT229" s="160" t="s">
        <v>398</v>
      </c>
      <c r="AU229" s="160" t="s">
        <v>142</v>
      </c>
      <c r="AY229" s="14" t="s">
        <v>134</v>
      </c>
      <c r="BE229" s="161">
        <f t="shared" si="54"/>
        <v>0</v>
      </c>
      <c r="BF229" s="161">
        <f t="shared" si="55"/>
        <v>0</v>
      </c>
      <c r="BG229" s="161">
        <f t="shared" si="56"/>
        <v>0</v>
      </c>
      <c r="BH229" s="161">
        <f t="shared" si="57"/>
        <v>0</v>
      </c>
      <c r="BI229" s="161">
        <f t="shared" si="58"/>
        <v>0</v>
      </c>
      <c r="BJ229" s="14" t="s">
        <v>142</v>
      </c>
      <c r="BK229" s="161">
        <f t="shared" si="59"/>
        <v>0</v>
      </c>
      <c r="BL229" s="14" t="s">
        <v>166</v>
      </c>
      <c r="BM229" s="160" t="s">
        <v>574</v>
      </c>
    </row>
    <row r="230" spans="1:65" s="2" customFormat="1" ht="24.15" customHeight="1" x14ac:dyDescent="0.2">
      <c r="A230" s="29"/>
      <c r="B230" s="147"/>
      <c r="C230" s="148" t="s">
        <v>413</v>
      </c>
      <c r="D230" s="148" t="s">
        <v>137</v>
      </c>
      <c r="E230" s="149" t="s">
        <v>1339</v>
      </c>
      <c r="F230" s="150" t="s">
        <v>1340</v>
      </c>
      <c r="G230" s="151" t="s">
        <v>1259</v>
      </c>
      <c r="H230" s="152">
        <v>28</v>
      </c>
      <c r="I230" s="153"/>
      <c r="J230" s="154">
        <f t="shared" si="50"/>
        <v>0</v>
      </c>
      <c r="K230" s="155"/>
      <c r="L230" s="30"/>
      <c r="M230" s="156" t="s">
        <v>1</v>
      </c>
      <c r="N230" s="157" t="s">
        <v>37</v>
      </c>
      <c r="O230" s="58"/>
      <c r="P230" s="158">
        <f t="shared" si="51"/>
        <v>0</v>
      </c>
      <c r="Q230" s="158">
        <v>0</v>
      </c>
      <c r="R230" s="158">
        <f t="shared" si="52"/>
        <v>0</v>
      </c>
      <c r="S230" s="158">
        <v>0</v>
      </c>
      <c r="T230" s="159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166</v>
      </c>
      <c r="AT230" s="160" t="s">
        <v>137</v>
      </c>
      <c r="AU230" s="160" t="s">
        <v>142</v>
      </c>
      <c r="AY230" s="14" t="s">
        <v>134</v>
      </c>
      <c r="BE230" s="161">
        <f t="shared" si="54"/>
        <v>0</v>
      </c>
      <c r="BF230" s="161">
        <f t="shared" si="55"/>
        <v>0</v>
      </c>
      <c r="BG230" s="161">
        <f t="shared" si="56"/>
        <v>0</v>
      </c>
      <c r="BH230" s="161">
        <f t="shared" si="57"/>
        <v>0</v>
      </c>
      <c r="BI230" s="161">
        <f t="shared" si="58"/>
        <v>0</v>
      </c>
      <c r="BJ230" s="14" t="s">
        <v>142</v>
      </c>
      <c r="BK230" s="161">
        <f t="shared" si="59"/>
        <v>0</v>
      </c>
      <c r="BL230" s="14" t="s">
        <v>166</v>
      </c>
      <c r="BM230" s="160" t="s">
        <v>578</v>
      </c>
    </row>
    <row r="231" spans="1:65" s="2" customFormat="1" ht="24.15" customHeight="1" x14ac:dyDescent="0.2">
      <c r="A231" s="29"/>
      <c r="B231" s="147"/>
      <c r="C231" s="184" t="s">
        <v>551</v>
      </c>
      <c r="D231" s="167" t="s">
        <v>398</v>
      </c>
      <c r="E231" s="168" t="s">
        <v>1341</v>
      </c>
      <c r="F231" s="169" t="s">
        <v>1342</v>
      </c>
      <c r="G231" s="170" t="s">
        <v>232</v>
      </c>
      <c r="H231" s="171">
        <v>13</v>
      </c>
      <c r="I231" s="172"/>
      <c r="J231" s="173">
        <f t="shared" si="50"/>
        <v>0</v>
      </c>
      <c r="K231" s="174"/>
      <c r="L231" s="175"/>
      <c r="M231" s="176" t="s">
        <v>1</v>
      </c>
      <c r="N231" s="177" t="s">
        <v>37</v>
      </c>
      <c r="O231" s="58"/>
      <c r="P231" s="158">
        <f t="shared" si="51"/>
        <v>0</v>
      </c>
      <c r="Q231" s="158">
        <v>0</v>
      </c>
      <c r="R231" s="158">
        <f t="shared" si="52"/>
        <v>0</v>
      </c>
      <c r="S231" s="158">
        <v>0</v>
      </c>
      <c r="T231" s="159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193</v>
      </c>
      <c r="AT231" s="160" t="s">
        <v>398</v>
      </c>
      <c r="AU231" s="160" t="s">
        <v>142</v>
      </c>
      <c r="AY231" s="14" t="s">
        <v>134</v>
      </c>
      <c r="BE231" s="161">
        <f t="shared" si="54"/>
        <v>0</v>
      </c>
      <c r="BF231" s="161">
        <f t="shared" si="55"/>
        <v>0</v>
      </c>
      <c r="BG231" s="161">
        <f t="shared" si="56"/>
        <v>0</v>
      </c>
      <c r="BH231" s="161">
        <f t="shared" si="57"/>
        <v>0</v>
      </c>
      <c r="BI231" s="161">
        <f t="shared" si="58"/>
        <v>0</v>
      </c>
      <c r="BJ231" s="14" t="s">
        <v>142</v>
      </c>
      <c r="BK231" s="161">
        <f t="shared" si="59"/>
        <v>0</v>
      </c>
      <c r="BL231" s="14" t="s">
        <v>166</v>
      </c>
      <c r="BM231" s="160" t="s">
        <v>581</v>
      </c>
    </row>
    <row r="232" spans="1:65" s="2" customFormat="1" ht="24.15" customHeight="1" x14ac:dyDescent="0.2">
      <c r="A232" s="29"/>
      <c r="B232" s="147"/>
      <c r="C232" s="184" t="s">
        <v>417</v>
      </c>
      <c r="D232" s="167" t="s">
        <v>398</v>
      </c>
      <c r="E232" s="168" t="s">
        <v>1343</v>
      </c>
      <c r="F232" s="169" t="s">
        <v>1344</v>
      </c>
      <c r="G232" s="170" t="s">
        <v>232</v>
      </c>
      <c r="H232" s="171">
        <v>15</v>
      </c>
      <c r="I232" s="172"/>
      <c r="J232" s="173">
        <f t="shared" si="50"/>
        <v>0</v>
      </c>
      <c r="K232" s="174"/>
      <c r="L232" s="175"/>
      <c r="M232" s="176" t="s">
        <v>1</v>
      </c>
      <c r="N232" s="177" t="s">
        <v>37</v>
      </c>
      <c r="O232" s="58"/>
      <c r="P232" s="158">
        <f t="shared" si="51"/>
        <v>0</v>
      </c>
      <c r="Q232" s="158">
        <v>0</v>
      </c>
      <c r="R232" s="158">
        <f t="shared" si="52"/>
        <v>0</v>
      </c>
      <c r="S232" s="158">
        <v>0</v>
      </c>
      <c r="T232" s="159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193</v>
      </c>
      <c r="AT232" s="160" t="s">
        <v>398</v>
      </c>
      <c r="AU232" s="160" t="s">
        <v>142</v>
      </c>
      <c r="AY232" s="14" t="s">
        <v>134</v>
      </c>
      <c r="BE232" s="161">
        <f t="shared" si="54"/>
        <v>0</v>
      </c>
      <c r="BF232" s="161">
        <f t="shared" si="55"/>
        <v>0</v>
      </c>
      <c r="BG232" s="161">
        <f t="shared" si="56"/>
        <v>0</v>
      </c>
      <c r="BH232" s="161">
        <f t="shared" si="57"/>
        <v>0</v>
      </c>
      <c r="BI232" s="161">
        <f t="shared" si="58"/>
        <v>0</v>
      </c>
      <c r="BJ232" s="14" t="s">
        <v>142</v>
      </c>
      <c r="BK232" s="161">
        <f t="shared" si="59"/>
        <v>0</v>
      </c>
      <c r="BL232" s="14" t="s">
        <v>166</v>
      </c>
      <c r="BM232" s="160" t="s">
        <v>584</v>
      </c>
    </row>
    <row r="233" spans="1:65" s="2" customFormat="1" ht="33" customHeight="1" x14ac:dyDescent="0.2">
      <c r="A233" s="29"/>
      <c r="B233" s="147"/>
      <c r="C233" s="148" t="s">
        <v>558</v>
      </c>
      <c r="D233" s="148" t="s">
        <v>137</v>
      </c>
      <c r="E233" s="149" t="s">
        <v>1345</v>
      </c>
      <c r="F233" s="150" t="s">
        <v>1346</v>
      </c>
      <c r="G233" s="151" t="s">
        <v>1259</v>
      </c>
      <c r="H233" s="152">
        <v>8</v>
      </c>
      <c r="I233" s="153"/>
      <c r="J233" s="154">
        <f t="shared" si="50"/>
        <v>0</v>
      </c>
      <c r="K233" s="155"/>
      <c r="L233" s="30"/>
      <c r="M233" s="156" t="s">
        <v>1</v>
      </c>
      <c r="N233" s="157" t="s">
        <v>37</v>
      </c>
      <c r="O233" s="58"/>
      <c r="P233" s="158">
        <f t="shared" si="51"/>
        <v>0</v>
      </c>
      <c r="Q233" s="158">
        <v>0</v>
      </c>
      <c r="R233" s="158">
        <f t="shared" si="52"/>
        <v>0</v>
      </c>
      <c r="S233" s="158">
        <v>0</v>
      </c>
      <c r="T233" s="159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166</v>
      </c>
      <c r="AT233" s="160" t="s">
        <v>137</v>
      </c>
      <c r="AU233" s="160" t="s">
        <v>142</v>
      </c>
      <c r="AY233" s="14" t="s">
        <v>134</v>
      </c>
      <c r="BE233" s="161">
        <f t="shared" si="54"/>
        <v>0</v>
      </c>
      <c r="BF233" s="161">
        <f t="shared" si="55"/>
        <v>0</v>
      </c>
      <c r="BG233" s="161">
        <f t="shared" si="56"/>
        <v>0</v>
      </c>
      <c r="BH233" s="161">
        <f t="shared" si="57"/>
        <v>0</v>
      </c>
      <c r="BI233" s="161">
        <f t="shared" si="58"/>
        <v>0</v>
      </c>
      <c r="BJ233" s="14" t="s">
        <v>142</v>
      </c>
      <c r="BK233" s="161">
        <f t="shared" si="59"/>
        <v>0</v>
      </c>
      <c r="BL233" s="14" t="s">
        <v>166</v>
      </c>
      <c r="BM233" s="160" t="s">
        <v>588</v>
      </c>
    </row>
    <row r="234" spans="1:65" s="2" customFormat="1" ht="24.15" customHeight="1" x14ac:dyDescent="0.2">
      <c r="A234" s="29"/>
      <c r="B234" s="147"/>
      <c r="C234" s="167" t="s">
        <v>421</v>
      </c>
      <c r="D234" s="167" t="s">
        <v>398</v>
      </c>
      <c r="E234" s="168" t="s">
        <v>1347</v>
      </c>
      <c r="F234" s="169" t="s">
        <v>1348</v>
      </c>
      <c r="G234" s="170" t="s">
        <v>232</v>
      </c>
      <c r="H234" s="171">
        <v>8</v>
      </c>
      <c r="I234" s="172"/>
      <c r="J234" s="173">
        <f t="shared" si="50"/>
        <v>0</v>
      </c>
      <c r="K234" s="174"/>
      <c r="L234" s="175"/>
      <c r="M234" s="176" t="s">
        <v>1</v>
      </c>
      <c r="N234" s="177" t="s">
        <v>37</v>
      </c>
      <c r="O234" s="58"/>
      <c r="P234" s="158">
        <f t="shared" si="51"/>
        <v>0</v>
      </c>
      <c r="Q234" s="158">
        <v>0</v>
      </c>
      <c r="R234" s="158">
        <f t="shared" si="52"/>
        <v>0</v>
      </c>
      <c r="S234" s="158">
        <v>0</v>
      </c>
      <c r="T234" s="159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193</v>
      </c>
      <c r="AT234" s="160" t="s">
        <v>398</v>
      </c>
      <c r="AU234" s="160" t="s">
        <v>142</v>
      </c>
      <c r="AY234" s="14" t="s">
        <v>134</v>
      </c>
      <c r="BE234" s="161">
        <f t="shared" si="54"/>
        <v>0</v>
      </c>
      <c r="BF234" s="161">
        <f t="shared" si="55"/>
        <v>0</v>
      </c>
      <c r="BG234" s="161">
        <f t="shared" si="56"/>
        <v>0</v>
      </c>
      <c r="BH234" s="161">
        <f t="shared" si="57"/>
        <v>0</v>
      </c>
      <c r="BI234" s="161">
        <f t="shared" si="58"/>
        <v>0</v>
      </c>
      <c r="BJ234" s="14" t="s">
        <v>142</v>
      </c>
      <c r="BK234" s="161">
        <f t="shared" si="59"/>
        <v>0</v>
      </c>
      <c r="BL234" s="14" t="s">
        <v>166</v>
      </c>
      <c r="BM234" s="160" t="s">
        <v>591</v>
      </c>
    </row>
    <row r="235" spans="1:65" s="2" customFormat="1" ht="24.15" customHeight="1" x14ac:dyDescent="0.2">
      <c r="A235" s="29"/>
      <c r="B235" s="147"/>
      <c r="C235" s="148" t="s">
        <v>434</v>
      </c>
      <c r="D235" s="148" t="s">
        <v>137</v>
      </c>
      <c r="E235" s="149" t="s">
        <v>1349</v>
      </c>
      <c r="F235" s="150" t="s">
        <v>1350</v>
      </c>
      <c r="G235" s="151" t="s">
        <v>1259</v>
      </c>
      <c r="H235" s="152">
        <v>2</v>
      </c>
      <c r="I235" s="153"/>
      <c r="J235" s="154">
        <f t="shared" si="50"/>
        <v>0</v>
      </c>
      <c r="K235" s="155"/>
      <c r="L235" s="30"/>
      <c r="M235" s="156" t="s">
        <v>1</v>
      </c>
      <c r="N235" s="157" t="s">
        <v>37</v>
      </c>
      <c r="O235" s="58"/>
      <c r="P235" s="158">
        <f t="shared" si="51"/>
        <v>0</v>
      </c>
      <c r="Q235" s="158">
        <v>0</v>
      </c>
      <c r="R235" s="158">
        <f t="shared" si="52"/>
        <v>0</v>
      </c>
      <c r="S235" s="158">
        <v>0</v>
      </c>
      <c r="T235" s="159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166</v>
      </c>
      <c r="AT235" s="160" t="s">
        <v>137</v>
      </c>
      <c r="AU235" s="160" t="s">
        <v>142</v>
      </c>
      <c r="AY235" s="14" t="s">
        <v>134</v>
      </c>
      <c r="BE235" s="161">
        <f t="shared" si="54"/>
        <v>0</v>
      </c>
      <c r="BF235" s="161">
        <f t="shared" si="55"/>
        <v>0</v>
      </c>
      <c r="BG235" s="161">
        <f t="shared" si="56"/>
        <v>0</v>
      </c>
      <c r="BH235" s="161">
        <f t="shared" si="57"/>
        <v>0</v>
      </c>
      <c r="BI235" s="161">
        <f t="shared" si="58"/>
        <v>0</v>
      </c>
      <c r="BJ235" s="14" t="s">
        <v>142</v>
      </c>
      <c r="BK235" s="161">
        <f t="shared" si="59"/>
        <v>0</v>
      </c>
      <c r="BL235" s="14" t="s">
        <v>166</v>
      </c>
      <c r="BM235" s="160" t="s">
        <v>595</v>
      </c>
    </row>
    <row r="236" spans="1:65" s="2" customFormat="1" ht="24.15" customHeight="1" x14ac:dyDescent="0.2">
      <c r="A236" s="29"/>
      <c r="B236" s="147"/>
      <c r="C236" s="167" t="s">
        <v>424</v>
      </c>
      <c r="D236" s="167" t="s">
        <v>398</v>
      </c>
      <c r="E236" s="168" t="s">
        <v>1351</v>
      </c>
      <c r="F236" s="169" t="s">
        <v>1352</v>
      </c>
      <c r="G236" s="170" t="s">
        <v>232</v>
      </c>
      <c r="H236" s="171">
        <v>2</v>
      </c>
      <c r="I236" s="172"/>
      <c r="J236" s="173">
        <f t="shared" si="50"/>
        <v>0</v>
      </c>
      <c r="K236" s="174"/>
      <c r="L236" s="175"/>
      <c r="M236" s="176" t="s">
        <v>1</v>
      </c>
      <c r="N236" s="177" t="s">
        <v>37</v>
      </c>
      <c r="O236" s="58"/>
      <c r="P236" s="158">
        <f t="shared" si="51"/>
        <v>0</v>
      </c>
      <c r="Q236" s="158">
        <v>0</v>
      </c>
      <c r="R236" s="158">
        <f t="shared" si="52"/>
        <v>0</v>
      </c>
      <c r="S236" s="158">
        <v>0</v>
      </c>
      <c r="T236" s="159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193</v>
      </c>
      <c r="AT236" s="160" t="s">
        <v>398</v>
      </c>
      <c r="AU236" s="160" t="s">
        <v>142</v>
      </c>
      <c r="AY236" s="14" t="s">
        <v>134</v>
      </c>
      <c r="BE236" s="161">
        <f t="shared" si="54"/>
        <v>0</v>
      </c>
      <c r="BF236" s="161">
        <f t="shared" si="55"/>
        <v>0</v>
      </c>
      <c r="BG236" s="161">
        <f t="shared" si="56"/>
        <v>0</v>
      </c>
      <c r="BH236" s="161">
        <f t="shared" si="57"/>
        <v>0</v>
      </c>
      <c r="BI236" s="161">
        <f t="shared" si="58"/>
        <v>0</v>
      </c>
      <c r="BJ236" s="14" t="s">
        <v>142</v>
      </c>
      <c r="BK236" s="161">
        <f t="shared" si="59"/>
        <v>0</v>
      </c>
      <c r="BL236" s="14" t="s">
        <v>166</v>
      </c>
      <c r="BM236" s="160" t="s">
        <v>598</v>
      </c>
    </row>
    <row r="237" spans="1:65" s="2" customFormat="1" ht="24.15" customHeight="1" x14ac:dyDescent="0.2">
      <c r="A237" s="29"/>
      <c r="B237" s="147"/>
      <c r="C237" s="148" t="s">
        <v>568</v>
      </c>
      <c r="D237" s="148" t="s">
        <v>137</v>
      </c>
      <c r="E237" s="149" t="s">
        <v>1353</v>
      </c>
      <c r="F237" s="150" t="s">
        <v>1354</v>
      </c>
      <c r="G237" s="151" t="s">
        <v>232</v>
      </c>
      <c r="H237" s="152">
        <v>8</v>
      </c>
      <c r="I237" s="153"/>
      <c r="J237" s="154">
        <f t="shared" si="50"/>
        <v>0</v>
      </c>
      <c r="K237" s="155"/>
      <c r="L237" s="30"/>
      <c r="M237" s="156" t="s">
        <v>1</v>
      </c>
      <c r="N237" s="157" t="s">
        <v>37</v>
      </c>
      <c r="O237" s="58"/>
      <c r="P237" s="158">
        <f t="shared" si="51"/>
        <v>0</v>
      </c>
      <c r="Q237" s="158">
        <v>0</v>
      </c>
      <c r="R237" s="158">
        <f t="shared" si="52"/>
        <v>0</v>
      </c>
      <c r="S237" s="158">
        <v>0</v>
      </c>
      <c r="T237" s="159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166</v>
      </c>
      <c r="AT237" s="160" t="s">
        <v>137</v>
      </c>
      <c r="AU237" s="160" t="s">
        <v>142</v>
      </c>
      <c r="AY237" s="14" t="s">
        <v>134</v>
      </c>
      <c r="BE237" s="161">
        <f t="shared" si="54"/>
        <v>0</v>
      </c>
      <c r="BF237" s="161">
        <f t="shared" si="55"/>
        <v>0</v>
      </c>
      <c r="BG237" s="161">
        <f t="shared" si="56"/>
        <v>0</v>
      </c>
      <c r="BH237" s="161">
        <f t="shared" si="57"/>
        <v>0</v>
      </c>
      <c r="BI237" s="161">
        <f t="shared" si="58"/>
        <v>0</v>
      </c>
      <c r="BJ237" s="14" t="s">
        <v>142</v>
      </c>
      <c r="BK237" s="161">
        <f t="shared" si="59"/>
        <v>0</v>
      </c>
      <c r="BL237" s="14" t="s">
        <v>166</v>
      </c>
      <c r="BM237" s="160" t="s">
        <v>602</v>
      </c>
    </row>
    <row r="238" spans="1:65" s="2" customFormat="1" ht="24.15" customHeight="1" x14ac:dyDescent="0.2">
      <c r="A238" s="29"/>
      <c r="B238" s="147"/>
      <c r="C238" s="167" t="s">
        <v>428</v>
      </c>
      <c r="D238" s="167" t="s">
        <v>398</v>
      </c>
      <c r="E238" s="168" t="s">
        <v>1355</v>
      </c>
      <c r="F238" s="169" t="s">
        <v>1356</v>
      </c>
      <c r="G238" s="170" t="s">
        <v>232</v>
      </c>
      <c r="H238" s="171">
        <v>8</v>
      </c>
      <c r="I238" s="172"/>
      <c r="J238" s="173">
        <f t="shared" si="50"/>
        <v>0</v>
      </c>
      <c r="K238" s="174"/>
      <c r="L238" s="175"/>
      <c r="M238" s="176" t="s">
        <v>1</v>
      </c>
      <c r="N238" s="177" t="s">
        <v>37</v>
      </c>
      <c r="O238" s="58"/>
      <c r="P238" s="158">
        <f t="shared" si="51"/>
        <v>0</v>
      </c>
      <c r="Q238" s="158">
        <v>0</v>
      </c>
      <c r="R238" s="158">
        <f t="shared" si="52"/>
        <v>0</v>
      </c>
      <c r="S238" s="158">
        <v>0</v>
      </c>
      <c r="T238" s="159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193</v>
      </c>
      <c r="AT238" s="160" t="s">
        <v>398</v>
      </c>
      <c r="AU238" s="160" t="s">
        <v>142</v>
      </c>
      <c r="AY238" s="14" t="s">
        <v>134</v>
      </c>
      <c r="BE238" s="161">
        <f t="shared" si="54"/>
        <v>0</v>
      </c>
      <c r="BF238" s="161">
        <f t="shared" si="55"/>
        <v>0</v>
      </c>
      <c r="BG238" s="161">
        <f t="shared" si="56"/>
        <v>0</v>
      </c>
      <c r="BH238" s="161">
        <f t="shared" si="57"/>
        <v>0</v>
      </c>
      <c r="BI238" s="161">
        <f t="shared" si="58"/>
        <v>0</v>
      </c>
      <c r="BJ238" s="14" t="s">
        <v>142</v>
      </c>
      <c r="BK238" s="161">
        <f t="shared" si="59"/>
        <v>0</v>
      </c>
      <c r="BL238" s="14" t="s">
        <v>166</v>
      </c>
      <c r="BM238" s="160" t="s">
        <v>605</v>
      </c>
    </row>
    <row r="239" spans="1:65" s="2" customFormat="1" ht="24.15" customHeight="1" x14ac:dyDescent="0.2">
      <c r="A239" s="29"/>
      <c r="B239" s="147"/>
      <c r="C239" s="148" t="s">
        <v>575</v>
      </c>
      <c r="D239" s="148" t="s">
        <v>137</v>
      </c>
      <c r="E239" s="149" t="s">
        <v>1357</v>
      </c>
      <c r="F239" s="150" t="s">
        <v>1358</v>
      </c>
      <c r="G239" s="151" t="s">
        <v>232</v>
      </c>
      <c r="H239" s="152">
        <v>28</v>
      </c>
      <c r="I239" s="153"/>
      <c r="J239" s="154">
        <f t="shared" si="50"/>
        <v>0</v>
      </c>
      <c r="K239" s="155"/>
      <c r="L239" s="30"/>
      <c r="M239" s="156" t="s">
        <v>1</v>
      </c>
      <c r="N239" s="157" t="s">
        <v>37</v>
      </c>
      <c r="O239" s="58"/>
      <c r="P239" s="158">
        <f t="shared" si="51"/>
        <v>0</v>
      </c>
      <c r="Q239" s="158">
        <v>0</v>
      </c>
      <c r="R239" s="158">
        <f t="shared" si="52"/>
        <v>0</v>
      </c>
      <c r="S239" s="158">
        <v>0</v>
      </c>
      <c r="T239" s="159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166</v>
      </c>
      <c r="AT239" s="160" t="s">
        <v>137</v>
      </c>
      <c r="AU239" s="160" t="s">
        <v>142</v>
      </c>
      <c r="AY239" s="14" t="s">
        <v>134</v>
      </c>
      <c r="BE239" s="161">
        <f t="shared" si="54"/>
        <v>0</v>
      </c>
      <c r="BF239" s="161">
        <f t="shared" si="55"/>
        <v>0</v>
      </c>
      <c r="BG239" s="161">
        <f t="shared" si="56"/>
        <v>0</v>
      </c>
      <c r="BH239" s="161">
        <f t="shared" si="57"/>
        <v>0</v>
      </c>
      <c r="BI239" s="161">
        <f t="shared" si="58"/>
        <v>0</v>
      </c>
      <c r="BJ239" s="14" t="s">
        <v>142</v>
      </c>
      <c r="BK239" s="161">
        <f t="shared" si="59"/>
        <v>0</v>
      </c>
      <c r="BL239" s="14" t="s">
        <v>166</v>
      </c>
      <c r="BM239" s="160" t="s">
        <v>609</v>
      </c>
    </row>
    <row r="240" spans="1:65" s="2" customFormat="1" ht="21.75" customHeight="1" x14ac:dyDescent="0.2">
      <c r="A240" s="29"/>
      <c r="B240" s="147"/>
      <c r="C240" s="167" t="s">
        <v>431</v>
      </c>
      <c r="D240" s="167" t="s">
        <v>398</v>
      </c>
      <c r="E240" s="168" t="s">
        <v>1359</v>
      </c>
      <c r="F240" s="169" t="s">
        <v>1360</v>
      </c>
      <c r="G240" s="170" t="s">
        <v>232</v>
      </c>
      <c r="H240" s="171">
        <v>28</v>
      </c>
      <c r="I240" s="172"/>
      <c r="J240" s="173">
        <f t="shared" si="50"/>
        <v>0</v>
      </c>
      <c r="K240" s="174"/>
      <c r="L240" s="175"/>
      <c r="M240" s="176" t="s">
        <v>1</v>
      </c>
      <c r="N240" s="177" t="s">
        <v>37</v>
      </c>
      <c r="O240" s="58"/>
      <c r="P240" s="158">
        <f t="shared" si="51"/>
        <v>0</v>
      </c>
      <c r="Q240" s="158">
        <v>0</v>
      </c>
      <c r="R240" s="158">
        <f t="shared" si="52"/>
        <v>0</v>
      </c>
      <c r="S240" s="158">
        <v>0</v>
      </c>
      <c r="T240" s="159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193</v>
      </c>
      <c r="AT240" s="160" t="s">
        <v>398</v>
      </c>
      <c r="AU240" s="160" t="s">
        <v>142</v>
      </c>
      <c r="AY240" s="14" t="s">
        <v>134</v>
      </c>
      <c r="BE240" s="161">
        <f t="shared" si="54"/>
        <v>0</v>
      </c>
      <c r="BF240" s="161">
        <f t="shared" si="55"/>
        <v>0</v>
      </c>
      <c r="BG240" s="161">
        <f t="shared" si="56"/>
        <v>0</v>
      </c>
      <c r="BH240" s="161">
        <f t="shared" si="57"/>
        <v>0</v>
      </c>
      <c r="BI240" s="161">
        <f t="shared" si="58"/>
        <v>0</v>
      </c>
      <c r="BJ240" s="14" t="s">
        <v>142</v>
      </c>
      <c r="BK240" s="161">
        <f t="shared" si="59"/>
        <v>0</v>
      </c>
      <c r="BL240" s="14" t="s">
        <v>166</v>
      </c>
      <c r="BM240" s="160" t="s">
        <v>614</v>
      </c>
    </row>
    <row r="241" spans="1:65" s="2" customFormat="1" ht="24.15" customHeight="1" x14ac:dyDescent="0.2">
      <c r="A241" s="29"/>
      <c r="B241" s="147"/>
      <c r="C241" s="148" t="s">
        <v>1118</v>
      </c>
      <c r="D241" s="148" t="s">
        <v>137</v>
      </c>
      <c r="E241" s="149" t="s">
        <v>1361</v>
      </c>
      <c r="F241" s="150" t="s">
        <v>1362</v>
      </c>
      <c r="G241" s="151" t="s">
        <v>232</v>
      </c>
      <c r="H241" s="152">
        <v>18</v>
      </c>
      <c r="I241" s="153"/>
      <c r="J241" s="154">
        <f t="shared" si="50"/>
        <v>0</v>
      </c>
      <c r="K241" s="155"/>
      <c r="L241" s="30"/>
      <c r="M241" s="156" t="s">
        <v>1</v>
      </c>
      <c r="N241" s="157" t="s">
        <v>37</v>
      </c>
      <c r="O241" s="58"/>
      <c r="P241" s="158">
        <f t="shared" si="51"/>
        <v>0</v>
      </c>
      <c r="Q241" s="158">
        <v>0</v>
      </c>
      <c r="R241" s="158">
        <f t="shared" si="52"/>
        <v>0</v>
      </c>
      <c r="S241" s="158">
        <v>0</v>
      </c>
      <c r="T241" s="159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166</v>
      </c>
      <c r="AT241" s="160" t="s">
        <v>137</v>
      </c>
      <c r="AU241" s="160" t="s">
        <v>142</v>
      </c>
      <c r="AY241" s="14" t="s">
        <v>134</v>
      </c>
      <c r="BE241" s="161">
        <f t="shared" si="54"/>
        <v>0</v>
      </c>
      <c r="BF241" s="161">
        <f t="shared" si="55"/>
        <v>0</v>
      </c>
      <c r="BG241" s="161">
        <f t="shared" si="56"/>
        <v>0</v>
      </c>
      <c r="BH241" s="161">
        <f t="shared" si="57"/>
        <v>0</v>
      </c>
      <c r="BI241" s="161">
        <f t="shared" si="58"/>
        <v>0</v>
      </c>
      <c r="BJ241" s="14" t="s">
        <v>142</v>
      </c>
      <c r="BK241" s="161">
        <f t="shared" si="59"/>
        <v>0</v>
      </c>
      <c r="BL241" s="14" t="s">
        <v>166</v>
      </c>
      <c r="BM241" s="160" t="s">
        <v>617</v>
      </c>
    </row>
    <row r="242" spans="1:65" s="2" customFormat="1" ht="24.15" customHeight="1" x14ac:dyDescent="0.2">
      <c r="A242" s="29"/>
      <c r="B242" s="147"/>
      <c r="C242" s="167" t="s">
        <v>433</v>
      </c>
      <c r="D242" s="167" t="s">
        <v>398</v>
      </c>
      <c r="E242" s="168" t="s">
        <v>1363</v>
      </c>
      <c r="F242" s="169" t="s">
        <v>1364</v>
      </c>
      <c r="G242" s="170" t="s">
        <v>232</v>
      </c>
      <c r="H242" s="171">
        <v>18</v>
      </c>
      <c r="I242" s="172"/>
      <c r="J242" s="173">
        <f t="shared" si="50"/>
        <v>0</v>
      </c>
      <c r="K242" s="174"/>
      <c r="L242" s="175"/>
      <c r="M242" s="176" t="s">
        <v>1</v>
      </c>
      <c r="N242" s="177" t="s">
        <v>37</v>
      </c>
      <c r="O242" s="58"/>
      <c r="P242" s="158">
        <f t="shared" si="51"/>
        <v>0</v>
      </c>
      <c r="Q242" s="158">
        <v>0</v>
      </c>
      <c r="R242" s="158">
        <f t="shared" si="52"/>
        <v>0</v>
      </c>
      <c r="S242" s="158">
        <v>0</v>
      </c>
      <c r="T242" s="159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193</v>
      </c>
      <c r="AT242" s="160" t="s">
        <v>398</v>
      </c>
      <c r="AU242" s="160" t="s">
        <v>142</v>
      </c>
      <c r="AY242" s="14" t="s">
        <v>134</v>
      </c>
      <c r="BE242" s="161">
        <f t="shared" si="54"/>
        <v>0</v>
      </c>
      <c r="BF242" s="161">
        <f t="shared" si="55"/>
        <v>0</v>
      </c>
      <c r="BG242" s="161">
        <f t="shared" si="56"/>
        <v>0</v>
      </c>
      <c r="BH242" s="161">
        <f t="shared" si="57"/>
        <v>0</v>
      </c>
      <c r="BI242" s="161">
        <f t="shared" si="58"/>
        <v>0</v>
      </c>
      <c r="BJ242" s="14" t="s">
        <v>142</v>
      </c>
      <c r="BK242" s="161">
        <f t="shared" si="59"/>
        <v>0</v>
      </c>
      <c r="BL242" s="14" t="s">
        <v>166</v>
      </c>
      <c r="BM242" s="160" t="s">
        <v>621</v>
      </c>
    </row>
    <row r="243" spans="1:65" s="2" customFormat="1" ht="24.15" customHeight="1" x14ac:dyDescent="0.2">
      <c r="A243" s="29"/>
      <c r="B243" s="185"/>
      <c r="C243" s="183" t="s">
        <v>585</v>
      </c>
      <c r="D243" s="148" t="s">
        <v>137</v>
      </c>
      <c r="E243" s="149" t="s">
        <v>1365</v>
      </c>
      <c r="F243" s="150" t="s">
        <v>1366</v>
      </c>
      <c r="G243" s="151" t="s">
        <v>232</v>
      </c>
      <c r="H243" s="152">
        <v>15</v>
      </c>
      <c r="I243" s="153"/>
      <c r="J243" s="154">
        <f t="shared" si="50"/>
        <v>0</v>
      </c>
      <c r="K243" s="155"/>
      <c r="L243" s="30"/>
      <c r="M243" s="156" t="s">
        <v>1</v>
      </c>
      <c r="N243" s="157" t="s">
        <v>37</v>
      </c>
      <c r="O243" s="58"/>
      <c r="P243" s="158">
        <f t="shared" si="51"/>
        <v>0</v>
      </c>
      <c r="Q243" s="158">
        <v>0</v>
      </c>
      <c r="R243" s="158">
        <f t="shared" si="52"/>
        <v>0</v>
      </c>
      <c r="S243" s="158">
        <v>0</v>
      </c>
      <c r="T243" s="159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166</v>
      </c>
      <c r="AT243" s="160" t="s">
        <v>137</v>
      </c>
      <c r="AU243" s="160" t="s">
        <v>142</v>
      </c>
      <c r="AY243" s="14" t="s">
        <v>134</v>
      </c>
      <c r="BE243" s="161">
        <f t="shared" si="54"/>
        <v>0</v>
      </c>
      <c r="BF243" s="161">
        <f t="shared" si="55"/>
        <v>0</v>
      </c>
      <c r="BG243" s="161">
        <f t="shared" si="56"/>
        <v>0</v>
      </c>
      <c r="BH243" s="161">
        <f t="shared" si="57"/>
        <v>0</v>
      </c>
      <c r="BI243" s="161">
        <f t="shared" si="58"/>
        <v>0</v>
      </c>
      <c r="BJ243" s="14" t="s">
        <v>142</v>
      </c>
      <c r="BK243" s="161">
        <f t="shared" si="59"/>
        <v>0</v>
      </c>
      <c r="BL243" s="14" t="s">
        <v>166</v>
      </c>
      <c r="BM243" s="160" t="s">
        <v>624</v>
      </c>
    </row>
    <row r="244" spans="1:65" s="2" customFormat="1" ht="24.15" customHeight="1" x14ac:dyDescent="0.2">
      <c r="A244" s="29"/>
      <c r="B244" s="147"/>
      <c r="C244" s="148" t="s">
        <v>439</v>
      </c>
      <c r="D244" s="148" t="s">
        <v>137</v>
      </c>
      <c r="E244" s="149" t="s">
        <v>1367</v>
      </c>
      <c r="F244" s="150" t="s">
        <v>1368</v>
      </c>
      <c r="G244" s="151" t="s">
        <v>182</v>
      </c>
      <c r="H244" s="152">
        <v>0.56200000000000006</v>
      </c>
      <c r="I244" s="153"/>
      <c r="J244" s="154">
        <f t="shared" si="50"/>
        <v>0</v>
      </c>
      <c r="K244" s="155"/>
      <c r="L244" s="30"/>
      <c r="M244" s="162" t="s">
        <v>1</v>
      </c>
      <c r="N244" s="163" t="s">
        <v>37</v>
      </c>
      <c r="O244" s="164"/>
      <c r="P244" s="165">
        <f t="shared" si="51"/>
        <v>0</v>
      </c>
      <c r="Q244" s="165">
        <v>0</v>
      </c>
      <c r="R244" s="165">
        <f t="shared" si="52"/>
        <v>0</v>
      </c>
      <c r="S244" s="165">
        <v>0</v>
      </c>
      <c r="T244" s="166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166</v>
      </c>
      <c r="AT244" s="160" t="s">
        <v>137</v>
      </c>
      <c r="AU244" s="160" t="s">
        <v>142</v>
      </c>
      <c r="AY244" s="14" t="s">
        <v>134</v>
      </c>
      <c r="BE244" s="161">
        <f t="shared" si="54"/>
        <v>0</v>
      </c>
      <c r="BF244" s="161">
        <f t="shared" si="55"/>
        <v>0</v>
      </c>
      <c r="BG244" s="161">
        <f t="shared" si="56"/>
        <v>0</v>
      </c>
      <c r="BH244" s="161">
        <f t="shared" si="57"/>
        <v>0</v>
      </c>
      <c r="BI244" s="161">
        <f t="shared" si="58"/>
        <v>0</v>
      </c>
      <c r="BJ244" s="14" t="s">
        <v>142</v>
      </c>
      <c r="BK244" s="161">
        <f t="shared" si="59"/>
        <v>0</v>
      </c>
      <c r="BL244" s="14" t="s">
        <v>166</v>
      </c>
      <c r="BM244" s="160" t="s">
        <v>628</v>
      </c>
    </row>
    <row r="245" spans="1:65" s="2" customFormat="1" ht="6.9" customHeight="1" x14ac:dyDescent="0.2">
      <c r="A245" s="29"/>
      <c r="B245" s="47"/>
      <c r="C245" s="48"/>
      <c r="D245" s="48"/>
      <c r="E245" s="48"/>
      <c r="F245" s="48"/>
      <c r="G245" s="48"/>
      <c r="H245" s="48"/>
      <c r="I245" s="48"/>
      <c r="J245" s="48"/>
      <c r="K245" s="48"/>
      <c r="L245" s="30"/>
      <c r="M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</row>
  </sheetData>
  <autoFilter ref="C125:K244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23"/>
  <sheetViews>
    <sheetView showGridLines="0" topLeftCell="A204" workbookViewId="0">
      <selection activeCell="E145" sqref="E145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91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1369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ROUND((SUM(BE123:BE222)),  2)</f>
        <v>0</v>
      </c>
      <c r="G33" s="100"/>
      <c r="H33" s="100"/>
      <c r="I33" s="101">
        <v>0.2</v>
      </c>
      <c r="J33" s="99">
        <f>ROUND(((SUM(BE123:BE222))*I33),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ROUND((SUM(BF123:BF222)),  2)</f>
        <v>0</v>
      </c>
      <c r="G34" s="100"/>
      <c r="H34" s="100"/>
      <c r="I34" s="101">
        <v>0.2</v>
      </c>
      <c r="J34" s="99">
        <f>ROUND(((SUM(BF123:BF222))*I34),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ROUND((SUM(BG123:BG222)),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ROUND((SUM(BH123:BH222)),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ROUND((SUM(BI123:BI222)),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SO-05 - Vykurovanie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108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95" customHeight="1" x14ac:dyDescent="0.2">
      <c r="B98" s="119"/>
      <c r="D98" s="120" t="s">
        <v>110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95" customHeight="1" x14ac:dyDescent="0.2">
      <c r="B99" s="119"/>
      <c r="D99" s="120" t="s">
        <v>1370</v>
      </c>
      <c r="E99" s="121"/>
      <c r="F99" s="121"/>
      <c r="G99" s="121"/>
      <c r="H99" s="121"/>
      <c r="I99" s="121"/>
      <c r="J99" s="122">
        <f>J129</f>
        <v>0</v>
      </c>
      <c r="L99" s="119"/>
    </row>
    <row r="100" spans="1:31" s="10" customFormat="1" ht="19.95" customHeight="1" x14ac:dyDescent="0.2">
      <c r="B100" s="119"/>
      <c r="D100" s="120" t="s">
        <v>1371</v>
      </c>
      <c r="E100" s="121"/>
      <c r="F100" s="121"/>
      <c r="G100" s="121"/>
      <c r="H100" s="121"/>
      <c r="I100" s="121"/>
      <c r="J100" s="122">
        <f>J169</f>
        <v>0</v>
      </c>
      <c r="L100" s="119"/>
    </row>
    <row r="101" spans="1:31" s="10" customFormat="1" ht="19.95" customHeight="1" x14ac:dyDescent="0.2">
      <c r="B101" s="119"/>
      <c r="D101" s="120" t="s">
        <v>1372</v>
      </c>
      <c r="E101" s="121"/>
      <c r="F101" s="121"/>
      <c r="G101" s="121"/>
      <c r="H101" s="121"/>
      <c r="I101" s="121"/>
      <c r="J101" s="122">
        <f>J182</f>
        <v>0</v>
      </c>
      <c r="L101" s="119"/>
    </row>
    <row r="102" spans="1:31" s="10" customFormat="1" ht="19.95" customHeight="1" x14ac:dyDescent="0.2">
      <c r="B102" s="119"/>
      <c r="D102" s="120" t="s">
        <v>1373</v>
      </c>
      <c r="E102" s="121"/>
      <c r="F102" s="121"/>
      <c r="G102" s="121"/>
      <c r="H102" s="121"/>
      <c r="I102" s="121"/>
      <c r="J102" s="122">
        <f>J190</f>
        <v>0</v>
      </c>
      <c r="L102" s="119"/>
    </row>
    <row r="103" spans="1:31" s="10" customFormat="1" ht="19.95" customHeight="1" x14ac:dyDescent="0.2">
      <c r="B103" s="119"/>
      <c r="D103" s="120" t="s">
        <v>1374</v>
      </c>
      <c r="E103" s="121"/>
      <c r="F103" s="121"/>
      <c r="G103" s="121"/>
      <c r="H103" s="121"/>
      <c r="I103" s="121"/>
      <c r="J103" s="122">
        <f>J204</f>
        <v>0</v>
      </c>
      <c r="L103" s="119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" customHeight="1" x14ac:dyDescent="0.2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" customHeight="1" x14ac:dyDescent="0.2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" customHeight="1" x14ac:dyDescent="0.2">
      <c r="A110" s="29"/>
      <c r="B110" s="30"/>
      <c r="C110" s="18" t="s">
        <v>120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29" t="str">
        <f>E7</f>
        <v>Denný stacionár v meste Zlaté Moravce</v>
      </c>
      <c r="F113" s="230"/>
      <c r="G113" s="230"/>
      <c r="H113" s="230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4" t="s">
        <v>99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19" t="str">
        <f>E9</f>
        <v>SO-05 - Vykurovanie</v>
      </c>
      <c r="F115" s="228"/>
      <c r="G115" s="228"/>
      <c r="H115" s="228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4" t="s">
        <v>18</v>
      </c>
      <c r="D117" s="29"/>
      <c r="E117" s="29"/>
      <c r="F117" s="22" t="str">
        <f>F12</f>
        <v xml:space="preserve"> </v>
      </c>
      <c r="G117" s="29"/>
      <c r="H117" s="29"/>
      <c r="I117" s="24" t="s">
        <v>20</v>
      </c>
      <c r="J117" s="55" t="str">
        <f>IF(J12="","",J12)</f>
        <v>27. 6. 2022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 x14ac:dyDescent="0.2">
      <c r="A119" s="29"/>
      <c r="B119" s="30"/>
      <c r="C119" s="24" t="s">
        <v>22</v>
      </c>
      <c r="D119" s="29"/>
      <c r="E119" s="29"/>
      <c r="F119" s="22" t="str">
        <f>E15</f>
        <v xml:space="preserve"> </v>
      </c>
      <c r="G119" s="29"/>
      <c r="H119" s="29"/>
      <c r="I119" s="24" t="s">
        <v>27</v>
      </c>
      <c r="J119" s="27" t="str">
        <f>E21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15" customHeight="1" x14ac:dyDescent="0.2">
      <c r="A120" s="29"/>
      <c r="B120" s="30"/>
      <c r="C120" s="24" t="s">
        <v>25</v>
      </c>
      <c r="D120" s="29"/>
      <c r="E120" s="29"/>
      <c r="F120" s="22" t="str">
        <f>IF(E18="","",E18)</f>
        <v>Vyplň údaj</v>
      </c>
      <c r="G120" s="29"/>
      <c r="H120" s="29"/>
      <c r="I120" s="24" t="s">
        <v>29</v>
      </c>
      <c r="J120" s="27" t="str">
        <f>E24</f>
        <v xml:space="preserve">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23"/>
      <c r="B122" s="124"/>
      <c r="C122" s="125" t="s">
        <v>121</v>
      </c>
      <c r="D122" s="126" t="s">
        <v>56</v>
      </c>
      <c r="E122" s="126" t="s">
        <v>52</v>
      </c>
      <c r="F122" s="126" t="s">
        <v>53</v>
      </c>
      <c r="G122" s="126" t="s">
        <v>122</v>
      </c>
      <c r="H122" s="126" t="s">
        <v>123</v>
      </c>
      <c r="I122" s="126" t="s">
        <v>124</v>
      </c>
      <c r="J122" s="127" t="s">
        <v>103</v>
      </c>
      <c r="K122" s="128" t="s">
        <v>125</v>
      </c>
      <c r="L122" s="129"/>
      <c r="M122" s="62" t="s">
        <v>1</v>
      </c>
      <c r="N122" s="63" t="s">
        <v>35</v>
      </c>
      <c r="O122" s="63" t="s">
        <v>126</v>
      </c>
      <c r="P122" s="63" t="s">
        <v>127</v>
      </c>
      <c r="Q122" s="63" t="s">
        <v>128</v>
      </c>
      <c r="R122" s="63" t="s">
        <v>129</v>
      </c>
      <c r="S122" s="63" t="s">
        <v>130</v>
      </c>
      <c r="T122" s="64" t="s">
        <v>131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8" customHeight="1" x14ac:dyDescent="0.3">
      <c r="A123" s="29"/>
      <c r="B123" s="30"/>
      <c r="C123" s="69" t="s">
        <v>104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</f>
        <v>0</v>
      </c>
      <c r="Q123" s="66"/>
      <c r="R123" s="131">
        <f>R124</f>
        <v>0</v>
      </c>
      <c r="S123" s="66"/>
      <c r="T123" s="132">
        <f>T124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70</v>
      </c>
      <c r="AU123" s="14" t="s">
        <v>105</v>
      </c>
      <c r="BK123" s="133">
        <f>BK124</f>
        <v>0</v>
      </c>
    </row>
    <row r="124" spans="1:65" s="12" customFormat="1" ht="25.95" customHeight="1" x14ac:dyDescent="0.25">
      <c r="B124" s="134"/>
      <c r="D124" s="135" t="s">
        <v>70</v>
      </c>
      <c r="E124" s="136" t="s">
        <v>205</v>
      </c>
      <c r="F124" s="136" t="s">
        <v>206</v>
      </c>
      <c r="I124" s="137"/>
      <c r="J124" s="138">
        <f>BK124</f>
        <v>0</v>
      </c>
      <c r="L124" s="134"/>
      <c r="M124" s="139"/>
      <c r="N124" s="140"/>
      <c r="O124" s="140"/>
      <c r="P124" s="141">
        <f>P125+P129+P169+P182+P190+P204</f>
        <v>0</v>
      </c>
      <c r="Q124" s="140"/>
      <c r="R124" s="141">
        <f>R125+R129+R169+R182+R190+R204</f>
        <v>0</v>
      </c>
      <c r="S124" s="140"/>
      <c r="T124" s="142">
        <f>T125+T129+T169+T182+T190+T204</f>
        <v>0</v>
      </c>
      <c r="AR124" s="135" t="s">
        <v>142</v>
      </c>
      <c r="AT124" s="143" t="s">
        <v>70</v>
      </c>
      <c r="AU124" s="143" t="s">
        <v>71</v>
      </c>
      <c r="AY124" s="135" t="s">
        <v>134</v>
      </c>
      <c r="BK124" s="144">
        <f>BK125+BK129+BK169+BK182+BK190+BK204</f>
        <v>0</v>
      </c>
    </row>
    <row r="125" spans="1:65" s="12" customFormat="1" ht="22.8" customHeight="1" x14ac:dyDescent="0.25">
      <c r="B125" s="134"/>
      <c r="D125" s="135" t="s">
        <v>70</v>
      </c>
      <c r="E125" s="145" t="s">
        <v>216</v>
      </c>
      <c r="F125" s="145" t="s">
        <v>217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SUM(P126:P128)</f>
        <v>0</v>
      </c>
      <c r="Q125" s="140"/>
      <c r="R125" s="141">
        <f>SUM(R126:R128)</f>
        <v>0</v>
      </c>
      <c r="S125" s="140"/>
      <c r="T125" s="142">
        <f>SUM(T126:T128)</f>
        <v>0</v>
      </c>
      <c r="AR125" s="135" t="s">
        <v>142</v>
      </c>
      <c r="AT125" s="143" t="s">
        <v>70</v>
      </c>
      <c r="AU125" s="143" t="s">
        <v>78</v>
      </c>
      <c r="AY125" s="135" t="s">
        <v>134</v>
      </c>
      <c r="BK125" s="144">
        <f>SUM(BK126:BK128)</f>
        <v>0</v>
      </c>
    </row>
    <row r="126" spans="1:65" s="2" customFormat="1" ht="21.75" customHeight="1" x14ac:dyDescent="0.2">
      <c r="A126" s="29"/>
      <c r="B126" s="147"/>
      <c r="C126" s="148" t="s">
        <v>78</v>
      </c>
      <c r="D126" s="148" t="s">
        <v>137</v>
      </c>
      <c r="E126" s="149" t="s">
        <v>1375</v>
      </c>
      <c r="F126" s="150" t="s">
        <v>1376</v>
      </c>
      <c r="G126" s="151" t="s">
        <v>226</v>
      </c>
      <c r="H126" s="152">
        <v>652.29999999999995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37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166</v>
      </c>
      <c r="AT126" s="160" t="s">
        <v>137</v>
      </c>
      <c r="AU126" s="160" t="s">
        <v>142</v>
      </c>
      <c r="AY126" s="14" t="s">
        <v>134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142</v>
      </c>
      <c r="BK126" s="161">
        <f>ROUND(I126*H126,2)</f>
        <v>0</v>
      </c>
      <c r="BL126" s="14" t="s">
        <v>166</v>
      </c>
      <c r="BM126" s="160" t="s">
        <v>142</v>
      </c>
    </row>
    <row r="127" spans="1:65" s="2" customFormat="1" ht="33" customHeight="1" x14ac:dyDescent="0.2">
      <c r="A127" s="29"/>
      <c r="B127" s="147"/>
      <c r="C127" s="167" t="s">
        <v>142</v>
      </c>
      <c r="D127" s="167" t="s">
        <v>398</v>
      </c>
      <c r="E127" s="168" t="s">
        <v>1377</v>
      </c>
      <c r="F127" s="169" t="s">
        <v>1378</v>
      </c>
      <c r="G127" s="170" t="s">
        <v>226</v>
      </c>
      <c r="H127" s="171">
        <v>665.346</v>
      </c>
      <c r="I127" s="172"/>
      <c r="J127" s="173">
        <f>ROUND(I127*H127,2)</f>
        <v>0</v>
      </c>
      <c r="K127" s="174"/>
      <c r="L127" s="175"/>
      <c r="M127" s="176" t="s">
        <v>1</v>
      </c>
      <c r="N127" s="177" t="s">
        <v>37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193</v>
      </c>
      <c r="AT127" s="160" t="s">
        <v>398</v>
      </c>
      <c r="AU127" s="160" t="s">
        <v>142</v>
      </c>
      <c r="AY127" s="14" t="s">
        <v>134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142</v>
      </c>
      <c r="BK127" s="161">
        <f>ROUND(I127*H127,2)</f>
        <v>0</v>
      </c>
      <c r="BL127" s="14" t="s">
        <v>166</v>
      </c>
      <c r="BM127" s="160" t="s">
        <v>141</v>
      </c>
    </row>
    <row r="128" spans="1:65" s="2" customFormat="1" ht="24.15" customHeight="1" x14ac:dyDescent="0.2">
      <c r="A128" s="29"/>
      <c r="B128" s="147"/>
      <c r="C128" s="148" t="s">
        <v>145</v>
      </c>
      <c r="D128" s="148" t="s">
        <v>137</v>
      </c>
      <c r="E128" s="149" t="s">
        <v>498</v>
      </c>
      <c r="F128" s="150" t="s">
        <v>499</v>
      </c>
      <c r="G128" s="151" t="s">
        <v>182</v>
      </c>
      <c r="H128" s="152">
        <v>0.04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37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166</v>
      </c>
      <c r="AT128" s="160" t="s">
        <v>137</v>
      </c>
      <c r="AU128" s="160" t="s">
        <v>142</v>
      </c>
      <c r="AY128" s="14" t="s">
        <v>134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142</v>
      </c>
      <c r="BK128" s="161">
        <f>ROUND(I128*H128,2)</f>
        <v>0</v>
      </c>
      <c r="BL128" s="14" t="s">
        <v>166</v>
      </c>
      <c r="BM128" s="160" t="s">
        <v>149</v>
      </c>
    </row>
    <row r="129" spans="1:65" s="12" customFormat="1" ht="22.8" customHeight="1" x14ac:dyDescent="0.25">
      <c r="B129" s="134"/>
      <c r="D129" s="135" t="s">
        <v>70</v>
      </c>
      <c r="E129" s="145" t="s">
        <v>1379</v>
      </c>
      <c r="F129" s="145" t="s">
        <v>1380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SUM(P130:P168)</f>
        <v>0</v>
      </c>
      <c r="Q129" s="140"/>
      <c r="R129" s="141">
        <f>SUM(R130:R168)</f>
        <v>0</v>
      </c>
      <c r="S129" s="140"/>
      <c r="T129" s="142">
        <f>SUM(T130:T168)</f>
        <v>0</v>
      </c>
      <c r="AR129" s="135" t="s">
        <v>142</v>
      </c>
      <c r="AT129" s="143" t="s">
        <v>70</v>
      </c>
      <c r="AU129" s="143" t="s">
        <v>78</v>
      </c>
      <c r="AY129" s="135" t="s">
        <v>134</v>
      </c>
      <c r="BK129" s="144">
        <f>SUM(BK130:BK168)</f>
        <v>0</v>
      </c>
    </row>
    <row r="130" spans="1:65" s="2" customFormat="1" ht="24.15" customHeight="1" x14ac:dyDescent="0.2">
      <c r="A130" s="29"/>
      <c r="B130" s="147"/>
      <c r="C130" s="148" t="s">
        <v>141</v>
      </c>
      <c r="D130" s="148" t="s">
        <v>137</v>
      </c>
      <c r="E130" s="149" t="s">
        <v>1381</v>
      </c>
      <c r="F130" s="150" t="s">
        <v>1382</v>
      </c>
      <c r="G130" s="151" t="s">
        <v>232</v>
      </c>
      <c r="H130" s="152">
        <v>2</v>
      </c>
      <c r="I130" s="153"/>
      <c r="J130" s="154">
        <f t="shared" ref="J130:J168" si="0">ROUND(I130*H130,2)</f>
        <v>0</v>
      </c>
      <c r="K130" s="155"/>
      <c r="L130" s="30"/>
      <c r="M130" s="156" t="s">
        <v>1</v>
      </c>
      <c r="N130" s="157" t="s">
        <v>37</v>
      </c>
      <c r="O130" s="58"/>
      <c r="P130" s="158">
        <f t="shared" ref="P130:P168" si="1">O130*H130</f>
        <v>0</v>
      </c>
      <c r="Q130" s="158">
        <v>0</v>
      </c>
      <c r="R130" s="158">
        <f t="shared" ref="R130:R168" si="2">Q130*H130</f>
        <v>0</v>
      </c>
      <c r="S130" s="158">
        <v>0</v>
      </c>
      <c r="T130" s="159">
        <f t="shared" ref="T130:T168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166</v>
      </c>
      <c r="AT130" s="160" t="s">
        <v>137</v>
      </c>
      <c r="AU130" s="160" t="s">
        <v>142</v>
      </c>
      <c r="AY130" s="14" t="s">
        <v>134</v>
      </c>
      <c r="BE130" s="161">
        <f t="shared" ref="BE130:BE168" si="4">IF(N130="základná",J130,0)</f>
        <v>0</v>
      </c>
      <c r="BF130" s="161">
        <f t="shared" ref="BF130:BF168" si="5">IF(N130="znížená",J130,0)</f>
        <v>0</v>
      </c>
      <c r="BG130" s="161">
        <f t="shared" ref="BG130:BG168" si="6">IF(N130="zákl. prenesená",J130,0)</f>
        <v>0</v>
      </c>
      <c r="BH130" s="161">
        <f t="shared" ref="BH130:BH168" si="7">IF(N130="zníž. prenesená",J130,0)</f>
        <v>0</v>
      </c>
      <c r="BI130" s="161">
        <f t="shared" ref="BI130:BI168" si="8">IF(N130="nulová",J130,0)</f>
        <v>0</v>
      </c>
      <c r="BJ130" s="14" t="s">
        <v>142</v>
      </c>
      <c r="BK130" s="161">
        <f t="shared" ref="BK130:BK168" si="9">ROUND(I130*H130,2)</f>
        <v>0</v>
      </c>
      <c r="BL130" s="14" t="s">
        <v>166</v>
      </c>
      <c r="BM130" s="160" t="s">
        <v>152</v>
      </c>
    </row>
    <row r="131" spans="1:65" s="2" customFormat="1" ht="24.15" customHeight="1" x14ac:dyDescent="0.2">
      <c r="A131" s="29"/>
      <c r="B131" s="147"/>
      <c r="C131" s="167" t="s">
        <v>303</v>
      </c>
      <c r="D131" s="167" t="s">
        <v>398</v>
      </c>
      <c r="E131" s="168" t="s">
        <v>1383</v>
      </c>
      <c r="F131" s="169" t="s">
        <v>1384</v>
      </c>
      <c r="G131" s="170" t="s">
        <v>232</v>
      </c>
      <c r="H131" s="171">
        <v>1</v>
      </c>
      <c r="I131" s="172"/>
      <c r="J131" s="173">
        <f t="shared" si="0"/>
        <v>0</v>
      </c>
      <c r="K131" s="174"/>
      <c r="L131" s="175"/>
      <c r="M131" s="176" t="s">
        <v>1</v>
      </c>
      <c r="N131" s="177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193</v>
      </c>
      <c r="AT131" s="160" t="s">
        <v>398</v>
      </c>
      <c r="AU131" s="160" t="s">
        <v>142</v>
      </c>
      <c r="AY131" s="14" t="s">
        <v>134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142</v>
      </c>
      <c r="BK131" s="161">
        <f t="shared" si="9"/>
        <v>0</v>
      </c>
      <c r="BL131" s="14" t="s">
        <v>166</v>
      </c>
      <c r="BM131" s="160" t="s">
        <v>156</v>
      </c>
    </row>
    <row r="132" spans="1:65" s="2" customFormat="1" ht="24.15" customHeight="1" x14ac:dyDescent="0.2">
      <c r="A132" s="29"/>
      <c r="B132" s="147"/>
      <c r="C132" s="167" t="s">
        <v>149</v>
      </c>
      <c r="D132" s="167" t="s">
        <v>398</v>
      </c>
      <c r="E132" s="168" t="s">
        <v>1385</v>
      </c>
      <c r="F132" s="169" t="s">
        <v>1386</v>
      </c>
      <c r="G132" s="170" t="s">
        <v>232</v>
      </c>
      <c r="H132" s="171">
        <v>2</v>
      </c>
      <c r="I132" s="172"/>
      <c r="J132" s="173">
        <f t="shared" si="0"/>
        <v>0</v>
      </c>
      <c r="K132" s="174"/>
      <c r="L132" s="175"/>
      <c r="M132" s="176" t="s">
        <v>1</v>
      </c>
      <c r="N132" s="177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193</v>
      </c>
      <c r="AT132" s="160" t="s">
        <v>398</v>
      </c>
      <c r="AU132" s="160" t="s">
        <v>142</v>
      </c>
      <c r="AY132" s="14" t="s">
        <v>134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142</v>
      </c>
      <c r="BK132" s="161">
        <f t="shared" si="9"/>
        <v>0</v>
      </c>
      <c r="BL132" s="14" t="s">
        <v>166</v>
      </c>
      <c r="BM132" s="160" t="s">
        <v>159</v>
      </c>
    </row>
    <row r="133" spans="1:65" s="2" customFormat="1" ht="24.15" customHeight="1" x14ac:dyDescent="0.2">
      <c r="A133" s="29"/>
      <c r="B133" s="147"/>
      <c r="C133" s="148" t="s">
        <v>160</v>
      </c>
      <c r="D133" s="148" t="s">
        <v>137</v>
      </c>
      <c r="E133" s="149" t="s">
        <v>1387</v>
      </c>
      <c r="F133" s="150" t="s">
        <v>1388</v>
      </c>
      <c r="G133" s="151" t="s">
        <v>232</v>
      </c>
      <c r="H133" s="152">
        <v>2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166</v>
      </c>
      <c r="AT133" s="160" t="s">
        <v>137</v>
      </c>
      <c r="AU133" s="160" t="s">
        <v>142</v>
      </c>
      <c r="AY133" s="14" t="s">
        <v>134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142</v>
      </c>
      <c r="BK133" s="161">
        <f t="shared" si="9"/>
        <v>0</v>
      </c>
      <c r="BL133" s="14" t="s">
        <v>166</v>
      </c>
      <c r="BM133" s="160" t="s">
        <v>163</v>
      </c>
    </row>
    <row r="134" spans="1:65" s="2" customFormat="1" ht="24.15" customHeight="1" x14ac:dyDescent="0.2">
      <c r="A134" s="29"/>
      <c r="B134" s="147"/>
      <c r="C134" s="167" t="s">
        <v>152</v>
      </c>
      <c r="D134" s="167" t="s">
        <v>398</v>
      </c>
      <c r="E134" s="168" t="s">
        <v>1389</v>
      </c>
      <c r="F134" s="169" t="s">
        <v>1390</v>
      </c>
      <c r="G134" s="170" t="s">
        <v>232</v>
      </c>
      <c r="H134" s="171">
        <v>2</v>
      </c>
      <c r="I134" s="172"/>
      <c r="J134" s="173">
        <f t="shared" si="0"/>
        <v>0</v>
      </c>
      <c r="K134" s="174"/>
      <c r="L134" s="175"/>
      <c r="M134" s="176" t="s">
        <v>1</v>
      </c>
      <c r="N134" s="17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193</v>
      </c>
      <c r="AT134" s="160" t="s">
        <v>398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166</v>
      </c>
      <c r="BM134" s="160" t="s">
        <v>166</v>
      </c>
    </row>
    <row r="135" spans="1:65" s="2" customFormat="1" ht="16.5" customHeight="1" x14ac:dyDescent="0.2">
      <c r="A135" s="29"/>
      <c r="B135" s="147"/>
      <c r="C135" s="148" t="s">
        <v>135</v>
      </c>
      <c r="D135" s="148" t="s">
        <v>137</v>
      </c>
      <c r="E135" s="149" t="s">
        <v>1391</v>
      </c>
      <c r="F135" s="150" t="s">
        <v>1392</v>
      </c>
      <c r="G135" s="151" t="s">
        <v>232</v>
      </c>
      <c r="H135" s="152">
        <v>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166</v>
      </c>
      <c r="AT135" s="160" t="s">
        <v>137</v>
      </c>
      <c r="AU135" s="160" t="s">
        <v>142</v>
      </c>
      <c r="AY135" s="14" t="s">
        <v>134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142</v>
      </c>
      <c r="BK135" s="161">
        <f t="shared" si="9"/>
        <v>0</v>
      </c>
      <c r="BL135" s="14" t="s">
        <v>166</v>
      </c>
      <c r="BM135" s="160" t="s">
        <v>169</v>
      </c>
    </row>
    <row r="136" spans="1:65" s="2" customFormat="1" ht="16.5" customHeight="1" x14ac:dyDescent="0.2">
      <c r="A136" s="29"/>
      <c r="B136" s="147"/>
      <c r="C136" s="167" t="s">
        <v>156</v>
      </c>
      <c r="D136" s="167" t="s">
        <v>398</v>
      </c>
      <c r="E136" s="168" t="s">
        <v>1393</v>
      </c>
      <c r="F136" s="169" t="s">
        <v>1394</v>
      </c>
      <c r="G136" s="170" t="s">
        <v>232</v>
      </c>
      <c r="H136" s="171">
        <v>2</v>
      </c>
      <c r="I136" s="172"/>
      <c r="J136" s="173">
        <f t="shared" si="0"/>
        <v>0</v>
      </c>
      <c r="K136" s="174"/>
      <c r="L136" s="175"/>
      <c r="M136" s="176" t="s">
        <v>1</v>
      </c>
      <c r="N136" s="17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193</v>
      </c>
      <c r="AT136" s="160" t="s">
        <v>398</v>
      </c>
      <c r="AU136" s="160" t="s">
        <v>142</v>
      </c>
      <c r="AY136" s="14" t="s">
        <v>134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142</v>
      </c>
      <c r="BK136" s="161">
        <f t="shared" si="9"/>
        <v>0</v>
      </c>
      <c r="BL136" s="14" t="s">
        <v>166</v>
      </c>
      <c r="BM136" s="160" t="s">
        <v>7</v>
      </c>
    </row>
    <row r="137" spans="1:65" s="2" customFormat="1" ht="16.5" customHeight="1" x14ac:dyDescent="0.2">
      <c r="A137" s="29"/>
      <c r="B137" s="147"/>
      <c r="C137" s="148" t="s">
        <v>172</v>
      </c>
      <c r="D137" s="148" t="s">
        <v>137</v>
      </c>
      <c r="E137" s="149" t="s">
        <v>1395</v>
      </c>
      <c r="F137" s="150" t="s">
        <v>1396</v>
      </c>
      <c r="G137" s="151" t="s">
        <v>232</v>
      </c>
      <c r="H137" s="152">
        <v>2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166</v>
      </c>
      <c r="AT137" s="160" t="s">
        <v>137</v>
      </c>
      <c r="AU137" s="160" t="s">
        <v>142</v>
      </c>
      <c r="AY137" s="14" t="s">
        <v>134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142</v>
      </c>
      <c r="BK137" s="161">
        <f t="shared" si="9"/>
        <v>0</v>
      </c>
      <c r="BL137" s="14" t="s">
        <v>166</v>
      </c>
      <c r="BM137" s="160" t="s">
        <v>175</v>
      </c>
    </row>
    <row r="138" spans="1:65" s="2" customFormat="1" ht="16.5" customHeight="1" x14ac:dyDescent="0.2">
      <c r="A138" s="29"/>
      <c r="B138" s="147"/>
      <c r="C138" s="167" t="s">
        <v>159</v>
      </c>
      <c r="D138" s="167" t="s">
        <v>398</v>
      </c>
      <c r="E138" s="168" t="s">
        <v>1397</v>
      </c>
      <c r="F138" s="169" t="s">
        <v>1398</v>
      </c>
      <c r="G138" s="170" t="s">
        <v>232</v>
      </c>
      <c r="H138" s="171">
        <v>2</v>
      </c>
      <c r="I138" s="172"/>
      <c r="J138" s="173">
        <f t="shared" si="0"/>
        <v>0</v>
      </c>
      <c r="K138" s="174"/>
      <c r="L138" s="175"/>
      <c r="M138" s="176" t="s">
        <v>1</v>
      </c>
      <c r="N138" s="177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193</v>
      </c>
      <c r="AT138" s="160" t="s">
        <v>398</v>
      </c>
      <c r="AU138" s="160" t="s">
        <v>142</v>
      </c>
      <c r="AY138" s="14" t="s">
        <v>134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142</v>
      </c>
      <c r="BK138" s="161">
        <f t="shared" si="9"/>
        <v>0</v>
      </c>
      <c r="BL138" s="14" t="s">
        <v>166</v>
      </c>
      <c r="BM138" s="160" t="s">
        <v>178</v>
      </c>
    </row>
    <row r="139" spans="1:65" s="2" customFormat="1" ht="21.75" customHeight="1" x14ac:dyDescent="0.2">
      <c r="A139" s="29"/>
      <c r="B139" s="147"/>
      <c r="C139" s="148" t="s">
        <v>179</v>
      </c>
      <c r="D139" s="148" t="s">
        <v>137</v>
      </c>
      <c r="E139" s="149" t="s">
        <v>1399</v>
      </c>
      <c r="F139" s="150" t="s">
        <v>1400</v>
      </c>
      <c r="G139" s="151" t="s">
        <v>232</v>
      </c>
      <c r="H139" s="152">
        <v>2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166</v>
      </c>
      <c r="AT139" s="160" t="s">
        <v>137</v>
      </c>
      <c r="AU139" s="160" t="s">
        <v>142</v>
      </c>
      <c r="AY139" s="14" t="s">
        <v>134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142</v>
      </c>
      <c r="BK139" s="161">
        <f t="shared" si="9"/>
        <v>0</v>
      </c>
      <c r="BL139" s="14" t="s">
        <v>166</v>
      </c>
      <c r="BM139" s="160" t="s">
        <v>183</v>
      </c>
    </row>
    <row r="140" spans="1:65" s="2" customFormat="1" ht="21.75" customHeight="1" x14ac:dyDescent="0.2">
      <c r="A140" s="29"/>
      <c r="B140" s="147"/>
      <c r="C140" s="167" t="s">
        <v>163</v>
      </c>
      <c r="D140" s="167" t="s">
        <v>398</v>
      </c>
      <c r="E140" s="168" t="s">
        <v>1401</v>
      </c>
      <c r="F140" s="169" t="s">
        <v>1402</v>
      </c>
      <c r="G140" s="170" t="s">
        <v>232</v>
      </c>
      <c r="H140" s="171">
        <v>2</v>
      </c>
      <c r="I140" s="172"/>
      <c r="J140" s="173">
        <f t="shared" si="0"/>
        <v>0</v>
      </c>
      <c r="K140" s="174"/>
      <c r="L140" s="175"/>
      <c r="M140" s="176" t="s">
        <v>1</v>
      </c>
      <c r="N140" s="177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193</v>
      </c>
      <c r="AT140" s="160" t="s">
        <v>398</v>
      </c>
      <c r="AU140" s="160" t="s">
        <v>142</v>
      </c>
      <c r="AY140" s="14" t="s">
        <v>134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142</v>
      </c>
      <c r="BK140" s="161">
        <f t="shared" si="9"/>
        <v>0</v>
      </c>
      <c r="BL140" s="14" t="s">
        <v>166</v>
      </c>
      <c r="BM140" s="160" t="s">
        <v>186</v>
      </c>
    </row>
    <row r="141" spans="1:65" s="2" customFormat="1" ht="24.15" customHeight="1" x14ac:dyDescent="0.2">
      <c r="A141" s="29"/>
      <c r="B141" s="147"/>
      <c r="C141" s="148" t="s">
        <v>187</v>
      </c>
      <c r="D141" s="148" t="s">
        <v>137</v>
      </c>
      <c r="E141" s="149" t="s">
        <v>1403</v>
      </c>
      <c r="F141" s="150" t="s">
        <v>1404</v>
      </c>
      <c r="G141" s="151" t="s">
        <v>232</v>
      </c>
      <c r="H141" s="152">
        <v>2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166</v>
      </c>
      <c r="AT141" s="160" t="s">
        <v>137</v>
      </c>
      <c r="AU141" s="160" t="s">
        <v>142</v>
      </c>
      <c r="AY141" s="14" t="s">
        <v>134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142</v>
      </c>
      <c r="BK141" s="161">
        <f t="shared" si="9"/>
        <v>0</v>
      </c>
      <c r="BL141" s="14" t="s">
        <v>166</v>
      </c>
      <c r="BM141" s="160" t="s">
        <v>190</v>
      </c>
    </row>
    <row r="142" spans="1:65" s="2" customFormat="1" ht="24.15" customHeight="1" x14ac:dyDescent="0.2">
      <c r="A142" s="29"/>
      <c r="B142" s="147"/>
      <c r="C142" s="167" t="s">
        <v>166</v>
      </c>
      <c r="D142" s="167" t="s">
        <v>398</v>
      </c>
      <c r="E142" s="168" t="s">
        <v>1405</v>
      </c>
      <c r="F142" s="169" t="s">
        <v>1406</v>
      </c>
      <c r="G142" s="170" t="s">
        <v>232</v>
      </c>
      <c r="H142" s="171">
        <v>1</v>
      </c>
      <c r="I142" s="172"/>
      <c r="J142" s="173">
        <f t="shared" si="0"/>
        <v>0</v>
      </c>
      <c r="K142" s="174"/>
      <c r="L142" s="175"/>
      <c r="M142" s="176" t="s">
        <v>1</v>
      </c>
      <c r="N142" s="177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193</v>
      </c>
      <c r="AT142" s="160" t="s">
        <v>398</v>
      </c>
      <c r="AU142" s="160" t="s">
        <v>142</v>
      </c>
      <c r="AY142" s="14" t="s">
        <v>134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142</v>
      </c>
      <c r="BK142" s="161">
        <f t="shared" si="9"/>
        <v>0</v>
      </c>
      <c r="BL142" s="14" t="s">
        <v>166</v>
      </c>
      <c r="BM142" s="160" t="s">
        <v>193</v>
      </c>
    </row>
    <row r="143" spans="1:65" s="2" customFormat="1" ht="24.15" customHeight="1" x14ac:dyDescent="0.2">
      <c r="A143" s="29"/>
      <c r="B143" s="147"/>
      <c r="C143" s="167" t="s">
        <v>194</v>
      </c>
      <c r="D143" s="167" t="s">
        <v>398</v>
      </c>
      <c r="E143" s="168" t="s">
        <v>1407</v>
      </c>
      <c r="F143" s="169" t="s">
        <v>1408</v>
      </c>
      <c r="G143" s="170" t="s">
        <v>232</v>
      </c>
      <c r="H143" s="171">
        <v>4</v>
      </c>
      <c r="I143" s="172"/>
      <c r="J143" s="173">
        <f t="shared" si="0"/>
        <v>0</v>
      </c>
      <c r="K143" s="174"/>
      <c r="L143" s="175"/>
      <c r="M143" s="176" t="s">
        <v>1</v>
      </c>
      <c r="N143" s="177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193</v>
      </c>
      <c r="AT143" s="160" t="s">
        <v>398</v>
      </c>
      <c r="AU143" s="160" t="s">
        <v>142</v>
      </c>
      <c r="AY143" s="14" t="s">
        <v>134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142</v>
      </c>
      <c r="BK143" s="161">
        <f t="shared" si="9"/>
        <v>0</v>
      </c>
      <c r="BL143" s="14" t="s">
        <v>166</v>
      </c>
      <c r="BM143" s="160" t="s">
        <v>197</v>
      </c>
    </row>
    <row r="144" spans="1:65" s="2" customFormat="1" ht="24.15" customHeight="1" x14ac:dyDescent="0.2">
      <c r="A144" s="29"/>
      <c r="B144" s="147"/>
      <c r="C144" s="167" t="s">
        <v>169</v>
      </c>
      <c r="D144" s="167" t="s">
        <v>398</v>
      </c>
      <c r="E144" s="168" t="s">
        <v>1409</v>
      </c>
      <c r="F144" s="169" t="s">
        <v>1410</v>
      </c>
      <c r="G144" s="170" t="s">
        <v>232</v>
      </c>
      <c r="H144" s="171">
        <v>4</v>
      </c>
      <c r="I144" s="172"/>
      <c r="J144" s="173">
        <f t="shared" si="0"/>
        <v>0</v>
      </c>
      <c r="K144" s="174"/>
      <c r="L144" s="175"/>
      <c r="M144" s="176" t="s">
        <v>1</v>
      </c>
      <c r="N144" s="177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193</v>
      </c>
      <c r="AT144" s="160" t="s">
        <v>398</v>
      </c>
      <c r="AU144" s="160" t="s">
        <v>142</v>
      </c>
      <c r="AY144" s="14" t="s">
        <v>134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142</v>
      </c>
      <c r="BK144" s="161">
        <f t="shared" si="9"/>
        <v>0</v>
      </c>
      <c r="BL144" s="14" t="s">
        <v>166</v>
      </c>
      <c r="BM144" s="160" t="s">
        <v>200</v>
      </c>
    </row>
    <row r="145" spans="1:65" s="2" customFormat="1" ht="24.15" customHeight="1" x14ac:dyDescent="0.2">
      <c r="A145" s="29"/>
      <c r="B145" s="147"/>
      <c r="C145" s="167" t="s">
        <v>201</v>
      </c>
      <c r="D145" s="167" t="s">
        <v>398</v>
      </c>
      <c r="E145" s="168" t="s">
        <v>1411</v>
      </c>
      <c r="F145" s="169" t="s">
        <v>1412</v>
      </c>
      <c r="G145" s="170" t="s">
        <v>232</v>
      </c>
      <c r="H145" s="171">
        <v>2</v>
      </c>
      <c r="I145" s="172"/>
      <c r="J145" s="173">
        <f t="shared" si="0"/>
        <v>0</v>
      </c>
      <c r="K145" s="174"/>
      <c r="L145" s="175"/>
      <c r="M145" s="176" t="s">
        <v>1</v>
      </c>
      <c r="N145" s="177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193</v>
      </c>
      <c r="AT145" s="160" t="s">
        <v>398</v>
      </c>
      <c r="AU145" s="160" t="s">
        <v>142</v>
      </c>
      <c r="AY145" s="14" t="s">
        <v>134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142</v>
      </c>
      <c r="BK145" s="161">
        <f t="shared" si="9"/>
        <v>0</v>
      </c>
      <c r="BL145" s="14" t="s">
        <v>166</v>
      </c>
      <c r="BM145" s="160" t="s">
        <v>204</v>
      </c>
    </row>
    <row r="146" spans="1:65" s="2" customFormat="1" ht="24.15" customHeight="1" x14ac:dyDescent="0.2">
      <c r="A146" s="29"/>
      <c r="B146" s="147"/>
      <c r="C146" s="167" t="s">
        <v>7</v>
      </c>
      <c r="D146" s="167" t="s">
        <v>398</v>
      </c>
      <c r="E146" s="168" t="s">
        <v>1413</v>
      </c>
      <c r="F146" s="169" t="s">
        <v>1414</v>
      </c>
      <c r="G146" s="170" t="s">
        <v>232</v>
      </c>
      <c r="H146" s="171">
        <v>5</v>
      </c>
      <c r="I146" s="172"/>
      <c r="J146" s="173">
        <f t="shared" si="0"/>
        <v>0</v>
      </c>
      <c r="K146" s="174"/>
      <c r="L146" s="175"/>
      <c r="M146" s="176" t="s">
        <v>1</v>
      </c>
      <c r="N146" s="177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193</v>
      </c>
      <c r="AT146" s="160" t="s">
        <v>398</v>
      </c>
      <c r="AU146" s="160" t="s">
        <v>142</v>
      </c>
      <c r="AY146" s="14" t="s">
        <v>134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142</v>
      </c>
      <c r="BK146" s="161">
        <f t="shared" si="9"/>
        <v>0</v>
      </c>
      <c r="BL146" s="14" t="s">
        <v>166</v>
      </c>
      <c r="BM146" s="160" t="s">
        <v>211</v>
      </c>
    </row>
    <row r="147" spans="1:65" s="2" customFormat="1" ht="24.15" customHeight="1" x14ac:dyDescent="0.2">
      <c r="A147" s="29"/>
      <c r="B147" s="147"/>
      <c r="C147" s="167" t="s">
        <v>212</v>
      </c>
      <c r="D147" s="167" t="s">
        <v>398</v>
      </c>
      <c r="E147" s="168" t="s">
        <v>1415</v>
      </c>
      <c r="F147" s="169" t="s">
        <v>1416</v>
      </c>
      <c r="G147" s="170" t="s">
        <v>232</v>
      </c>
      <c r="H147" s="171">
        <v>2</v>
      </c>
      <c r="I147" s="172"/>
      <c r="J147" s="173">
        <f t="shared" si="0"/>
        <v>0</v>
      </c>
      <c r="K147" s="174"/>
      <c r="L147" s="175"/>
      <c r="M147" s="176" t="s">
        <v>1</v>
      </c>
      <c r="N147" s="177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193</v>
      </c>
      <c r="AT147" s="160" t="s">
        <v>398</v>
      </c>
      <c r="AU147" s="160" t="s">
        <v>142</v>
      </c>
      <c r="AY147" s="14" t="s">
        <v>134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142</v>
      </c>
      <c r="BK147" s="161">
        <f t="shared" si="9"/>
        <v>0</v>
      </c>
      <c r="BL147" s="14" t="s">
        <v>166</v>
      </c>
      <c r="BM147" s="160" t="s">
        <v>215</v>
      </c>
    </row>
    <row r="148" spans="1:65" s="2" customFormat="1" ht="24.15" customHeight="1" x14ac:dyDescent="0.2">
      <c r="A148" s="29"/>
      <c r="B148" s="147"/>
      <c r="C148" s="167" t="s">
        <v>175</v>
      </c>
      <c r="D148" s="167" t="s">
        <v>398</v>
      </c>
      <c r="E148" s="168" t="s">
        <v>1417</v>
      </c>
      <c r="F148" s="169" t="s">
        <v>1418</v>
      </c>
      <c r="G148" s="170" t="s">
        <v>232</v>
      </c>
      <c r="H148" s="171">
        <v>10</v>
      </c>
      <c r="I148" s="172"/>
      <c r="J148" s="173">
        <f t="shared" si="0"/>
        <v>0</v>
      </c>
      <c r="K148" s="174"/>
      <c r="L148" s="175"/>
      <c r="M148" s="176" t="s">
        <v>1</v>
      </c>
      <c r="N148" s="177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193</v>
      </c>
      <c r="AT148" s="160" t="s">
        <v>398</v>
      </c>
      <c r="AU148" s="160" t="s">
        <v>142</v>
      </c>
      <c r="AY148" s="14" t="s">
        <v>134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142</v>
      </c>
      <c r="BK148" s="161">
        <f t="shared" si="9"/>
        <v>0</v>
      </c>
      <c r="BL148" s="14" t="s">
        <v>166</v>
      </c>
      <c r="BM148" s="160" t="s">
        <v>220</v>
      </c>
    </row>
    <row r="149" spans="1:65" s="2" customFormat="1" ht="21.75" customHeight="1" x14ac:dyDescent="0.2">
      <c r="A149" s="29"/>
      <c r="B149" s="147"/>
      <c r="C149" s="148" t="s">
        <v>223</v>
      </c>
      <c r="D149" s="148" t="s">
        <v>137</v>
      </c>
      <c r="E149" s="149" t="s">
        <v>1419</v>
      </c>
      <c r="F149" s="150" t="s">
        <v>1420</v>
      </c>
      <c r="G149" s="151" t="s">
        <v>232</v>
      </c>
      <c r="H149" s="152">
        <v>2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166</v>
      </c>
      <c r="AT149" s="160" t="s">
        <v>137</v>
      </c>
      <c r="AU149" s="160" t="s">
        <v>142</v>
      </c>
      <c r="AY149" s="14" t="s">
        <v>134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142</v>
      </c>
      <c r="BK149" s="161">
        <f t="shared" si="9"/>
        <v>0</v>
      </c>
      <c r="BL149" s="14" t="s">
        <v>166</v>
      </c>
      <c r="BM149" s="160" t="s">
        <v>227</v>
      </c>
    </row>
    <row r="150" spans="1:65" s="2" customFormat="1" ht="33" customHeight="1" x14ac:dyDescent="0.2">
      <c r="A150" s="29"/>
      <c r="B150" s="147"/>
      <c r="C150" s="167" t="s">
        <v>178</v>
      </c>
      <c r="D150" s="167" t="s">
        <v>398</v>
      </c>
      <c r="E150" s="168" t="s">
        <v>1421</v>
      </c>
      <c r="F150" s="169" t="s">
        <v>1422</v>
      </c>
      <c r="G150" s="170" t="s">
        <v>232</v>
      </c>
      <c r="H150" s="171">
        <v>2</v>
      </c>
      <c r="I150" s="172"/>
      <c r="J150" s="173">
        <f t="shared" si="0"/>
        <v>0</v>
      </c>
      <c r="K150" s="174"/>
      <c r="L150" s="175"/>
      <c r="M150" s="176" t="s">
        <v>1</v>
      </c>
      <c r="N150" s="177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193</v>
      </c>
      <c r="AT150" s="160" t="s">
        <v>398</v>
      </c>
      <c r="AU150" s="160" t="s">
        <v>142</v>
      </c>
      <c r="AY150" s="14" t="s">
        <v>134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142</v>
      </c>
      <c r="BK150" s="161">
        <f t="shared" si="9"/>
        <v>0</v>
      </c>
      <c r="BL150" s="14" t="s">
        <v>166</v>
      </c>
      <c r="BM150" s="160" t="s">
        <v>233</v>
      </c>
    </row>
    <row r="151" spans="1:65" s="2" customFormat="1" ht="21.75" customHeight="1" x14ac:dyDescent="0.2">
      <c r="A151" s="29"/>
      <c r="B151" s="147"/>
      <c r="C151" s="148" t="s">
        <v>236</v>
      </c>
      <c r="D151" s="148" t="s">
        <v>137</v>
      </c>
      <c r="E151" s="149" t="s">
        <v>1423</v>
      </c>
      <c r="F151" s="150" t="s">
        <v>1424</v>
      </c>
      <c r="G151" s="151" t="s">
        <v>232</v>
      </c>
      <c r="H151" s="152">
        <v>2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37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166</v>
      </c>
      <c r="AT151" s="160" t="s">
        <v>137</v>
      </c>
      <c r="AU151" s="160" t="s">
        <v>142</v>
      </c>
      <c r="AY151" s="14" t="s">
        <v>134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142</v>
      </c>
      <c r="BK151" s="161">
        <f t="shared" si="9"/>
        <v>0</v>
      </c>
      <c r="BL151" s="14" t="s">
        <v>166</v>
      </c>
      <c r="BM151" s="160" t="s">
        <v>239</v>
      </c>
    </row>
    <row r="152" spans="1:65" s="2" customFormat="1" ht="33" customHeight="1" x14ac:dyDescent="0.2">
      <c r="A152" s="29"/>
      <c r="B152" s="147"/>
      <c r="C152" s="167" t="s">
        <v>183</v>
      </c>
      <c r="D152" s="167" t="s">
        <v>398</v>
      </c>
      <c r="E152" s="168" t="s">
        <v>1425</v>
      </c>
      <c r="F152" s="169" t="s">
        <v>1426</v>
      </c>
      <c r="G152" s="170" t="s">
        <v>232</v>
      </c>
      <c r="H152" s="171">
        <v>6</v>
      </c>
      <c r="I152" s="172"/>
      <c r="J152" s="173">
        <f t="shared" si="0"/>
        <v>0</v>
      </c>
      <c r="K152" s="174"/>
      <c r="L152" s="175"/>
      <c r="M152" s="176" t="s">
        <v>1</v>
      </c>
      <c r="N152" s="177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193</v>
      </c>
      <c r="AT152" s="160" t="s">
        <v>398</v>
      </c>
      <c r="AU152" s="160" t="s">
        <v>142</v>
      </c>
      <c r="AY152" s="14" t="s">
        <v>134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142</v>
      </c>
      <c r="BK152" s="161">
        <f t="shared" si="9"/>
        <v>0</v>
      </c>
      <c r="BL152" s="14" t="s">
        <v>166</v>
      </c>
      <c r="BM152" s="160" t="s">
        <v>244</v>
      </c>
    </row>
    <row r="153" spans="1:65" s="2" customFormat="1" ht="33" customHeight="1" x14ac:dyDescent="0.2">
      <c r="A153" s="29"/>
      <c r="B153" s="147"/>
      <c r="C153" s="167" t="s">
        <v>245</v>
      </c>
      <c r="D153" s="167" t="s">
        <v>398</v>
      </c>
      <c r="E153" s="168" t="s">
        <v>1427</v>
      </c>
      <c r="F153" s="169" t="s">
        <v>1428</v>
      </c>
      <c r="G153" s="170" t="s">
        <v>232</v>
      </c>
      <c r="H153" s="171">
        <v>6</v>
      </c>
      <c r="I153" s="172"/>
      <c r="J153" s="173">
        <f t="shared" si="0"/>
        <v>0</v>
      </c>
      <c r="K153" s="174"/>
      <c r="L153" s="175"/>
      <c r="M153" s="176" t="s">
        <v>1</v>
      </c>
      <c r="N153" s="177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193</v>
      </c>
      <c r="AT153" s="160" t="s">
        <v>398</v>
      </c>
      <c r="AU153" s="160" t="s">
        <v>142</v>
      </c>
      <c r="AY153" s="14" t="s">
        <v>134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142</v>
      </c>
      <c r="BK153" s="161">
        <f t="shared" si="9"/>
        <v>0</v>
      </c>
      <c r="BL153" s="14" t="s">
        <v>166</v>
      </c>
      <c r="BM153" s="160" t="s">
        <v>248</v>
      </c>
    </row>
    <row r="154" spans="1:65" s="2" customFormat="1" ht="24.15" customHeight="1" x14ac:dyDescent="0.2">
      <c r="A154" s="29"/>
      <c r="B154" s="147"/>
      <c r="C154" s="148" t="s">
        <v>186</v>
      </c>
      <c r="D154" s="148" t="s">
        <v>137</v>
      </c>
      <c r="E154" s="149" t="s">
        <v>1429</v>
      </c>
      <c r="F154" s="150" t="s">
        <v>1430</v>
      </c>
      <c r="G154" s="151" t="s">
        <v>232</v>
      </c>
      <c r="H154" s="152">
        <v>2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166</v>
      </c>
      <c r="AT154" s="160" t="s">
        <v>137</v>
      </c>
      <c r="AU154" s="160" t="s">
        <v>142</v>
      </c>
      <c r="AY154" s="14" t="s">
        <v>134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142</v>
      </c>
      <c r="BK154" s="161">
        <f t="shared" si="9"/>
        <v>0</v>
      </c>
      <c r="BL154" s="14" t="s">
        <v>166</v>
      </c>
      <c r="BM154" s="160" t="s">
        <v>253</v>
      </c>
    </row>
    <row r="155" spans="1:65" s="2" customFormat="1" ht="24.15" customHeight="1" x14ac:dyDescent="0.2">
      <c r="A155" s="29"/>
      <c r="B155" s="147"/>
      <c r="C155" s="167" t="s">
        <v>256</v>
      </c>
      <c r="D155" s="167" t="s">
        <v>398</v>
      </c>
      <c r="E155" s="168" t="s">
        <v>1431</v>
      </c>
      <c r="F155" s="169" t="s">
        <v>1432</v>
      </c>
      <c r="G155" s="170" t="s">
        <v>232</v>
      </c>
      <c r="H155" s="171">
        <v>1</v>
      </c>
      <c r="I155" s="172"/>
      <c r="J155" s="173">
        <f t="shared" si="0"/>
        <v>0</v>
      </c>
      <c r="K155" s="174"/>
      <c r="L155" s="175"/>
      <c r="M155" s="176" t="s">
        <v>1</v>
      </c>
      <c r="N155" s="177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193</v>
      </c>
      <c r="AT155" s="160" t="s">
        <v>398</v>
      </c>
      <c r="AU155" s="160" t="s">
        <v>142</v>
      </c>
      <c r="AY155" s="14" t="s">
        <v>134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142</v>
      </c>
      <c r="BK155" s="161">
        <f t="shared" si="9"/>
        <v>0</v>
      </c>
      <c r="BL155" s="14" t="s">
        <v>166</v>
      </c>
      <c r="BM155" s="160" t="s">
        <v>259</v>
      </c>
    </row>
    <row r="156" spans="1:65" s="2" customFormat="1" ht="16.5" customHeight="1" x14ac:dyDescent="0.2">
      <c r="A156" s="29"/>
      <c r="B156" s="147"/>
      <c r="C156" s="148" t="s">
        <v>190</v>
      </c>
      <c r="D156" s="148" t="s">
        <v>137</v>
      </c>
      <c r="E156" s="149" t="s">
        <v>1433</v>
      </c>
      <c r="F156" s="150" t="s">
        <v>1434</v>
      </c>
      <c r="G156" s="151" t="s">
        <v>232</v>
      </c>
      <c r="H156" s="152">
        <v>1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37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166</v>
      </c>
      <c r="AT156" s="160" t="s">
        <v>137</v>
      </c>
      <c r="AU156" s="160" t="s">
        <v>142</v>
      </c>
      <c r="AY156" s="14" t="s">
        <v>134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142</v>
      </c>
      <c r="BK156" s="161">
        <f t="shared" si="9"/>
        <v>0</v>
      </c>
      <c r="BL156" s="14" t="s">
        <v>166</v>
      </c>
      <c r="BM156" s="160" t="s">
        <v>262</v>
      </c>
    </row>
    <row r="157" spans="1:65" s="2" customFormat="1" ht="21.75" customHeight="1" x14ac:dyDescent="0.2">
      <c r="A157" s="29"/>
      <c r="B157" s="147"/>
      <c r="C157" s="167" t="s">
        <v>265</v>
      </c>
      <c r="D157" s="167" t="s">
        <v>398</v>
      </c>
      <c r="E157" s="168" t="s">
        <v>1435</v>
      </c>
      <c r="F157" s="169" t="s">
        <v>1436</v>
      </c>
      <c r="G157" s="170" t="s">
        <v>232</v>
      </c>
      <c r="H157" s="171">
        <v>1</v>
      </c>
      <c r="I157" s="172"/>
      <c r="J157" s="173">
        <f t="shared" si="0"/>
        <v>0</v>
      </c>
      <c r="K157" s="174"/>
      <c r="L157" s="175"/>
      <c r="M157" s="176" t="s">
        <v>1</v>
      </c>
      <c r="N157" s="177" t="s">
        <v>37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193</v>
      </c>
      <c r="AT157" s="160" t="s">
        <v>398</v>
      </c>
      <c r="AU157" s="160" t="s">
        <v>142</v>
      </c>
      <c r="AY157" s="14" t="s">
        <v>134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142</v>
      </c>
      <c r="BK157" s="161">
        <f t="shared" si="9"/>
        <v>0</v>
      </c>
      <c r="BL157" s="14" t="s">
        <v>166</v>
      </c>
      <c r="BM157" s="160" t="s">
        <v>269</v>
      </c>
    </row>
    <row r="158" spans="1:65" s="2" customFormat="1" ht="16.5" customHeight="1" x14ac:dyDescent="0.2">
      <c r="A158" s="29"/>
      <c r="B158" s="147"/>
      <c r="C158" s="148" t="s">
        <v>193</v>
      </c>
      <c r="D158" s="148" t="s">
        <v>137</v>
      </c>
      <c r="E158" s="149" t="s">
        <v>1437</v>
      </c>
      <c r="F158" s="150" t="s">
        <v>1438</v>
      </c>
      <c r="G158" s="151" t="s">
        <v>232</v>
      </c>
      <c r="H158" s="152">
        <v>1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37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166</v>
      </c>
      <c r="AT158" s="160" t="s">
        <v>137</v>
      </c>
      <c r="AU158" s="160" t="s">
        <v>142</v>
      </c>
      <c r="AY158" s="14" t="s">
        <v>134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142</v>
      </c>
      <c r="BK158" s="161">
        <f t="shared" si="9"/>
        <v>0</v>
      </c>
      <c r="BL158" s="14" t="s">
        <v>166</v>
      </c>
      <c r="BM158" s="160" t="s">
        <v>274</v>
      </c>
    </row>
    <row r="159" spans="1:65" s="2" customFormat="1" ht="37.799999999999997" customHeight="1" x14ac:dyDescent="0.2">
      <c r="A159" s="29"/>
      <c r="B159" s="147"/>
      <c r="C159" s="167" t="s">
        <v>277</v>
      </c>
      <c r="D159" s="167" t="s">
        <v>398</v>
      </c>
      <c r="E159" s="168" t="s">
        <v>1439</v>
      </c>
      <c r="F159" s="169" t="s">
        <v>1440</v>
      </c>
      <c r="G159" s="170" t="s">
        <v>232</v>
      </c>
      <c r="H159" s="171">
        <v>1</v>
      </c>
      <c r="I159" s="172"/>
      <c r="J159" s="173">
        <f t="shared" si="0"/>
        <v>0</v>
      </c>
      <c r="K159" s="174"/>
      <c r="L159" s="175"/>
      <c r="M159" s="176" t="s">
        <v>1</v>
      </c>
      <c r="N159" s="177" t="s">
        <v>37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193</v>
      </c>
      <c r="AT159" s="160" t="s">
        <v>398</v>
      </c>
      <c r="AU159" s="160" t="s">
        <v>142</v>
      </c>
      <c r="AY159" s="14" t="s">
        <v>134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142</v>
      </c>
      <c r="BK159" s="161">
        <f t="shared" si="9"/>
        <v>0</v>
      </c>
      <c r="BL159" s="14" t="s">
        <v>166</v>
      </c>
      <c r="BM159" s="160" t="s">
        <v>280</v>
      </c>
    </row>
    <row r="160" spans="1:65" s="2" customFormat="1" ht="16.5" customHeight="1" x14ac:dyDescent="0.2">
      <c r="A160" s="29"/>
      <c r="B160" s="147"/>
      <c r="C160" s="148" t="s">
        <v>197</v>
      </c>
      <c r="D160" s="148" t="s">
        <v>137</v>
      </c>
      <c r="E160" s="149" t="s">
        <v>1441</v>
      </c>
      <c r="F160" s="150" t="s">
        <v>1442</v>
      </c>
      <c r="G160" s="151" t="s">
        <v>232</v>
      </c>
      <c r="H160" s="152">
        <v>2</v>
      </c>
      <c r="I160" s="153"/>
      <c r="J160" s="154">
        <f t="shared" si="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166</v>
      </c>
      <c r="AT160" s="160" t="s">
        <v>137</v>
      </c>
      <c r="AU160" s="160" t="s">
        <v>142</v>
      </c>
      <c r="AY160" s="14" t="s">
        <v>134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142</v>
      </c>
      <c r="BK160" s="161">
        <f t="shared" si="9"/>
        <v>0</v>
      </c>
      <c r="BL160" s="14" t="s">
        <v>166</v>
      </c>
      <c r="BM160" s="160" t="s">
        <v>369</v>
      </c>
    </row>
    <row r="161" spans="1:65" s="2" customFormat="1" ht="16.5" customHeight="1" x14ac:dyDescent="0.2">
      <c r="A161" s="29"/>
      <c r="B161" s="147"/>
      <c r="C161" s="167" t="s">
        <v>361</v>
      </c>
      <c r="D161" s="167" t="s">
        <v>398</v>
      </c>
      <c r="E161" s="168" t="s">
        <v>1443</v>
      </c>
      <c r="F161" s="169" t="s">
        <v>1444</v>
      </c>
      <c r="G161" s="170" t="s">
        <v>232</v>
      </c>
      <c r="H161" s="171">
        <v>2</v>
      </c>
      <c r="I161" s="172"/>
      <c r="J161" s="173">
        <f t="shared" si="0"/>
        <v>0</v>
      </c>
      <c r="K161" s="174"/>
      <c r="L161" s="175"/>
      <c r="M161" s="176" t="s">
        <v>1</v>
      </c>
      <c r="N161" s="177" t="s">
        <v>37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193</v>
      </c>
      <c r="AT161" s="160" t="s">
        <v>398</v>
      </c>
      <c r="AU161" s="160" t="s">
        <v>142</v>
      </c>
      <c r="AY161" s="14" t="s">
        <v>134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142</v>
      </c>
      <c r="BK161" s="161">
        <f t="shared" si="9"/>
        <v>0</v>
      </c>
      <c r="BL161" s="14" t="s">
        <v>166</v>
      </c>
      <c r="BM161" s="160" t="s">
        <v>372</v>
      </c>
    </row>
    <row r="162" spans="1:65" s="2" customFormat="1" ht="16.5" customHeight="1" x14ac:dyDescent="0.2">
      <c r="A162" s="29"/>
      <c r="B162" s="147"/>
      <c r="C162" s="148" t="s">
        <v>200</v>
      </c>
      <c r="D162" s="148" t="s">
        <v>137</v>
      </c>
      <c r="E162" s="149" t="s">
        <v>1445</v>
      </c>
      <c r="F162" s="150" t="s">
        <v>1446</v>
      </c>
      <c r="G162" s="151" t="s">
        <v>232</v>
      </c>
      <c r="H162" s="152">
        <v>2</v>
      </c>
      <c r="I162" s="153"/>
      <c r="J162" s="154">
        <f t="shared" si="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166</v>
      </c>
      <c r="AT162" s="160" t="s">
        <v>137</v>
      </c>
      <c r="AU162" s="160" t="s">
        <v>142</v>
      </c>
      <c r="AY162" s="14" t="s">
        <v>134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142</v>
      </c>
      <c r="BK162" s="161">
        <f t="shared" si="9"/>
        <v>0</v>
      </c>
      <c r="BL162" s="14" t="s">
        <v>166</v>
      </c>
      <c r="BM162" s="160" t="s">
        <v>376</v>
      </c>
    </row>
    <row r="163" spans="1:65" s="2" customFormat="1" ht="24.15" customHeight="1" x14ac:dyDescent="0.2">
      <c r="A163" s="29"/>
      <c r="B163" s="147"/>
      <c r="C163" s="167" t="s">
        <v>366</v>
      </c>
      <c r="D163" s="167" t="s">
        <v>398</v>
      </c>
      <c r="E163" s="168" t="s">
        <v>1447</v>
      </c>
      <c r="F163" s="169" t="s">
        <v>1448</v>
      </c>
      <c r="G163" s="170" t="s">
        <v>232</v>
      </c>
      <c r="H163" s="171">
        <v>1</v>
      </c>
      <c r="I163" s="172"/>
      <c r="J163" s="173">
        <f t="shared" si="0"/>
        <v>0</v>
      </c>
      <c r="K163" s="174"/>
      <c r="L163" s="175"/>
      <c r="M163" s="176" t="s">
        <v>1</v>
      </c>
      <c r="N163" s="177" t="s">
        <v>37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193</v>
      </c>
      <c r="AT163" s="160" t="s">
        <v>398</v>
      </c>
      <c r="AU163" s="160" t="s">
        <v>142</v>
      </c>
      <c r="AY163" s="14" t="s">
        <v>134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142</v>
      </c>
      <c r="BK163" s="161">
        <f t="shared" si="9"/>
        <v>0</v>
      </c>
      <c r="BL163" s="14" t="s">
        <v>166</v>
      </c>
      <c r="BM163" s="160" t="s">
        <v>379</v>
      </c>
    </row>
    <row r="164" spans="1:65" s="2" customFormat="1" ht="33" customHeight="1" x14ac:dyDescent="0.2">
      <c r="A164" s="29"/>
      <c r="B164" s="147"/>
      <c r="C164" s="167" t="s">
        <v>204</v>
      </c>
      <c r="D164" s="167" t="s">
        <v>398</v>
      </c>
      <c r="E164" s="168" t="s">
        <v>1449</v>
      </c>
      <c r="F164" s="169" t="s">
        <v>1450</v>
      </c>
      <c r="G164" s="170" t="s">
        <v>232</v>
      </c>
      <c r="H164" s="171">
        <v>1</v>
      </c>
      <c r="I164" s="172"/>
      <c r="J164" s="173">
        <f t="shared" si="0"/>
        <v>0</v>
      </c>
      <c r="K164" s="174"/>
      <c r="L164" s="175"/>
      <c r="M164" s="176" t="s">
        <v>1</v>
      </c>
      <c r="N164" s="177" t="s">
        <v>37</v>
      </c>
      <c r="O164" s="58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193</v>
      </c>
      <c r="AT164" s="160" t="s">
        <v>398</v>
      </c>
      <c r="AU164" s="160" t="s">
        <v>142</v>
      </c>
      <c r="AY164" s="14" t="s">
        <v>134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142</v>
      </c>
      <c r="BK164" s="161">
        <f t="shared" si="9"/>
        <v>0</v>
      </c>
      <c r="BL164" s="14" t="s">
        <v>166</v>
      </c>
      <c r="BM164" s="160" t="s">
        <v>383</v>
      </c>
    </row>
    <row r="165" spans="1:65" s="2" customFormat="1" ht="24.15" customHeight="1" x14ac:dyDescent="0.2">
      <c r="A165" s="29"/>
      <c r="B165" s="147"/>
      <c r="C165" s="148" t="s">
        <v>373</v>
      </c>
      <c r="D165" s="148" t="s">
        <v>137</v>
      </c>
      <c r="E165" s="149" t="s">
        <v>1451</v>
      </c>
      <c r="F165" s="150" t="s">
        <v>1452</v>
      </c>
      <c r="G165" s="151" t="s">
        <v>232</v>
      </c>
      <c r="H165" s="152">
        <v>2</v>
      </c>
      <c r="I165" s="153"/>
      <c r="J165" s="154">
        <f t="shared" si="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166</v>
      </c>
      <c r="AT165" s="160" t="s">
        <v>137</v>
      </c>
      <c r="AU165" s="160" t="s">
        <v>142</v>
      </c>
      <c r="AY165" s="14" t="s">
        <v>134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142</v>
      </c>
      <c r="BK165" s="161">
        <f t="shared" si="9"/>
        <v>0</v>
      </c>
      <c r="BL165" s="14" t="s">
        <v>166</v>
      </c>
      <c r="BM165" s="160" t="s">
        <v>386</v>
      </c>
    </row>
    <row r="166" spans="1:65" s="2" customFormat="1" ht="24.15" customHeight="1" x14ac:dyDescent="0.2">
      <c r="A166" s="29"/>
      <c r="B166" s="147"/>
      <c r="C166" s="167" t="s">
        <v>211</v>
      </c>
      <c r="D166" s="167" t="s">
        <v>398</v>
      </c>
      <c r="E166" s="168" t="s">
        <v>1453</v>
      </c>
      <c r="F166" s="169" t="s">
        <v>1454</v>
      </c>
      <c r="G166" s="170" t="s">
        <v>232</v>
      </c>
      <c r="H166" s="171">
        <v>1</v>
      </c>
      <c r="I166" s="172"/>
      <c r="J166" s="173">
        <f t="shared" si="0"/>
        <v>0</v>
      </c>
      <c r="K166" s="174"/>
      <c r="L166" s="175"/>
      <c r="M166" s="176" t="s">
        <v>1</v>
      </c>
      <c r="N166" s="177" t="s">
        <v>37</v>
      </c>
      <c r="O166" s="58"/>
      <c r="P166" s="158">
        <f t="shared" si="1"/>
        <v>0</v>
      </c>
      <c r="Q166" s="158">
        <v>0</v>
      </c>
      <c r="R166" s="158">
        <f t="shared" si="2"/>
        <v>0</v>
      </c>
      <c r="S166" s="158">
        <v>0</v>
      </c>
      <c r="T166" s="159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193</v>
      </c>
      <c r="AT166" s="160" t="s">
        <v>398</v>
      </c>
      <c r="AU166" s="160" t="s">
        <v>142</v>
      </c>
      <c r="AY166" s="14" t="s">
        <v>134</v>
      </c>
      <c r="BE166" s="161">
        <f t="shared" si="4"/>
        <v>0</v>
      </c>
      <c r="BF166" s="161">
        <f t="shared" si="5"/>
        <v>0</v>
      </c>
      <c r="BG166" s="161">
        <f t="shared" si="6"/>
        <v>0</v>
      </c>
      <c r="BH166" s="161">
        <f t="shared" si="7"/>
        <v>0</v>
      </c>
      <c r="BI166" s="161">
        <f t="shared" si="8"/>
        <v>0</v>
      </c>
      <c r="BJ166" s="14" t="s">
        <v>142</v>
      </c>
      <c r="BK166" s="161">
        <f t="shared" si="9"/>
        <v>0</v>
      </c>
      <c r="BL166" s="14" t="s">
        <v>166</v>
      </c>
      <c r="BM166" s="160" t="s">
        <v>390</v>
      </c>
    </row>
    <row r="167" spans="1:65" s="2" customFormat="1" ht="24.15" customHeight="1" x14ac:dyDescent="0.2">
      <c r="A167" s="29"/>
      <c r="B167" s="147"/>
      <c r="C167" s="148" t="s">
        <v>380</v>
      </c>
      <c r="D167" s="148" t="s">
        <v>137</v>
      </c>
      <c r="E167" s="149" t="s">
        <v>1455</v>
      </c>
      <c r="F167" s="150" t="s">
        <v>1456</v>
      </c>
      <c r="G167" s="151" t="s">
        <v>232</v>
      </c>
      <c r="H167" s="152">
        <v>2</v>
      </c>
      <c r="I167" s="153"/>
      <c r="J167" s="154">
        <f t="shared" si="0"/>
        <v>0</v>
      </c>
      <c r="K167" s="155"/>
      <c r="L167" s="30"/>
      <c r="M167" s="156" t="s">
        <v>1</v>
      </c>
      <c r="N167" s="157" t="s">
        <v>37</v>
      </c>
      <c r="O167" s="58"/>
      <c r="P167" s="158">
        <f t="shared" si="1"/>
        <v>0</v>
      </c>
      <c r="Q167" s="158">
        <v>0</v>
      </c>
      <c r="R167" s="158">
        <f t="shared" si="2"/>
        <v>0</v>
      </c>
      <c r="S167" s="158">
        <v>0</v>
      </c>
      <c r="T167" s="159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166</v>
      </c>
      <c r="AT167" s="160" t="s">
        <v>137</v>
      </c>
      <c r="AU167" s="160" t="s">
        <v>142</v>
      </c>
      <c r="AY167" s="14" t="s">
        <v>134</v>
      </c>
      <c r="BE167" s="161">
        <f t="shared" si="4"/>
        <v>0</v>
      </c>
      <c r="BF167" s="161">
        <f t="shared" si="5"/>
        <v>0</v>
      </c>
      <c r="BG167" s="161">
        <f t="shared" si="6"/>
        <v>0</v>
      </c>
      <c r="BH167" s="161">
        <f t="shared" si="7"/>
        <v>0</v>
      </c>
      <c r="BI167" s="161">
        <f t="shared" si="8"/>
        <v>0</v>
      </c>
      <c r="BJ167" s="14" t="s">
        <v>142</v>
      </c>
      <c r="BK167" s="161">
        <f t="shared" si="9"/>
        <v>0</v>
      </c>
      <c r="BL167" s="14" t="s">
        <v>166</v>
      </c>
      <c r="BM167" s="160" t="s">
        <v>393</v>
      </c>
    </row>
    <row r="168" spans="1:65" s="2" customFormat="1" ht="24.15" customHeight="1" x14ac:dyDescent="0.2">
      <c r="A168" s="29"/>
      <c r="B168" s="147"/>
      <c r="C168" s="167" t="s">
        <v>215</v>
      </c>
      <c r="D168" s="167" t="s">
        <v>398</v>
      </c>
      <c r="E168" s="168" t="s">
        <v>1457</v>
      </c>
      <c r="F168" s="169" t="s">
        <v>1458</v>
      </c>
      <c r="G168" s="170" t="s">
        <v>232</v>
      </c>
      <c r="H168" s="171">
        <v>2</v>
      </c>
      <c r="I168" s="172"/>
      <c r="J168" s="173">
        <f t="shared" si="0"/>
        <v>0</v>
      </c>
      <c r="K168" s="174"/>
      <c r="L168" s="175"/>
      <c r="M168" s="176" t="s">
        <v>1</v>
      </c>
      <c r="N168" s="177" t="s">
        <v>37</v>
      </c>
      <c r="O168" s="58"/>
      <c r="P168" s="158">
        <f t="shared" si="1"/>
        <v>0</v>
      </c>
      <c r="Q168" s="158">
        <v>0</v>
      </c>
      <c r="R168" s="158">
        <f t="shared" si="2"/>
        <v>0</v>
      </c>
      <c r="S168" s="158">
        <v>0</v>
      </c>
      <c r="T168" s="159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193</v>
      </c>
      <c r="AT168" s="160" t="s">
        <v>398</v>
      </c>
      <c r="AU168" s="160" t="s">
        <v>142</v>
      </c>
      <c r="AY168" s="14" t="s">
        <v>134</v>
      </c>
      <c r="BE168" s="161">
        <f t="shared" si="4"/>
        <v>0</v>
      </c>
      <c r="BF168" s="161">
        <f t="shared" si="5"/>
        <v>0</v>
      </c>
      <c r="BG168" s="161">
        <f t="shared" si="6"/>
        <v>0</v>
      </c>
      <c r="BH168" s="161">
        <f t="shared" si="7"/>
        <v>0</v>
      </c>
      <c r="BI168" s="161">
        <f t="shared" si="8"/>
        <v>0</v>
      </c>
      <c r="BJ168" s="14" t="s">
        <v>142</v>
      </c>
      <c r="BK168" s="161">
        <f t="shared" si="9"/>
        <v>0</v>
      </c>
      <c r="BL168" s="14" t="s">
        <v>166</v>
      </c>
      <c r="BM168" s="160" t="s">
        <v>397</v>
      </c>
    </row>
    <row r="169" spans="1:65" s="12" customFormat="1" ht="22.8" customHeight="1" x14ac:dyDescent="0.25">
      <c r="B169" s="134"/>
      <c r="D169" s="135" t="s">
        <v>70</v>
      </c>
      <c r="E169" s="145" t="s">
        <v>1459</v>
      </c>
      <c r="F169" s="145" t="s">
        <v>1460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SUM(P170:P181)</f>
        <v>0</v>
      </c>
      <c r="Q169" s="140"/>
      <c r="R169" s="141">
        <f>SUM(R170:R181)</f>
        <v>0</v>
      </c>
      <c r="S169" s="140"/>
      <c r="T169" s="142">
        <f>SUM(T170:T181)</f>
        <v>0</v>
      </c>
      <c r="AR169" s="135" t="s">
        <v>142</v>
      </c>
      <c r="AT169" s="143" t="s">
        <v>70</v>
      </c>
      <c r="AU169" s="143" t="s">
        <v>78</v>
      </c>
      <c r="AY169" s="135" t="s">
        <v>134</v>
      </c>
      <c r="BK169" s="144">
        <f>SUM(BK170:BK181)</f>
        <v>0</v>
      </c>
    </row>
    <row r="170" spans="1:65" s="2" customFormat="1" ht="16.5" customHeight="1" x14ac:dyDescent="0.2">
      <c r="A170" s="29"/>
      <c r="B170" s="147"/>
      <c r="C170" s="148" t="s">
        <v>387</v>
      </c>
      <c r="D170" s="148" t="s">
        <v>137</v>
      </c>
      <c r="E170" s="149" t="s">
        <v>1461</v>
      </c>
      <c r="F170" s="150" t="s">
        <v>1462</v>
      </c>
      <c r="G170" s="151" t="s">
        <v>1259</v>
      </c>
      <c r="H170" s="152">
        <v>1</v>
      </c>
      <c r="I170" s="153"/>
      <c r="J170" s="154">
        <f t="shared" ref="J170:J181" si="10">ROUND(I170*H170,2)</f>
        <v>0</v>
      </c>
      <c r="K170" s="155"/>
      <c r="L170" s="30"/>
      <c r="M170" s="156" t="s">
        <v>1</v>
      </c>
      <c r="N170" s="157" t="s">
        <v>37</v>
      </c>
      <c r="O170" s="58"/>
      <c r="P170" s="158">
        <f t="shared" ref="P170:P181" si="11">O170*H170</f>
        <v>0</v>
      </c>
      <c r="Q170" s="158">
        <v>0</v>
      </c>
      <c r="R170" s="158">
        <f t="shared" ref="R170:R181" si="12">Q170*H170</f>
        <v>0</v>
      </c>
      <c r="S170" s="158">
        <v>0</v>
      </c>
      <c r="T170" s="159">
        <f t="shared" ref="T170:T181" si="13"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166</v>
      </c>
      <c r="AT170" s="160" t="s">
        <v>137</v>
      </c>
      <c r="AU170" s="160" t="s">
        <v>142</v>
      </c>
      <c r="AY170" s="14" t="s">
        <v>134</v>
      </c>
      <c r="BE170" s="161">
        <f t="shared" ref="BE170:BE181" si="14">IF(N170="základná",J170,0)</f>
        <v>0</v>
      </c>
      <c r="BF170" s="161">
        <f t="shared" ref="BF170:BF181" si="15">IF(N170="znížená",J170,0)</f>
        <v>0</v>
      </c>
      <c r="BG170" s="161">
        <f t="shared" ref="BG170:BG181" si="16">IF(N170="zákl. prenesená",J170,0)</f>
        <v>0</v>
      </c>
      <c r="BH170" s="161">
        <f t="shared" ref="BH170:BH181" si="17">IF(N170="zníž. prenesená",J170,0)</f>
        <v>0</v>
      </c>
      <c r="BI170" s="161">
        <f t="shared" ref="BI170:BI181" si="18">IF(N170="nulová",J170,0)</f>
        <v>0</v>
      </c>
      <c r="BJ170" s="14" t="s">
        <v>142</v>
      </c>
      <c r="BK170" s="161">
        <f t="shared" ref="BK170:BK181" si="19">ROUND(I170*H170,2)</f>
        <v>0</v>
      </c>
      <c r="BL170" s="14" t="s">
        <v>166</v>
      </c>
      <c r="BM170" s="160" t="s">
        <v>401</v>
      </c>
    </row>
    <row r="171" spans="1:65" s="2" customFormat="1" ht="21.75" customHeight="1" x14ac:dyDescent="0.2">
      <c r="A171" s="29"/>
      <c r="B171" s="147"/>
      <c r="C171" s="167" t="s">
        <v>220</v>
      </c>
      <c r="D171" s="167" t="s">
        <v>398</v>
      </c>
      <c r="E171" s="168" t="s">
        <v>1463</v>
      </c>
      <c r="F171" s="169" t="s">
        <v>1464</v>
      </c>
      <c r="G171" s="170" t="s">
        <v>232</v>
      </c>
      <c r="H171" s="171">
        <v>1</v>
      </c>
      <c r="I171" s="172"/>
      <c r="J171" s="173">
        <f t="shared" si="10"/>
        <v>0</v>
      </c>
      <c r="K171" s="174"/>
      <c r="L171" s="175"/>
      <c r="M171" s="176" t="s">
        <v>1</v>
      </c>
      <c r="N171" s="177" t="s">
        <v>37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193</v>
      </c>
      <c r="AT171" s="160" t="s">
        <v>398</v>
      </c>
      <c r="AU171" s="160" t="s">
        <v>142</v>
      </c>
      <c r="AY171" s="14" t="s">
        <v>134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142</v>
      </c>
      <c r="BK171" s="161">
        <f t="shared" si="19"/>
        <v>0</v>
      </c>
      <c r="BL171" s="14" t="s">
        <v>166</v>
      </c>
      <c r="BM171" s="160" t="s">
        <v>405</v>
      </c>
    </row>
    <row r="172" spans="1:65" s="2" customFormat="1" ht="16.5" customHeight="1" x14ac:dyDescent="0.2">
      <c r="A172" s="29"/>
      <c r="B172" s="147"/>
      <c r="C172" s="148" t="s">
        <v>394</v>
      </c>
      <c r="D172" s="148" t="s">
        <v>137</v>
      </c>
      <c r="E172" s="149" t="s">
        <v>1465</v>
      </c>
      <c r="F172" s="150" t="s">
        <v>1466</v>
      </c>
      <c r="G172" s="151" t="s">
        <v>1259</v>
      </c>
      <c r="H172" s="152">
        <v>1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37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166</v>
      </c>
      <c r="AT172" s="160" t="s">
        <v>137</v>
      </c>
      <c r="AU172" s="160" t="s">
        <v>142</v>
      </c>
      <c r="AY172" s="14" t="s">
        <v>134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142</v>
      </c>
      <c r="BK172" s="161">
        <f t="shared" si="19"/>
        <v>0</v>
      </c>
      <c r="BL172" s="14" t="s">
        <v>166</v>
      </c>
      <c r="BM172" s="160" t="s">
        <v>406</v>
      </c>
    </row>
    <row r="173" spans="1:65" s="2" customFormat="1" ht="16.5" customHeight="1" x14ac:dyDescent="0.2">
      <c r="A173" s="29"/>
      <c r="B173" s="147"/>
      <c r="C173" s="167" t="s">
        <v>227</v>
      </c>
      <c r="D173" s="167" t="s">
        <v>398</v>
      </c>
      <c r="E173" s="168" t="s">
        <v>1467</v>
      </c>
      <c r="F173" s="169" t="s">
        <v>1468</v>
      </c>
      <c r="G173" s="170" t="s">
        <v>232</v>
      </c>
      <c r="H173" s="171">
        <v>1</v>
      </c>
      <c r="I173" s="172"/>
      <c r="J173" s="173">
        <f t="shared" si="10"/>
        <v>0</v>
      </c>
      <c r="K173" s="174"/>
      <c r="L173" s="175"/>
      <c r="M173" s="176" t="s">
        <v>1</v>
      </c>
      <c r="N173" s="177" t="s">
        <v>37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193</v>
      </c>
      <c r="AT173" s="160" t="s">
        <v>398</v>
      </c>
      <c r="AU173" s="160" t="s">
        <v>142</v>
      </c>
      <c r="AY173" s="14" t="s">
        <v>134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142</v>
      </c>
      <c r="BK173" s="161">
        <f t="shared" si="19"/>
        <v>0</v>
      </c>
      <c r="BL173" s="14" t="s">
        <v>166</v>
      </c>
      <c r="BM173" s="160" t="s">
        <v>410</v>
      </c>
    </row>
    <row r="174" spans="1:65" s="2" customFormat="1" ht="24.15" customHeight="1" x14ac:dyDescent="0.2">
      <c r="A174" s="29"/>
      <c r="B174" s="147"/>
      <c r="C174" s="148" t="s">
        <v>402</v>
      </c>
      <c r="D174" s="148" t="s">
        <v>137</v>
      </c>
      <c r="E174" s="149" t="s">
        <v>1469</v>
      </c>
      <c r="F174" s="150" t="s">
        <v>1470</v>
      </c>
      <c r="G174" s="151" t="s">
        <v>232</v>
      </c>
      <c r="H174" s="152">
        <v>2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37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166</v>
      </c>
      <c r="AT174" s="160" t="s">
        <v>137</v>
      </c>
      <c r="AU174" s="160" t="s">
        <v>142</v>
      </c>
      <c r="AY174" s="14" t="s">
        <v>134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142</v>
      </c>
      <c r="BK174" s="161">
        <f t="shared" si="19"/>
        <v>0</v>
      </c>
      <c r="BL174" s="14" t="s">
        <v>166</v>
      </c>
      <c r="BM174" s="160" t="s">
        <v>413</v>
      </c>
    </row>
    <row r="175" spans="1:65" s="2" customFormat="1" ht="24.15" customHeight="1" x14ac:dyDescent="0.2">
      <c r="A175" s="29"/>
      <c r="B175" s="147"/>
      <c r="C175" s="167" t="s">
        <v>233</v>
      </c>
      <c r="D175" s="167" t="s">
        <v>398</v>
      </c>
      <c r="E175" s="168" t="s">
        <v>1471</v>
      </c>
      <c r="F175" s="169" t="s">
        <v>1472</v>
      </c>
      <c r="G175" s="170" t="s">
        <v>226</v>
      </c>
      <c r="H175" s="171">
        <v>2</v>
      </c>
      <c r="I175" s="172"/>
      <c r="J175" s="173">
        <f t="shared" si="10"/>
        <v>0</v>
      </c>
      <c r="K175" s="174"/>
      <c r="L175" s="175"/>
      <c r="M175" s="176" t="s">
        <v>1</v>
      </c>
      <c r="N175" s="177" t="s">
        <v>37</v>
      </c>
      <c r="O175" s="58"/>
      <c r="P175" s="158">
        <f t="shared" si="11"/>
        <v>0</v>
      </c>
      <c r="Q175" s="158">
        <v>0</v>
      </c>
      <c r="R175" s="158">
        <f t="shared" si="12"/>
        <v>0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193</v>
      </c>
      <c r="AT175" s="160" t="s">
        <v>398</v>
      </c>
      <c r="AU175" s="160" t="s">
        <v>142</v>
      </c>
      <c r="AY175" s="14" t="s">
        <v>134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142</v>
      </c>
      <c r="BK175" s="161">
        <f t="shared" si="19"/>
        <v>0</v>
      </c>
      <c r="BL175" s="14" t="s">
        <v>166</v>
      </c>
      <c r="BM175" s="160" t="s">
        <v>417</v>
      </c>
    </row>
    <row r="176" spans="1:65" s="2" customFormat="1" ht="24.15" customHeight="1" x14ac:dyDescent="0.2">
      <c r="A176" s="29"/>
      <c r="B176" s="147"/>
      <c r="C176" s="167" t="s">
        <v>407</v>
      </c>
      <c r="D176" s="167" t="s">
        <v>398</v>
      </c>
      <c r="E176" s="168" t="s">
        <v>1473</v>
      </c>
      <c r="F176" s="169" t="s">
        <v>1474</v>
      </c>
      <c r="G176" s="170" t="s">
        <v>232</v>
      </c>
      <c r="H176" s="171">
        <v>2</v>
      </c>
      <c r="I176" s="172"/>
      <c r="J176" s="173">
        <f t="shared" si="10"/>
        <v>0</v>
      </c>
      <c r="K176" s="174"/>
      <c r="L176" s="175"/>
      <c r="M176" s="176" t="s">
        <v>1</v>
      </c>
      <c r="N176" s="177" t="s">
        <v>37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193</v>
      </c>
      <c r="AT176" s="160" t="s">
        <v>398</v>
      </c>
      <c r="AU176" s="160" t="s">
        <v>142</v>
      </c>
      <c r="AY176" s="14" t="s">
        <v>134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142</v>
      </c>
      <c r="BK176" s="161">
        <f t="shared" si="19"/>
        <v>0</v>
      </c>
      <c r="BL176" s="14" t="s">
        <v>166</v>
      </c>
      <c r="BM176" s="160" t="s">
        <v>421</v>
      </c>
    </row>
    <row r="177" spans="1:65" s="2" customFormat="1" ht="24.15" customHeight="1" x14ac:dyDescent="0.2">
      <c r="A177" s="29"/>
      <c r="B177" s="147"/>
      <c r="C177" s="183" t="s">
        <v>239</v>
      </c>
      <c r="D177" s="148" t="s">
        <v>137</v>
      </c>
      <c r="E177" s="149" t="s">
        <v>1475</v>
      </c>
      <c r="F177" s="150" t="s">
        <v>1476</v>
      </c>
      <c r="G177" s="151" t="s">
        <v>232</v>
      </c>
      <c r="H177" s="152">
        <v>2</v>
      </c>
      <c r="I177" s="153"/>
      <c r="J177" s="154">
        <f t="shared" si="10"/>
        <v>0</v>
      </c>
      <c r="K177" s="155"/>
      <c r="L177" s="30"/>
      <c r="M177" s="156" t="s">
        <v>1</v>
      </c>
      <c r="N177" s="157" t="s">
        <v>37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166</v>
      </c>
      <c r="AT177" s="160" t="s">
        <v>137</v>
      </c>
      <c r="AU177" s="160" t="s">
        <v>142</v>
      </c>
      <c r="AY177" s="14" t="s">
        <v>134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142</v>
      </c>
      <c r="BK177" s="161">
        <f t="shared" si="19"/>
        <v>0</v>
      </c>
      <c r="BL177" s="14" t="s">
        <v>166</v>
      </c>
      <c r="BM177" s="160" t="s">
        <v>424</v>
      </c>
    </row>
    <row r="178" spans="1:65" s="2" customFormat="1" ht="33" customHeight="1" x14ac:dyDescent="0.2">
      <c r="A178" s="29"/>
      <c r="B178" s="147"/>
      <c r="C178" s="184" t="s">
        <v>414</v>
      </c>
      <c r="D178" s="167" t="s">
        <v>398</v>
      </c>
      <c r="E178" s="168" t="s">
        <v>1477</v>
      </c>
      <c r="F178" s="169" t="s">
        <v>1478</v>
      </c>
      <c r="G178" s="170" t="s">
        <v>226</v>
      </c>
      <c r="H178" s="171">
        <v>2</v>
      </c>
      <c r="I178" s="172"/>
      <c r="J178" s="173">
        <f t="shared" si="10"/>
        <v>0</v>
      </c>
      <c r="K178" s="174"/>
      <c r="L178" s="175"/>
      <c r="M178" s="176" t="s">
        <v>1</v>
      </c>
      <c r="N178" s="177" t="s">
        <v>37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193</v>
      </c>
      <c r="AT178" s="160" t="s">
        <v>398</v>
      </c>
      <c r="AU178" s="160" t="s">
        <v>142</v>
      </c>
      <c r="AY178" s="14" t="s">
        <v>134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142</v>
      </c>
      <c r="BK178" s="161">
        <f t="shared" si="19"/>
        <v>0</v>
      </c>
      <c r="BL178" s="14" t="s">
        <v>166</v>
      </c>
      <c r="BM178" s="160" t="s">
        <v>428</v>
      </c>
    </row>
    <row r="179" spans="1:65" s="2" customFormat="1" ht="24.15" customHeight="1" x14ac:dyDescent="0.2">
      <c r="A179" s="29"/>
      <c r="B179" s="147"/>
      <c r="C179" s="184" t="s">
        <v>244</v>
      </c>
      <c r="D179" s="167" t="s">
        <v>398</v>
      </c>
      <c r="E179" s="168" t="s">
        <v>1479</v>
      </c>
      <c r="F179" s="169" t="s">
        <v>1480</v>
      </c>
      <c r="G179" s="170" t="s">
        <v>232</v>
      </c>
      <c r="H179" s="171">
        <v>4</v>
      </c>
      <c r="I179" s="172"/>
      <c r="J179" s="173">
        <f t="shared" si="10"/>
        <v>0</v>
      </c>
      <c r="K179" s="174"/>
      <c r="L179" s="175"/>
      <c r="M179" s="176" t="s">
        <v>1</v>
      </c>
      <c r="N179" s="177" t="s">
        <v>37</v>
      </c>
      <c r="O179" s="58"/>
      <c r="P179" s="158">
        <f t="shared" si="11"/>
        <v>0</v>
      </c>
      <c r="Q179" s="158">
        <v>0</v>
      </c>
      <c r="R179" s="158">
        <f t="shared" si="12"/>
        <v>0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193</v>
      </c>
      <c r="AT179" s="160" t="s">
        <v>398</v>
      </c>
      <c r="AU179" s="160" t="s">
        <v>142</v>
      </c>
      <c r="AY179" s="14" t="s">
        <v>134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142</v>
      </c>
      <c r="BK179" s="161">
        <f t="shared" si="19"/>
        <v>0</v>
      </c>
      <c r="BL179" s="14" t="s">
        <v>166</v>
      </c>
      <c r="BM179" s="160" t="s">
        <v>431</v>
      </c>
    </row>
    <row r="180" spans="1:65" s="2" customFormat="1" ht="21.75" customHeight="1" x14ac:dyDescent="0.2">
      <c r="A180" s="29"/>
      <c r="B180" s="147"/>
      <c r="C180" s="148" t="s">
        <v>418</v>
      </c>
      <c r="D180" s="148" t="s">
        <v>137</v>
      </c>
      <c r="E180" s="149" t="s">
        <v>1481</v>
      </c>
      <c r="F180" s="150" t="s">
        <v>1482</v>
      </c>
      <c r="G180" s="151" t="s">
        <v>232</v>
      </c>
      <c r="H180" s="152">
        <v>1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37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166</v>
      </c>
      <c r="AT180" s="160" t="s">
        <v>137</v>
      </c>
      <c r="AU180" s="160" t="s">
        <v>142</v>
      </c>
      <c r="AY180" s="14" t="s">
        <v>134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142</v>
      </c>
      <c r="BK180" s="161">
        <f t="shared" si="19"/>
        <v>0</v>
      </c>
      <c r="BL180" s="14" t="s">
        <v>166</v>
      </c>
      <c r="BM180" s="160" t="s">
        <v>433</v>
      </c>
    </row>
    <row r="181" spans="1:65" s="2" customFormat="1" ht="16.5" customHeight="1" x14ac:dyDescent="0.2">
      <c r="A181" s="29"/>
      <c r="B181" s="147"/>
      <c r="C181" s="167" t="s">
        <v>248</v>
      </c>
      <c r="D181" s="167" t="s">
        <v>398</v>
      </c>
      <c r="E181" s="168" t="s">
        <v>1483</v>
      </c>
      <c r="F181" s="169" t="s">
        <v>1484</v>
      </c>
      <c r="G181" s="170" t="s">
        <v>232</v>
      </c>
      <c r="H181" s="171">
        <v>1</v>
      </c>
      <c r="I181" s="172"/>
      <c r="J181" s="173">
        <f t="shared" si="10"/>
        <v>0</v>
      </c>
      <c r="K181" s="174"/>
      <c r="L181" s="175"/>
      <c r="M181" s="176" t="s">
        <v>1</v>
      </c>
      <c r="N181" s="177" t="s">
        <v>37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193</v>
      </c>
      <c r="AT181" s="160" t="s">
        <v>398</v>
      </c>
      <c r="AU181" s="160" t="s">
        <v>142</v>
      </c>
      <c r="AY181" s="14" t="s">
        <v>134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142</v>
      </c>
      <c r="BK181" s="161">
        <f t="shared" si="19"/>
        <v>0</v>
      </c>
      <c r="BL181" s="14" t="s">
        <v>166</v>
      </c>
      <c r="BM181" s="160" t="s">
        <v>439</v>
      </c>
    </row>
    <row r="182" spans="1:65" s="12" customFormat="1" ht="22.8" customHeight="1" x14ac:dyDescent="0.25">
      <c r="B182" s="134"/>
      <c r="D182" s="135" t="s">
        <v>70</v>
      </c>
      <c r="E182" s="145" t="s">
        <v>1485</v>
      </c>
      <c r="F182" s="145" t="s">
        <v>1486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SUM(P183:P189)</f>
        <v>0</v>
      </c>
      <c r="Q182" s="140"/>
      <c r="R182" s="141">
        <f>SUM(R183:R189)</f>
        <v>0</v>
      </c>
      <c r="S182" s="140"/>
      <c r="T182" s="142">
        <f>SUM(T183:T189)</f>
        <v>0</v>
      </c>
      <c r="AR182" s="135" t="s">
        <v>142</v>
      </c>
      <c r="AT182" s="143" t="s">
        <v>70</v>
      </c>
      <c r="AU182" s="143" t="s">
        <v>78</v>
      </c>
      <c r="AY182" s="135" t="s">
        <v>134</v>
      </c>
      <c r="BK182" s="144">
        <f>SUM(BK183:BK189)</f>
        <v>0</v>
      </c>
    </row>
    <row r="183" spans="1:65" s="2" customFormat="1" ht="24.15" customHeight="1" x14ac:dyDescent="0.2">
      <c r="A183" s="29"/>
      <c r="B183" s="147"/>
      <c r="C183" s="148" t="s">
        <v>425</v>
      </c>
      <c r="D183" s="148" t="s">
        <v>137</v>
      </c>
      <c r="E183" s="149" t="s">
        <v>1487</v>
      </c>
      <c r="F183" s="150" t="s">
        <v>1488</v>
      </c>
      <c r="G183" s="151" t="s">
        <v>226</v>
      </c>
      <c r="H183" s="152">
        <v>170</v>
      </c>
      <c r="I183" s="153"/>
      <c r="J183" s="154">
        <f t="shared" ref="J183:J189" si="20">ROUND(I183*H183,2)</f>
        <v>0</v>
      </c>
      <c r="K183" s="155"/>
      <c r="L183" s="30"/>
      <c r="M183" s="156" t="s">
        <v>1</v>
      </c>
      <c r="N183" s="157" t="s">
        <v>37</v>
      </c>
      <c r="O183" s="58"/>
      <c r="P183" s="158">
        <f t="shared" ref="P183:P189" si="21">O183*H183</f>
        <v>0</v>
      </c>
      <c r="Q183" s="158">
        <v>0</v>
      </c>
      <c r="R183" s="158">
        <f t="shared" ref="R183:R189" si="22">Q183*H183</f>
        <v>0</v>
      </c>
      <c r="S183" s="158">
        <v>0</v>
      </c>
      <c r="T183" s="159">
        <f t="shared" ref="T183:T189" si="2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166</v>
      </c>
      <c r="AT183" s="160" t="s">
        <v>137</v>
      </c>
      <c r="AU183" s="160" t="s">
        <v>142</v>
      </c>
      <c r="AY183" s="14" t="s">
        <v>134</v>
      </c>
      <c r="BE183" s="161">
        <f t="shared" ref="BE183:BE189" si="24">IF(N183="základná",J183,0)</f>
        <v>0</v>
      </c>
      <c r="BF183" s="161">
        <f t="shared" ref="BF183:BF189" si="25">IF(N183="znížená",J183,0)</f>
        <v>0</v>
      </c>
      <c r="BG183" s="161">
        <f t="shared" ref="BG183:BG189" si="26">IF(N183="zákl. prenesená",J183,0)</f>
        <v>0</v>
      </c>
      <c r="BH183" s="161">
        <f t="shared" ref="BH183:BH189" si="27">IF(N183="zníž. prenesená",J183,0)</f>
        <v>0</v>
      </c>
      <c r="BI183" s="161">
        <f t="shared" ref="BI183:BI189" si="28">IF(N183="nulová",J183,0)</f>
        <v>0</v>
      </c>
      <c r="BJ183" s="14" t="s">
        <v>142</v>
      </c>
      <c r="BK183" s="161">
        <f t="shared" ref="BK183:BK189" si="29">ROUND(I183*H183,2)</f>
        <v>0</v>
      </c>
      <c r="BL183" s="14" t="s">
        <v>166</v>
      </c>
      <c r="BM183" s="160" t="s">
        <v>442</v>
      </c>
    </row>
    <row r="184" spans="1:65" s="2" customFormat="1" ht="24.15" customHeight="1" x14ac:dyDescent="0.2">
      <c r="A184" s="29"/>
      <c r="B184" s="147"/>
      <c r="C184" s="148" t="s">
        <v>253</v>
      </c>
      <c r="D184" s="148" t="s">
        <v>137</v>
      </c>
      <c r="E184" s="149" t="s">
        <v>1489</v>
      </c>
      <c r="F184" s="150" t="s">
        <v>1490</v>
      </c>
      <c r="G184" s="151" t="s">
        <v>226</v>
      </c>
      <c r="H184" s="152">
        <v>231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37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166</v>
      </c>
      <c r="AT184" s="160" t="s">
        <v>137</v>
      </c>
      <c r="AU184" s="160" t="s">
        <v>142</v>
      </c>
      <c r="AY184" s="14" t="s">
        <v>134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142</v>
      </c>
      <c r="BK184" s="161">
        <f t="shared" si="29"/>
        <v>0</v>
      </c>
      <c r="BL184" s="14" t="s">
        <v>166</v>
      </c>
      <c r="BM184" s="160" t="s">
        <v>446</v>
      </c>
    </row>
    <row r="185" spans="1:65" s="2" customFormat="1" ht="24.15" customHeight="1" x14ac:dyDescent="0.2">
      <c r="A185" s="29"/>
      <c r="B185" s="147"/>
      <c r="C185" s="148" t="s">
        <v>432</v>
      </c>
      <c r="D185" s="148" t="s">
        <v>137</v>
      </c>
      <c r="E185" s="149" t="s">
        <v>1491</v>
      </c>
      <c r="F185" s="150" t="s">
        <v>1492</v>
      </c>
      <c r="G185" s="151" t="s">
        <v>226</v>
      </c>
      <c r="H185" s="152">
        <v>695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37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166</v>
      </c>
      <c r="AT185" s="160" t="s">
        <v>137</v>
      </c>
      <c r="AU185" s="160" t="s">
        <v>142</v>
      </c>
      <c r="AY185" s="14" t="s">
        <v>134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142</v>
      </c>
      <c r="BK185" s="161">
        <f t="shared" si="29"/>
        <v>0</v>
      </c>
      <c r="BL185" s="14" t="s">
        <v>166</v>
      </c>
      <c r="BM185" s="160" t="s">
        <v>449</v>
      </c>
    </row>
    <row r="186" spans="1:65" s="2" customFormat="1" ht="24.15" customHeight="1" x14ac:dyDescent="0.2">
      <c r="A186" s="29"/>
      <c r="B186" s="147"/>
      <c r="C186" s="148" t="s">
        <v>259</v>
      </c>
      <c r="D186" s="148" t="s">
        <v>137</v>
      </c>
      <c r="E186" s="149" t="s">
        <v>1493</v>
      </c>
      <c r="F186" s="150" t="s">
        <v>1494</v>
      </c>
      <c r="G186" s="151" t="s">
        <v>226</v>
      </c>
      <c r="H186" s="152">
        <v>110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37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166</v>
      </c>
      <c r="AT186" s="160" t="s">
        <v>137</v>
      </c>
      <c r="AU186" s="160" t="s">
        <v>142</v>
      </c>
      <c r="AY186" s="14" t="s">
        <v>134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142</v>
      </c>
      <c r="BK186" s="161">
        <f t="shared" si="29"/>
        <v>0</v>
      </c>
      <c r="BL186" s="14" t="s">
        <v>166</v>
      </c>
      <c r="BM186" s="160" t="s">
        <v>453</v>
      </c>
    </row>
    <row r="187" spans="1:65" s="2" customFormat="1" ht="24.15" customHeight="1" x14ac:dyDescent="0.2">
      <c r="A187" s="29"/>
      <c r="B187" s="147"/>
      <c r="C187" s="148" t="s">
        <v>436</v>
      </c>
      <c r="D187" s="148" t="s">
        <v>137</v>
      </c>
      <c r="E187" s="149" t="s">
        <v>1495</v>
      </c>
      <c r="F187" s="150" t="s">
        <v>1496</v>
      </c>
      <c r="G187" s="151" t="s">
        <v>226</v>
      </c>
      <c r="H187" s="152">
        <v>50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37</v>
      </c>
      <c r="O187" s="58"/>
      <c r="P187" s="158">
        <f t="shared" si="21"/>
        <v>0</v>
      </c>
      <c r="Q187" s="158">
        <v>0</v>
      </c>
      <c r="R187" s="158">
        <f t="shared" si="22"/>
        <v>0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166</v>
      </c>
      <c r="AT187" s="160" t="s">
        <v>137</v>
      </c>
      <c r="AU187" s="160" t="s">
        <v>142</v>
      </c>
      <c r="AY187" s="14" t="s">
        <v>134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142</v>
      </c>
      <c r="BK187" s="161">
        <f t="shared" si="29"/>
        <v>0</v>
      </c>
      <c r="BL187" s="14" t="s">
        <v>166</v>
      </c>
      <c r="BM187" s="160" t="s">
        <v>456</v>
      </c>
    </row>
    <row r="188" spans="1:65" s="2" customFormat="1" ht="21.75" customHeight="1" x14ac:dyDescent="0.2">
      <c r="A188" s="29"/>
      <c r="B188" s="147"/>
      <c r="C188" s="148" t="s">
        <v>262</v>
      </c>
      <c r="D188" s="148" t="s">
        <v>137</v>
      </c>
      <c r="E188" s="149" t="s">
        <v>1497</v>
      </c>
      <c r="F188" s="150" t="s">
        <v>1498</v>
      </c>
      <c r="G188" s="151" t="s">
        <v>226</v>
      </c>
      <c r="H188" s="152">
        <v>1256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37</v>
      </c>
      <c r="O188" s="58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166</v>
      </c>
      <c r="AT188" s="160" t="s">
        <v>137</v>
      </c>
      <c r="AU188" s="160" t="s">
        <v>142</v>
      </c>
      <c r="AY188" s="14" t="s">
        <v>134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142</v>
      </c>
      <c r="BK188" s="161">
        <f t="shared" si="29"/>
        <v>0</v>
      </c>
      <c r="BL188" s="14" t="s">
        <v>166</v>
      </c>
      <c r="BM188" s="160" t="s">
        <v>460</v>
      </c>
    </row>
    <row r="189" spans="1:65" s="2" customFormat="1" ht="24.15" customHeight="1" x14ac:dyDescent="0.2">
      <c r="A189" s="29"/>
      <c r="B189" s="147"/>
      <c r="C189" s="148" t="s">
        <v>1028</v>
      </c>
      <c r="D189" s="148" t="s">
        <v>137</v>
      </c>
      <c r="E189" s="149" t="s">
        <v>1499</v>
      </c>
      <c r="F189" s="150" t="s">
        <v>1500</v>
      </c>
      <c r="G189" s="151" t="s">
        <v>182</v>
      </c>
      <c r="H189" s="152">
        <v>0.77600000000000002</v>
      </c>
      <c r="I189" s="153"/>
      <c r="J189" s="154">
        <f t="shared" si="20"/>
        <v>0</v>
      </c>
      <c r="K189" s="155"/>
      <c r="L189" s="30"/>
      <c r="M189" s="156" t="s">
        <v>1</v>
      </c>
      <c r="N189" s="157" t="s">
        <v>37</v>
      </c>
      <c r="O189" s="58"/>
      <c r="P189" s="158">
        <f t="shared" si="21"/>
        <v>0</v>
      </c>
      <c r="Q189" s="158">
        <v>0</v>
      </c>
      <c r="R189" s="158">
        <f t="shared" si="22"/>
        <v>0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166</v>
      </c>
      <c r="AT189" s="160" t="s">
        <v>137</v>
      </c>
      <c r="AU189" s="160" t="s">
        <v>142</v>
      </c>
      <c r="AY189" s="14" t="s">
        <v>134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142</v>
      </c>
      <c r="BK189" s="161">
        <f t="shared" si="29"/>
        <v>0</v>
      </c>
      <c r="BL189" s="14" t="s">
        <v>166</v>
      </c>
      <c r="BM189" s="160" t="s">
        <v>463</v>
      </c>
    </row>
    <row r="190" spans="1:65" s="12" customFormat="1" ht="22.8" customHeight="1" x14ac:dyDescent="0.25">
      <c r="B190" s="134"/>
      <c r="D190" s="135" t="s">
        <v>70</v>
      </c>
      <c r="E190" s="145" t="s">
        <v>1501</v>
      </c>
      <c r="F190" s="145" t="s">
        <v>1502</v>
      </c>
      <c r="I190" s="137"/>
      <c r="J190" s="146">
        <f>BK190</f>
        <v>0</v>
      </c>
      <c r="L190" s="134"/>
      <c r="M190" s="139"/>
      <c r="N190" s="140"/>
      <c r="O190" s="140"/>
      <c r="P190" s="141">
        <f>SUM(P191:P203)</f>
        <v>0</v>
      </c>
      <c r="Q190" s="140"/>
      <c r="R190" s="141">
        <f>SUM(R191:R203)</f>
        <v>0</v>
      </c>
      <c r="S190" s="140"/>
      <c r="T190" s="142">
        <f>SUM(T191:T203)</f>
        <v>0</v>
      </c>
      <c r="AR190" s="135" t="s">
        <v>142</v>
      </c>
      <c r="AT190" s="143" t="s">
        <v>70</v>
      </c>
      <c r="AU190" s="143" t="s">
        <v>78</v>
      </c>
      <c r="AY190" s="135" t="s">
        <v>134</v>
      </c>
      <c r="BK190" s="144">
        <f>SUM(BK191:BK203)</f>
        <v>0</v>
      </c>
    </row>
    <row r="191" spans="1:65" s="2" customFormat="1" ht="16.5" customHeight="1" x14ac:dyDescent="0.2">
      <c r="A191" s="29"/>
      <c r="B191" s="147"/>
      <c r="C191" s="148" t="s">
        <v>269</v>
      </c>
      <c r="D191" s="148" t="s">
        <v>137</v>
      </c>
      <c r="E191" s="149" t="s">
        <v>1503</v>
      </c>
      <c r="F191" s="150" t="s">
        <v>1504</v>
      </c>
      <c r="G191" s="151" t="s">
        <v>232</v>
      </c>
      <c r="H191" s="152">
        <v>89</v>
      </c>
      <c r="I191" s="153"/>
      <c r="J191" s="154">
        <f t="shared" ref="J191:J203" si="30">ROUND(I191*H191,2)</f>
        <v>0</v>
      </c>
      <c r="K191" s="155"/>
      <c r="L191" s="30"/>
      <c r="M191" s="156" t="s">
        <v>1</v>
      </c>
      <c r="N191" s="157" t="s">
        <v>37</v>
      </c>
      <c r="O191" s="58"/>
      <c r="P191" s="158">
        <f t="shared" ref="P191:P203" si="31">O191*H191</f>
        <v>0</v>
      </c>
      <c r="Q191" s="158">
        <v>0</v>
      </c>
      <c r="R191" s="158">
        <f t="shared" ref="R191:R203" si="32">Q191*H191</f>
        <v>0</v>
      </c>
      <c r="S191" s="158">
        <v>0</v>
      </c>
      <c r="T191" s="159">
        <f t="shared" ref="T191:T203" si="33"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166</v>
      </c>
      <c r="AT191" s="160" t="s">
        <v>137</v>
      </c>
      <c r="AU191" s="160" t="s">
        <v>142</v>
      </c>
      <c r="AY191" s="14" t="s">
        <v>134</v>
      </c>
      <c r="BE191" s="161">
        <f t="shared" ref="BE191:BE203" si="34">IF(N191="základná",J191,0)</f>
        <v>0</v>
      </c>
      <c r="BF191" s="161">
        <f t="shared" ref="BF191:BF203" si="35">IF(N191="znížená",J191,0)</f>
        <v>0</v>
      </c>
      <c r="BG191" s="161">
        <f t="shared" ref="BG191:BG203" si="36">IF(N191="zákl. prenesená",J191,0)</f>
        <v>0</v>
      </c>
      <c r="BH191" s="161">
        <f t="shared" ref="BH191:BH203" si="37">IF(N191="zníž. prenesená",J191,0)</f>
        <v>0</v>
      </c>
      <c r="BI191" s="161">
        <f t="shared" ref="BI191:BI203" si="38">IF(N191="nulová",J191,0)</f>
        <v>0</v>
      </c>
      <c r="BJ191" s="14" t="s">
        <v>142</v>
      </c>
      <c r="BK191" s="161">
        <f t="shared" ref="BK191:BK203" si="39">ROUND(I191*H191,2)</f>
        <v>0</v>
      </c>
      <c r="BL191" s="14" t="s">
        <v>166</v>
      </c>
      <c r="BM191" s="160" t="s">
        <v>467</v>
      </c>
    </row>
    <row r="192" spans="1:65" s="2" customFormat="1" ht="24.15" customHeight="1" x14ac:dyDescent="0.2">
      <c r="A192" s="29"/>
      <c r="B192" s="147"/>
      <c r="C192" s="148" t="s">
        <v>443</v>
      </c>
      <c r="D192" s="148" t="s">
        <v>137</v>
      </c>
      <c r="E192" s="149" t="s">
        <v>1505</v>
      </c>
      <c r="F192" s="150" t="s">
        <v>1506</v>
      </c>
      <c r="G192" s="151" t="s">
        <v>232</v>
      </c>
      <c r="H192" s="152">
        <v>89</v>
      </c>
      <c r="I192" s="153"/>
      <c r="J192" s="154">
        <f t="shared" si="30"/>
        <v>0</v>
      </c>
      <c r="K192" s="155"/>
      <c r="L192" s="30"/>
      <c r="M192" s="156" t="s">
        <v>1</v>
      </c>
      <c r="N192" s="157" t="s">
        <v>37</v>
      </c>
      <c r="O192" s="58"/>
      <c r="P192" s="158">
        <f t="shared" si="31"/>
        <v>0</v>
      </c>
      <c r="Q192" s="158">
        <v>0</v>
      </c>
      <c r="R192" s="158">
        <f t="shared" si="32"/>
        <v>0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166</v>
      </c>
      <c r="AT192" s="160" t="s">
        <v>137</v>
      </c>
      <c r="AU192" s="160" t="s">
        <v>142</v>
      </c>
      <c r="AY192" s="14" t="s">
        <v>134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142</v>
      </c>
      <c r="BK192" s="161">
        <f t="shared" si="39"/>
        <v>0</v>
      </c>
      <c r="BL192" s="14" t="s">
        <v>166</v>
      </c>
      <c r="BM192" s="160" t="s">
        <v>471</v>
      </c>
    </row>
    <row r="193" spans="1:65" s="2" customFormat="1" ht="24.15" customHeight="1" x14ac:dyDescent="0.2">
      <c r="A193" s="29"/>
      <c r="B193" s="147"/>
      <c r="C193" s="148" t="s">
        <v>274</v>
      </c>
      <c r="D193" s="148" t="s">
        <v>137</v>
      </c>
      <c r="E193" s="149" t="s">
        <v>1507</v>
      </c>
      <c r="F193" s="150" t="s">
        <v>1508</v>
      </c>
      <c r="G193" s="151" t="s">
        <v>232</v>
      </c>
      <c r="H193" s="152">
        <v>10</v>
      </c>
      <c r="I193" s="153"/>
      <c r="J193" s="154">
        <f t="shared" si="30"/>
        <v>0</v>
      </c>
      <c r="K193" s="155"/>
      <c r="L193" s="30"/>
      <c r="M193" s="156" t="s">
        <v>1</v>
      </c>
      <c r="N193" s="157" t="s">
        <v>37</v>
      </c>
      <c r="O193" s="58"/>
      <c r="P193" s="158">
        <f t="shared" si="31"/>
        <v>0</v>
      </c>
      <c r="Q193" s="158">
        <v>0</v>
      </c>
      <c r="R193" s="158">
        <f t="shared" si="32"/>
        <v>0</v>
      </c>
      <c r="S193" s="158">
        <v>0</v>
      </c>
      <c r="T193" s="159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166</v>
      </c>
      <c r="AT193" s="160" t="s">
        <v>137</v>
      </c>
      <c r="AU193" s="160" t="s">
        <v>142</v>
      </c>
      <c r="AY193" s="14" t="s">
        <v>134</v>
      </c>
      <c r="BE193" s="161">
        <f t="shared" si="34"/>
        <v>0</v>
      </c>
      <c r="BF193" s="161">
        <f t="shared" si="35"/>
        <v>0</v>
      </c>
      <c r="BG193" s="161">
        <f t="shared" si="36"/>
        <v>0</v>
      </c>
      <c r="BH193" s="161">
        <f t="shared" si="37"/>
        <v>0</v>
      </c>
      <c r="BI193" s="161">
        <f t="shared" si="38"/>
        <v>0</v>
      </c>
      <c r="BJ193" s="14" t="s">
        <v>142</v>
      </c>
      <c r="BK193" s="161">
        <f t="shared" si="39"/>
        <v>0</v>
      </c>
      <c r="BL193" s="14" t="s">
        <v>166</v>
      </c>
      <c r="BM193" s="160" t="s">
        <v>474</v>
      </c>
    </row>
    <row r="194" spans="1:65" s="2" customFormat="1" ht="24.15" customHeight="1" x14ac:dyDescent="0.2">
      <c r="A194" s="29"/>
      <c r="B194" s="147"/>
      <c r="C194" s="167" t="s">
        <v>450</v>
      </c>
      <c r="D194" s="167" t="s">
        <v>398</v>
      </c>
      <c r="E194" s="168" t="s">
        <v>1509</v>
      </c>
      <c r="F194" s="169" t="s">
        <v>1510</v>
      </c>
      <c r="G194" s="170" t="s">
        <v>232</v>
      </c>
      <c r="H194" s="171">
        <v>10</v>
      </c>
      <c r="I194" s="172"/>
      <c r="J194" s="173">
        <f t="shared" si="30"/>
        <v>0</v>
      </c>
      <c r="K194" s="174"/>
      <c r="L194" s="175"/>
      <c r="M194" s="176" t="s">
        <v>1</v>
      </c>
      <c r="N194" s="177" t="s">
        <v>37</v>
      </c>
      <c r="O194" s="58"/>
      <c r="P194" s="158">
        <f t="shared" si="31"/>
        <v>0</v>
      </c>
      <c r="Q194" s="158">
        <v>0</v>
      </c>
      <c r="R194" s="158">
        <f t="shared" si="32"/>
        <v>0</v>
      </c>
      <c r="S194" s="158">
        <v>0</v>
      </c>
      <c r="T194" s="159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193</v>
      </c>
      <c r="AT194" s="160" t="s">
        <v>398</v>
      </c>
      <c r="AU194" s="160" t="s">
        <v>142</v>
      </c>
      <c r="AY194" s="14" t="s">
        <v>134</v>
      </c>
      <c r="BE194" s="161">
        <f t="shared" si="34"/>
        <v>0</v>
      </c>
      <c r="BF194" s="161">
        <f t="shared" si="35"/>
        <v>0</v>
      </c>
      <c r="BG194" s="161">
        <f t="shared" si="36"/>
        <v>0</v>
      </c>
      <c r="BH194" s="161">
        <f t="shared" si="37"/>
        <v>0</v>
      </c>
      <c r="BI194" s="161">
        <f t="shared" si="38"/>
        <v>0</v>
      </c>
      <c r="BJ194" s="14" t="s">
        <v>142</v>
      </c>
      <c r="BK194" s="161">
        <f t="shared" si="39"/>
        <v>0</v>
      </c>
      <c r="BL194" s="14" t="s">
        <v>166</v>
      </c>
      <c r="BM194" s="160" t="s">
        <v>478</v>
      </c>
    </row>
    <row r="195" spans="1:65" s="2" customFormat="1" ht="24.15" customHeight="1" x14ac:dyDescent="0.2">
      <c r="A195" s="29"/>
      <c r="B195" s="147"/>
      <c r="C195" s="167" t="s">
        <v>280</v>
      </c>
      <c r="D195" s="167" t="s">
        <v>398</v>
      </c>
      <c r="E195" s="168" t="s">
        <v>1511</v>
      </c>
      <c r="F195" s="169" t="s">
        <v>1512</v>
      </c>
      <c r="G195" s="170" t="s">
        <v>232</v>
      </c>
      <c r="H195" s="171">
        <v>10</v>
      </c>
      <c r="I195" s="172"/>
      <c r="J195" s="173">
        <f t="shared" si="30"/>
        <v>0</v>
      </c>
      <c r="K195" s="174"/>
      <c r="L195" s="175"/>
      <c r="M195" s="176" t="s">
        <v>1</v>
      </c>
      <c r="N195" s="177" t="s">
        <v>37</v>
      </c>
      <c r="O195" s="58"/>
      <c r="P195" s="158">
        <f t="shared" si="31"/>
        <v>0</v>
      </c>
      <c r="Q195" s="158">
        <v>0</v>
      </c>
      <c r="R195" s="158">
        <f t="shared" si="32"/>
        <v>0</v>
      </c>
      <c r="S195" s="158">
        <v>0</v>
      </c>
      <c r="T195" s="159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193</v>
      </c>
      <c r="AT195" s="160" t="s">
        <v>398</v>
      </c>
      <c r="AU195" s="160" t="s">
        <v>142</v>
      </c>
      <c r="AY195" s="14" t="s">
        <v>134</v>
      </c>
      <c r="BE195" s="161">
        <f t="shared" si="34"/>
        <v>0</v>
      </c>
      <c r="BF195" s="161">
        <f t="shared" si="35"/>
        <v>0</v>
      </c>
      <c r="BG195" s="161">
        <f t="shared" si="36"/>
        <v>0</v>
      </c>
      <c r="BH195" s="161">
        <f t="shared" si="37"/>
        <v>0</v>
      </c>
      <c r="BI195" s="161">
        <f t="shared" si="38"/>
        <v>0</v>
      </c>
      <c r="BJ195" s="14" t="s">
        <v>142</v>
      </c>
      <c r="BK195" s="161">
        <f t="shared" si="39"/>
        <v>0</v>
      </c>
      <c r="BL195" s="14" t="s">
        <v>166</v>
      </c>
      <c r="BM195" s="160" t="s">
        <v>481</v>
      </c>
    </row>
    <row r="196" spans="1:65" s="2" customFormat="1" ht="33" customHeight="1" x14ac:dyDescent="0.2">
      <c r="A196" s="29"/>
      <c r="B196" s="147"/>
      <c r="C196" s="148" t="s">
        <v>457</v>
      </c>
      <c r="D196" s="148" t="s">
        <v>137</v>
      </c>
      <c r="E196" s="149" t="s">
        <v>1513</v>
      </c>
      <c r="F196" s="150" t="s">
        <v>1514</v>
      </c>
      <c r="G196" s="151" t="s">
        <v>232</v>
      </c>
      <c r="H196" s="152">
        <v>89</v>
      </c>
      <c r="I196" s="153"/>
      <c r="J196" s="154">
        <f t="shared" si="30"/>
        <v>0</v>
      </c>
      <c r="K196" s="155"/>
      <c r="L196" s="30"/>
      <c r="M196" s="156" t="s">
        <v>1</v>
      </c>
      <c r="N196" s="157" t="s">
        <v>37</v>
      </c>
      <c r="O196" s="58"/>
      <c r="P196" s="158">
        <f t="shared" si="31"/>
        <v>0</v>
      </c>
      <c r="Q196" s="158">
        <v>0</v>
      </c>
      <c r="R196" s="158">
        <f t="shared" si="32"/>
        <v>0</v>
      </c>
      <c r="S196" s="158">
        <v>0</v>
      </c>
      <c r="T196" s="159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166</v>
      </c>
      <c r="AT196" s="160" t="s">
        <v>137</v>
      </c>
      <c r="AU196" s="160" t="s">
        <v>142</v>
      </c>
      <c r="AY196" s="14" t="s">
        <v>134</v>
      </c>
      <c r="BE196" s="161">
        <f t="shared" si="34"/>
        <v>0</v>
      </c>
      <c r="BF196" s="161">
        <f t="shared" si="35"/>
        <v>0</v>
      </c>
      <c r="BG196" s="161">
        <f t="shared" si="36"/>
        <v>0</v>
      </c>
      <c r="BH196" s="161">
        <f t="shared" si="37"/>
        <v>0</v>
      </c>
      <c r="BI196" s="161">
        <f t="shared" si="38"/>
        <v>0</v>
      </c>
      <c r="BJ196" s="14" t="s">
        <v>142</v>
      </c>
      <c r="BK196" s="161">
        <f t="shared" si="39"/>
        <v>0</v>
      </c>
      <c r="BL196" s="14" t="s">
        <v>166</v>
      </c>
      <c r="BM196" s="160" t="s">
        <v>485</v>
      </c>
    </row>
    <row r="197" spans="1:65" s="2" customFormat="1" ht="24.15" customHeight="1" x14ac:dyDescent="0.2">
      <c r="A197" s="29"/>
      <c r="B197" s="147"/>
      <c r="C197" s="148" t="s">
        <v>369</v>
      </c>
      <c r="D197" s="148" t="s">
        <v>137</v>
      </c>
      <c r="E197" s="149" t="s">
        <v>1515</v>
      </c>
      <c r="F197" s="150" t="s">
        <v>1516</v>
      </c>
      <c r="G197" s="151" t="s">
        <v>232</v>
      </c>
      <c r="H197" s="152">
        <v>89</v>
      </c>
      <c r="I197" s="153"/>
      <c r="J197" s="154">
        <f t="shared" si="30"/>
        <v>0</v>
      </c>
      <c r="K197" s="155"/>
      <c r="L197" s="30"/>
      <c r="M197" s="156" t="s">
        <v>1</v>
      </c>
      <c r="N197" s="157" t="s">
        <v>37</v>
      </c>
      <c r="O197" s="58"/>
      <c r="P197" s="158">
        <f t="shared" si="31"/>
        <v>0</v>
      </c>
      <c r="Q197" s="158">
        <v>0</v>
      </c>
      <c r="R197" s="158">
        <f t="shared" si="32"/>
        <v>0</v>
      </c>
      <c r="S197" s="158">
        <v>0</v>
      </c>
      <c r="T197" s="15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166</v>
      </c>
      <c r="AT197" s="160" t="s">
        <v>137</v>
      </c>
      <c r="AU197" s="160" t="s">
        <v>142</v>
      </c>
      <c r="AY197" s="14" t="s">
        <v>134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142</v>
      </c>
      <c r="BK197" s="161">
        <f t="shared" si="39"/>
        <v>0</v>
      </c>
      <c r="BL197" s="14" t="s">
        <v>166</v>
      </c>
      <c r="BM197" s="160" t="s">
        <v>488</v>
      </c>
    </row>
    <row r="198" spans="1:65" s="2" customFormat="1" ht="24.15" customHeight="1" x14ac:dyDescent="0.2">
      <c r="A198" s="29"/>
      <c r="B198" s="147"/>
      <c r="C198" s="167" t="s">
        <v>464</v>
      </c>
      <c r="D198" s="167" t="s">
        <v>398</v>
      </c>
      <c r="E198" s="168" t="s">
        <v>1517</v>
      </c>
      <c r="F198" s="169" t="s">
        <v>1518</v>
      </c>
      <c r="G198" s="170" t="s">
        <v>232</v>
      </c>
      <c r="H198" s="171">
        <v>89</v>
      </c>
      <c r="I198" s="172"/>
      <c r="J198" s="173">
        <f t="shared" si="30"/>
        <v>0</v>
      </c>
      <c r="K198" s="174"/>
      <c r="L198" s="175"/>
      <c r="M198" s="176" t="s">
        <v>1</v>
      </c>
      <c r="N198" s="177" t="s">
        <v>37</v>
      </c>
      <c r="O198" s="58"/>
      <c r="P198" s="158">
        <f t="shared" si="31"/>
        <v>0</v>
      </c>
      <c r="Q198" s="158">
        <v>0</v>
      </c>
      <c r="R198" s="158">
        <f t="shared" si="32"/>
        <v>0</v>
      </c>
      <c r="S198" s="158">
        <v>0</v>
      </c>
      <c r="T198" s="15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193</v>
      </c>
      <c r="AT198" s="160" t="s">
        <v>398</v>
      </c>
      <c r="AU198" s="160" t="s">
        <v>142</v>
      </c>
      <c r="AY198" s="14" t="s">
        <v>134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142</v>
      </c>
      <c r="BK198" s="161">
        <f t="shared" si="39"/>
        <v>0</v>
      </c>
      <c r="BL198" s="14" t="s">
        <v>166</v>
      </c>
      <c r="BM198" s="160" t="s">
        <v>490</v>
      </c>
    </row>
    <row r="199" spans="1:65" s="2" customFormat="1" ht="21.75" customHeight="1" x14ac:dyDescent="0.2">
      <c r="A199" s="29"/>
      <c r="B199" s="147"/>
      <c r="C199" s="148" t="s">
        <v>372</v>
      </c>
      <c r="D199" s="148" t="s">
        <v>137</v>
      </c>
      <c r="E199" s="149" t="s">
        <v>1519</v>
      </c>
      <c r="F199" s="150" t="s">
        <v>1520</v>
      </c>
      <c r="G199" s="151" t="s">
        <v>1259</v>
      </c>
      <c r="H199" s="152">
        <v>89</v>
      </c>
      <c r="I199" s="153"/>
      <c r="J199" s="154">
        <f t="shared" si="30"/>
        <v>0</v>
      </c>
      <c r="K199" s="155"/>
      <c r="L199" s="30"/>
      <c r="M199" s="156" t="s">
        <v>1</v>
      </c>
      <c r="N199" s="157" t="s">
        <v>37</v>
      </c>
      <c r="O199" s="58"/>
      <c r="P199" s="158">
        <f t="shared" si="31"/>
        <v>0</v>
      </c>
      <c r="Q199" s="158">
        <v>0</v>
      </c>
      <c r="R199" s="158">
        <f t="shared" si="32"/>
        <v>0</v>
      </c>
      <c r="S199" s="158">
        <v>0</v>
      </c>
      <c r="T199" s="15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166</v>
      </c>
      <c r="AT199" s="160" t="s">
        <v>137</v>
      </c>
      <c r="AU199" s="160" t="s">
        <v>142</v>
      </c>
      <c r="AY199" s="14" t="s">
        <v>134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142</v>
      </c>
      <c r="BK199" s="161">
        <f t="shared" si="39"/>
        <v>0</v>
      </c>
      <c r="BL199" s="14" t="s">
        <v>166</v>
      </c>
      <c r="BM199" s="160" t="s">
        <v>493</v>
      </c>
    </row>
    <row r="200" spans="1:65" s="2" customFormat="1" ht="62.7" customHeight="1" x14ac:dyDescent="0.2">
      <c r="A200" s="29"/>
      <c r="B200" s="147"/>
      <c r="C200" s="167" t="s">
        <v>468</v>
      </c>
      <c r="D200" s="167" t="s">
        <v>398</v>
      </c>
      <c r="E200" s="168" t="s">
        <v>1521</v>
      </c>
      <c r="F200" s="169" t="s">
        <v>1522</v>
      </c>
      <c r="G200" s="170" t="s">
        <v>232</v>
      </c>
      <c r="H200" s="171">
        <v>89</v>
      </c>
      <c r="I200" s="172"/>
      <c r="J200" s="173">
        <f t="shared" si="30"/>
        <v>0</v>
      </c>
      <c r="K200" s="174"/>
      <c r="L200" s="175"/>
      <c r="M200" s="176" t="s">
        <v>1</v>
      </c>
      <c r="N200" s="177" t="s">
        <v>37</v>
      </c>
      <c r="O200" s="58"/>
      <c r="P200" s="158">
        <f t="shared" si="31"/>
        <v>0</v>
      </c>
      <c r="Q200" s="158">
        <v>0</v>
      </c>
      <c r="R200" s="158">
        <f t="shared" si="32"/>
        <v>0</v>
      </c>
      <c r="S200" s="158">
        <v>0</v>
      </c>
      <c r="T200" s="15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193</v>
      </c>
      <c r="AT200" s="160" t="s">
        <v>398</v>
      </c>
      <c r="AU200" s="160" t="s">
        <v>142</v>
      </c>
      <c r="AY200" s="14" t="s">
        <v>134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142</v>
      </c>
      <c r="BK200" s="161">
        <f t="shared" si="39"/>
        <v>0</v>
      </c>
      <c r="BL200" s="14" t="s">
        <v>166</v>
      </c>
      <c r="BM200" s="160" t="s">
        <v>497</v>
      </c>
    </row>
    <row r="201" spans="1:65" s="2" customFormat="1" ht="24.15" customHeight="1" x14ac:dyDescent="0.2">
      <c r="A201" s="29"/>
      <c r="B201" s="147"/>
      <c r="C201" s="148" t="s">
        <v>376</v>
      </c>
      <c r="D201" s="148" t="s">
        <v>137</v>
      </c>
      <c r="E201" s="149" t="s">
        <v>1523</v>
      </c>
      <c r="F201" s="150" t="s">
        <v>1524</v>
      </c>
      <c r="G201" s="151" t="s">
        <v>232</v>
      </c>
      <c r="H201" s="152">
        <v>2</v>
      </c>
      <c r="I201" s="153"/>
      <c r="J201" s="154">
        <f t="shared" si="30"/>
        <v>0</v>
      </c>
      <c r="K201" s="155"/>
      <c r="L201" s="30"/>
      <c r="M201" s="156" t="s">
        <v>1</v>
      </c>
      <c r="N201" s="157" t="s">
        <v>37</v>
      </c>
      <c r="O201" s="58"/>
      <c r="P201" s="158">
        <f t="shared" si="31"/>
        <v>0</v>
      </c>
      <c r="Q201" s="158">
        <v>0</v>
      </c>
      <c r="R201" s="158">
        <f t="shared" si="32"/>
        <v>0</v>
      </c>
      <c r="S201" s="158">
        <v>0</v>
      </c>
      <c r="T201" s="15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166</v>
      </c>
      <c r="AT201" s="160" t="s">
        <v>137</v>
      </c>
      <c r="AU201" s="160" t="s">
        <v>142</v>
      </c>
      <c r="AY201" s="14" t="s">
        <v>134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142</v>
      </c>
      <c r="BK201" s="161">
        <f t="shared" si="39"/>
        <v>0</v>
      </c>
      <c r="BL201" s="14" t="s">
        <v>166</v>
      </c>
      <c r="BM201" s="160" t="s">
        <v>500</v>
      </c>
    </row>
    <row r="202" spans="1:65" s="2" customFormat="1" ht="16.5" customHeight="1" x14ac:dyDescent="0.2">
      <c r="A202" s="29"/>
      <c r="B202" s="147"/>
      <c r="C202" s="167" t="s">
        <v>475</v>
      </c>
      <c r="D202" s="167" t="s">
        <v>398</v>
      </c>
      <c r="E202" s="168" t="s">
        <v>1525</v>
      </c>
      <c r="F202" s="169" t="s">
        <v>1526</v>
      </c>
      <c r="G202" s="170" t="s">
        <v>232</v>
      </c>
      <c r="H202" s="171">
        <v>2</v>
      </c>
      <c r="I202" s="172"/>
      <c r="J202" s="173">
        <f t="shared" si="30"/>
        <v>0</v>
      </c>
      <c r="K202" s="174"/>
      <c r="L202" s="175"/>
      <c r="M202" s="176" t="s">
        <v>1</v>
      </c>
      <c r="N202" s="177" t="s">
        <v>37</v>
      </c>
      <c r="O202" s="58"/>
      <c r="P202" s="158">
        <f t="shared" si="31"/>
        <v>0</v>
      </c>
      <c r="Q202" s="158">
        <v>0</v>
      </c>
      <c r="R202" s="158">
        <f t="shared" si="32"/>
        <v>0</v>
      </c>
      <c r="S202" s="158">
        <v>0</v>
      </c>
      <c r="T202" s="159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193</v>
      </c>
      <c r="AT202" s="160" t="s">
        <v>398</v>
      </c>
      <c r="AU202" s="160" t="s">
        <v>142</v>
      </c>
      <c r="AY202" s="14" t="s">
        <v>134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142</v>
      </c>
      <c r="BK202" s="161">
        <f t="shared" si="39"/>
        <v>0</v>
      </c>
      <c r="BL202" s="14" t="s">
        <v>166</v>
      </c>
      <c r="BM202" s="160" t="s">
        <v>504</v>
      </c>
    </row>
    <row r="203" spans="1:65" s="2" customFormat="1" ht="21.75" customHeight="1" x14ac:dyDescent="0.2">
      <c r="A203" s="29"/>
      <c r="B203" s="147"/>
      <c r="C203" s="148" t="s">
        <v>379</v>
      </c>
      <c r="D203" s="148" t="s">
        <v>137</v>
      </c>
      <c r="E203" s="149" t="s">
        <v>1527</v>
      </c>
      <c r="F203" s="150" t="s">
        <v>1528</v>
      </c>
      <c r="G203" s="151" t="s">
        <v>182</v>
      </c>
      <c r="H203" s="152">
        <v>0.13</v>
      </c>
      <c r="I203" s="153"/>
      <c r="J203" s="154">
        <f t="shared" si="30"/>
        <v>0</v>
      </c>
      <c r="K203" s="155"/>
      <c r="L203" s="30"/>
      <c r="M203" s="156" t="s">
        <v>1</v>
      </c>
      <c r="N203" s="157" t="s">
        <v>37</v>
      </c>
      <c r="O203" s="58"/>
      <c r="P203" s="158">
        <f t="shared" si="31"/>
        <v>0</v>
      </c>
      <c r="Q203" s="158">
        <v>0</v>
      </c>
      <c r="R203" s="158">
        <f t="shared" si="32"/>
        <v>0</v>
      </c>
      <c r="S203" s="158">
        <v>0</v>
      </c>
      <c r="T203" s="159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166</v>
      </c>
      <c r="AT203" s="160" t="s">
        <v>137</v>
      </c>
      <c r="AU203" s="160" t="s">
        <v>142</v>
      </c>
      <c r="AY203" s="14" t="s">
        <v>134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4" t="s">
        <v>142</v>
      </c>
      <c r="BK203" s="161">
        <f t="shared" si="39"/>
        <v>0</v>
      </c>
      <c r="BL203" s="14" t="s">
        <v>166</v>
      </c>
      <c r="BM203" s="160" t="s">
        <v>507</v>
      </c>
    </row>
    <row r="204" spans="1:65" s="12" customFormat="1" ht="22.8" customHeight="1" x14ac:dyDescent="0.25">
      <c r="B204" s="134"/>
      <c r="D204" s="135" t="s">
        <v>70</v>
      </c>
      <c r="E204" s="145" t="s">
        <v>1529</v>
      </c>
      <c r="F204" s="145" t="s">
        <v>1530</v>
      </c>
      <c r="I204" s="137"/>
      <c r="J204" s="146">
        <f>BK204</f>
        <v>0</v>
      </c>
      <c r="L204" s="134"/>
      <c r="M204" s="139"/>
      <c r="N204" s="140"/>
      <c r="O204" s="140"/>
      <c r="P204" s="141">
        <f>SUM(P205:P222)</f>
        <v>0</v>
      </c>
      <c r="Q204" s="140"/>
      <c r="R204" s="141">
        <f>SUM(R205:R222)</f>
        <v>0</v>
      </c>
      <c r="S204" s="140"/>
      <c r="T204" s="142">
        <f>SUM(T205:T222)</f>
        <v>0</v>
      </c>
      <c r="AR204" s="135" t="s">
        <v>142</v>
      </c>
      <c r="AT204" s="143" t="s">
        <v>70</v>
      </c>
      <c r="AU204" s="143" t="s">
        <v>78</v>
      </c>
      <c r="AY204" s="135" t="s">
        <v>134</v>
      </c>
      <c r="BK204" s="144">
        <f>SUM(BK205:BK222)</f>
        <v>0</v>
      </c>
    </row>
    <row r="205" spans="1:65" s="2" customFormat="1" ht="24.15" customHeight="1" x14ac:dyDescent="0.2">
      <c r="A205" s="29"/>
      <c r="B205" s="147"/>
      <c r="C205" s="183" t="s">
        <v>482</v>
      </c>
      <c r="D205" s="148" t="s">
        <v>137</v>
      </c>
      <c r="E205" s="149" t="s">
        <v>1531</v>
      </c>
      <c r="F205" s="150" t="s">
        <v>1532</v>
      </c>
      <c r="G205" s="151" t="s">
        <v>232</v>
      </c>
      <c r="H205" s="152">
        <v>7</v>
      </c>
      <c r="I205" s="153"/>
      <c r="J205" s="154">
        <f t="shared" ref="J205:J222" si="40">ROUND(I205*H205,2)</f>
        <v>0</v>
      </c>
      <c r="K205" s="155"/>
      <c r="L205" s="30"/>
      <c r="M205" s="156" t="s">
        <v>1</v>
      </c>
      <c r="N205" s="157" t="s">
        <v>37</v>
      </c>
      <c r="O205" s="58"/>
      <c r="P205" s="158">
        <f t="shared" ref="P205:P222" si="41">O205*H205</f>
        <v>0</v>
      </c>
      <c r="Q205" s="158">
        <v>0</v>
      </c>
      <c r="R205" s="158">
        <f t="shared" ref="R205:R222" si="42">Q205*H205</f>
        <v>0</v>
      </c>
      <c r="S205" s="158">
        <v>0</v>
      </c>
      <c r="T205" s="159">
        <f t="shared" ref="T205:T222" si="43"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166</v>
      </c>
      <c r="AT205" s="160" t="s">
        <v>137</v>
      </c>
      <c r="AU205" s="160" t="s">
        <v>142</v>
      </c>
      <c r="AY205" s="14" t="s">
        <v>134</v>
      </c>
      <c r="BE205" s="161">
        <f t="shared" ref="BE205:BE222" si="44">IF(N205="základná",J205,0)</f>
        <v>0</v>
      </c>
      <c r="BF205" s="161">
        <f t="shared" ref="BF205:BF222" si="45">IF(N205="znížená",J205,0)</f>
        <v>0</v>
      </c>
      <c r="BG205" s="161">
        <f t="shared" ref="BG205:BG222" si="46">IF(N205="zákl. prenesená",J205,0)</f>
        <v>0</v>
      </c>
      <c r="BH205" s="161">
        <f t="shared" ref="BH205:BH222" si="47">IF(N205="zníž. prenesená",J205,0)</f>
        <v>0</v>
      </c>
      <c r="BI205" s="161">
        <f t="shared" ref="BI205:BI222" si="48">IF(N205="nulová",J205,0)</f>
        <v>0</v>
      </c>
      <c r="BJ205" s="14" t="s">
        <v>142</v>
      </c>
      <c r="BK205" s="161">
        <f t="shared" ref="BK205:BK222" si="49">ROUND(I205*H205,2)</f>
        <v>0</v>
      </c>
      <c r="BL205" s="14" t="s">
        <v>166</v>
      </c>
      <c r="BM205" s="160" t="s">
        <v>511</v>
      </c>
    </row>
    <row r="206" spans="1:65" s="2" customFormat="1" ht="24.15" customHeight="1" x14ac:dyDescent="0.2">
      <c r="A206" s="29"/>
      <c r="B206" s="147"/>
      <c r="C206" s="184" t="s">
        <v>383</v>
      </c>
      <c r="D206" s="167" t="s">
        <v>398</v>
      </c>
      <c r="E206" s="168" t="s">
        <v>1533</v>
      </c>
      <c r="F206" s="169" t="s">
        <v>1534</v>
      </c>
      <c r="G206" s="170" t="s">
        <v>232</v>
      </c>
      <c r="H206" s="171">
        <v>7</v>
      </c>
      <c r="I206" s="172"/>
      <c r="J206" s="173">
        <f t="shared" si="40"/>
        <v>0</v>
      </c>
      <c r="K206" s="174"/>
      <c r="L206" s="175"/>
      <c r="M206" s="176" t="s">
        <v>1</v>
      </c>
      <c r="N206" s="177" t="s">
        <v>37</v>
      </c>
      <c r="O206" s="58"/>
      <c r="P206" s="158">
        <f t="shared" si="41"/>
        <v>0</v>
      </c>
      <c r="Q206" s="158">
        <v>0</v>
      </c>
      <c r="R206" s="158">
        <f t="shared" si="42"/>
        <v>0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193</v>
      </c>
      <c r="AT206" s="160" t="s">
        <v>398</v>
      </c>
      <c r="AU206" s="160" t="s">
        <v>142</v>
      </c>
      <c r="AY206" s="14" t="s">
        <v>134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142</v>
      </c>
      <c r="BK206" s="161">
        <f t="shared" si="49"/>
        <v>0</v>
      </c>
      <c r="BL206" s="14" t="s">
        <v>166</v>
      </c>
      <c r="BM206" s="160" t="s">
        <v>514</v>
      </c>
    </row>
    <row r="207" spans="1:65" s="2" customFormat="1" ht="24.15" customHeight="1" x14ac:dyDescent="0.2">
      <c r="A207" s="29"/>
      <c r="B207" s="147"/>
      <c r="C207" s="183" t="s">
        <v>489</v>
      </c>
      <c r="D207" s="148" t="s">
        <v>137</v>
      </c>
      <c r="E207" s="149" t="s">
        <v>1535</v>
      </c>
      <c r="F207" s="150" t="s">
        <v>1536</v>
      </c>
      <c r="G207" s="151" t="s">
        <v>232</v>
      </c>
      <c r="H207" s="152">
        <v>11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37</v>
      </c>
      <c r="O207" s="58"/>
      <c r="P207" s="158">
        <f t="shared" si="41"/>
        <v>0</v>
      </c>
      <c r="Q207" s="158">
        <v>0</v>
      </c>
      <c r="R207" s="158">
        <f t="shared" si="42"/>
        <v>0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166</v>
      </c>
      <c r="AT207" s="160" t="s">
        <v>137</v>
      </c>
      <c r="AU207" s="160" t="s">
        <v>142</v>
      </c>
      <c r="AY207" s="14" t="s">
        <v>134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142</v>
      </c>
      <c r="BK207" s="161">
        <f t="shared" si="49"/>
        <v>0</v>
      </c>
      <c r="BL207" s="14" t="s">
        <v>166</v>
      </c>
      <c r="BM207" s="160" t="s">
        <v>518</v>
      </c>
    </row>
    <row r="208" spans="1:65" s="2" customFormat="1" ht="24.15" customHeight="1" x14ac:dyDescent="0.2">
      <c r="A208" s="29"/>
      <c r="B208" s="147"/>
      <c r="C208" s="184" t="s">
        <v>386</v>
      </c>
      <c r="D208" s="167" t="s">
        <v>398</v>
      </c>
      <c r="E208" s="168" t="s">
        <v>1537</v>
      </c>
      <c r="F208" s="169" t="s">
        <v>1538</v>
      </c>
      <c r="G208" s="170" t="s">
        <v>232</v>
      </c>
      <c r="H208" s="171">
        <v>11</v>
      </c>
      <c r="I208" s="172"/>
      <c r="J208" s="173">
        <f t="shared" si="40"/>
        <v>0</v>
      </c>
      <c r="K208" s="174"/>
      <c r="L208" s="175"/>
      <c r="M208" s="176" t="s">
        <v>1</v>
      </c>
      <c r="N208" s="177" t="s">
        <v>37</v>
      </c>
      <c r="O208" s="58"/>
      <c r="P208" s="158">
        <f t="shared" si="41"/>
        <v>0</v>
      </c>
      <c r="Q208" s="158">
        <v>0</v>
      </c>
      <c r="R208" s="158">
        <f t="shared" si="42"/>
        <v>0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193</v>
      </c>
      <c r="AT208" s="160" t="s">
        <v>398</v>
      </c>
      <c r="AU208" s="160" t="s">
        <v>142</v>
      </c>
      <c r="AY208" s="14" t="s">
        <v>134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142</v>
      </c>
      <c r="BK208" s="161">
        <f t="shared" si="49"/>
        <v>0</v>
      </c>
      <c r="BL208" s="14" t="s">
        <v>166</v>
      </c>
      <c r="BM208" s="160" t="s">
        <v>521</v>
      </c>
    </row>
    <row r="209" spans="1:65" s="2" customFormat="1" ht="33" customHeight="1" x14ac:dyDescent="0.2">
      <c r="A209" s="29"/>
      <c r="B209" s="147"/>
      <c r="C209" s="183" t="s">
        <v>494</v>
      </c>
      <c r="D209" s="148" t="s">
        <v>137</v>
      </c>
      <c r="E209" s="149" t="s">
        <v>1539</v>
      </c>
      <c r="F209" s="150" t="s">
        <v>1540</v>
      </c>
      <c r="G209" s="151" t="s">
        <v>232</v>
      </c>
      <c r="H209" s="152">
        <v>30</v>
      </c>
      <c r="I209" s="153"/>
      <c r="J209" s="154">
        <f t="shared" si="40"/>
        <v>0</v>
      </c>
      <c r="K209" s="155"/>
      <c r="L209" s="30"/>
      <c r="M209" s="156" t="s">
        <v>1</v>
      </c>
      <c r="N209" s="157" t="s">
        <v>37</v>
      </c>
      <c r="O209" s="58"/>
      <c r="P209" s="158">
        <f t="shared" si="41"/>
        <v>0</v>
      </c>
      <c r="Q209" s="158">
        <v>0</v>
      </c>
      <c r="R209" s="158">
        <f t="shared" si="42"/>
        <v>0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166</v>
      </c>
      <c r="AT209" s="160" t="s">
        <v>137</v>
      </c>
      <c r="AU209" s="160" t="s">
        <v>142</v>
      </c>
      <c r="AY209" s="14" t="s">
        <v>134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142</v>
      </c>
      <c r="BK209" s="161">
        <f t="shared" si="49"/>
        <v>0</v>
      </c>
      <c r="BL209" s="14" t="s">
        <v>166</v>
      </c>
      <c r="BM209" s="160" t="s">
        <v>525</v>
      </c>
    </row>
    <row r="210" spans="1:65" s="2" customFormat="1" ht="24.15" customHeight="1" x14ac:dyDescent="0.2">
      <c r="A210" s="29"/>
      <c r="B210" s="147"/>
      <c r="C210" s="184" t="s">
        <v>390</v>
      </c>
      <c r="D210" s="167" t="s">
        <v>398</v>
      </c>
      <c r="E210" s="168" t="s">
        <v>1541</v>
      </c>
      <c r="F210" s="169" t="s">
        <v>1542</v>
      </c>
      <c r="G210" s="170" t="s">
        <v>232</v>
      </c>
      <c r="H210" s="171">
        <v>13</v>
      </c>
      <c r="I210" s="172"/>
      <c r="J210" s="173">
        <f t="shared" si="40"/>
        <v>0</v>
      </c>
      <c r="K210" s="174"/>
      <c r="L210" s="175"/>
      <c r="M210" s="176" t="s">
        <v>1</v>
      </c>
      <c r="N210" s="177" t="s">
        <v>37</v>
      </c>
      <c r="O210" s="58"/>
      <c r="P210" s="158">
        <f t="shared" si="41"/>
        <v>0</v>
      </c>
      <c r="Q210" s="158">
        <v>0</v>
      </c>
      <c r="R210" s="158">
        <f t="shared" si="42"/>
        <v>0</v>
      </c>
      <c r="S210" s="158">
        <v>0</v>
      </c>
      <c r="T210" s="159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193</v>
      </c>
      <c r="AT210" s="160" t="s">
        <v>398</v>
      </c>
      <c r="AU210" s="160" t="s">
        <v>142</v>
      </c>
      <c r="AY210" s="14" t="s">
        <v>134</v>
      </c>
      <c r="BE210" s="161">
        <f t="shared" si="44"/>
        <v>0</v>
      </c>
      <c r="BF210" s="161">
        <f t="shared" si="45"/>
        <v>0</v>
      </c>
      <c r="BG210" s="161">
        <f t="shared" si="46"/>
        <v>0</v>
      </c>
      <c r="BH210" s="161">
        <f t="shared" si="47"/>
        <v>0</v>
      </c>
      <c r="BI210" s="161">
        <f t="shared" si="48"/>
        <v>0</v>
      </c>
      <c r="BJ210" s="14" t="s">
        <v>142</v>
      </c>
      <c r="BK210" s="161">
        <f t="shared" si="49"/>
        <v>0</v>
      </c>
      <c r="BL210" s="14" t="s">
        <v>166</v>
      </c>
      <c r="BM210" s="160" t="s">
        <v>528</v>
      </c>
    </row>
    <row r="211" spans="1:65" s="2" customFormat="1" ht="24.15" customHeight="1" x14ac:dyDescent="0.2">
      <c r="A211" s="29"/>
      <c r="B211" s="147"/>
      <c r="C211" s="184" t="s">
        <v>501</v>
      </c>
      <c r="D211" s="167" t="s">
        <v>398</v>
      </c>
      <c r="E211" s="168" t="s">
        <v>1543</v>
      </c>
      <c r="F211" s="169" t="s">
        <v>1544</v>
      </c>
      <c r="G211" s="170" t="s">
        <v>232</v>
      </c>
      <c r="H211" s="171">
        <v>1</v>
      </c>
      <c r="I211" s="172"/>
      <c r="J211" s="173">
        <f t="shared" si="40"/>
        <v>0</v>
      </c>
      <c r="K211" s="174"/>
      <c r="L211" s="175"/>
      <c r="M211" s="176" t="s">
        <v>1</v>
      </c>
      <c r="N211" s="177" t="s">
        <v>37</v>
      </c>
      <c r="O211" s="58"/>
      <c r="P211" s="158">
        <f t="shared" si="41"/>
        <v>0</v>
      </c>
      <c r="Q211" s="158">
        <v>0</v>
      </c>
      <c r="R211" s="158">
        <f t="shared" si="42"/>
        <v>0</v>
      </c>
      <c r="S211" s="158">
        <v>0</v>
      </c>
      <c r="T211" s="159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193</v>
      </c>
      <c r="AT211" s="160" t="s">
        <v>398</v>
      </c>
      <c r="AU211" s="160" t="s">
        <v>142</v>
      </c>
      <c r="AY211" s="14" t="s">
        <v>134</v>
      </c>
      <c r="BE211" s="161">
        <f t="shared" si="44"/>
        <v>0</v>
      </c>
      <c r="BF211" s="161">
        <f t="shared" si="45"/>
        <v>0</v>
      </c>
      <c r="BG211" s="161">
        <f t="shared" si="46"/>
        <v>0</v>
      </c>
      <c r="BH211" s="161">
        <f t="shared" si="47"/>
        <v>0</v>
      </c>
      <c r="BI211" s="161">
        <f t="shared" si="48"/>
        <v>0</v>
      </c>
      <c r="BJ211" s="14" t="s">
        <v>142</v>
      </c>
      <c r="BK211" s="161">
        <f t="shared" si="49"/>
        <v>0</v>
      </c>
      <c r="BL211" s="14" t="s">
        <v>166</v>
      </c>
      <c r="BM211" s="160" t="s">
        <v>532</v>
      </c>
    </row>
    <row r="212" spans="1:65" s="2" customFormat="1" ht="24.15" customHeight="1" x14ac:dyDescent="0.2">
      <c r="A212" s="29"/>
      <c r="B212" s="147"/>
      <c r="C212" s="184" t="s">
        <v>393</v>
      </c>
      <c r="D212" s="167" t="s">
        <v>398</v>
      </c>
      <c r="E212" s="168" t="s">
        <v>1545</v>
      </c>
      <c r="F212" s="169" t="s">
        <v>1546</v>
      </c>
      <c r="G212" s="170" t="s">
        <v>232</v>
      </c>
      <c r="H212" s="171">
        <v>16</v>
      </c>
      <c r="I212" s="172"/>
      <c r="J212" s="173">
        <f t="shared" si="40"/>
        <v>0</v>
      </c>
      <c r="K212" s="174"/>
      <c r="L212" s="175"/>
      <c r="M212" s="176" t="s">
        <v>1</v>
      </c>
      <c r="N212" s="177" t="s">
        <v>37</v>
      </c>
      <c r="O212" s="58"/>
      <c r="P212" s="158">
        <f t="shared" si="41"/>
        <v>0</v>
      </c>
      <c r="Q212" s="158">
        <v>0</v>
      </c>
      <c r="R212" s="158">
        <f t="shared" si="42"/>
        <v>0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193</v>
      </c>
      <c r="AT212" s="160" t="s">
        <v>398</v>
      </c>
      <c r="AU212" s="160" t="s">
        <v>142</v>
      </c>
      <c r="AY212" s="14" t="s">
        <v>134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142</v>
      </c>
      <c r="BK212" s="161">
        <f t="shared" si="49"/>
        <v>0</v>
      </c>
      <c r="BL212" s="14" t="s">
        <v>166</v>
      </c>
      <c r="BM212" s="160" t="s">
        <v>534</v>
      </c>
    </row>
    <row r="213" spans="1:65" s="2" customFormat="1" ht="33" customHeight="1" x14ac:dyDescent="0.2">
      <c r="A213" s="29"/>
      <c r="B213" s="147"/>
      <c r="C213" s="183" t="s">
        <v>508</v>
      </c>
      <c r="D213" s="148" t="s">
        <v>137</v>
      </c>
      <c r="E213" s="149" t="s">
        <v>1547</v>
      </c>
      <c r="F213" s="150" t="s">
        <v>1548</v>
      </c>
      <c r="G213" s="151" t="s">
        <v>232</v>
      </c>
      <c r="H213" s="152">
        <v>19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37</v>
      </c>
      <c r="O213" s="58"/>
      <c r="P213" s="158">
        <f t="shared" si="41"/>
        <v>0</v>
      </c>
      <c r="Q213" s="158">
        <v>0</v>
      </c>
      <c r="R213" s="158">
        <f t="shared" si="42"/>
        <v>0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166</v>
      </c>
      <c r="AT213" s="160" t="s">
        <v>137</v>
      </c>
      <c r="AU213" s="160" t="s">
        <v>142</v>
      </c>
      <c r="AY213" s="14" t="s">
        <v>134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142</v>
      </c>
      <c r="BK213" s="161">
        <f t="shared" si="49"/>
        <v>0</v>
      </c>
      <c r="BL213" s="14" t="s">
        <v>166</v>
      </c>
      <c r="BM213" s="160" t="s">
        <v>538</v>
      </c>
    </row>
    <row r="214" spans="1:65" s="2" customFormat="1" ht="24.15" customHeight="1" x14ac:dyDescent="0.2">
      <c r="A214" s="29"/>
      <c r="B214" s="147"/>
      <c r="C214" s="184" t="s">
        <v>397</v>
      </c>
      <c r="D214" s="167" t="s">
        <v>398</v>
      </c>
      <c r="E214" s="168" t="s">
        <v>1549</v>
      </c>
      <c r="F214" s="169" t="s">
        <v>1550</v>
      </c>
      <c r="G214" s="170" t="s">
        <v>232</v>
      </c>
      <c r="H214" s="171">
        <v>4</v>
      </c>
      <c r="I214" s="172"/>
      <c r="J214" s="173">
        <f t="shared" si="40"/>
        <v>0</v>
      </c>
      <c r="K214" s="174"/>
      <c r="L214" s="175"/>
      <c r="M214" s="176" t="s">
        <v>1</v>
      </c>
      <c r="N214" s="177" t="s">
        <v>37</v>
      </c>
      <c r="O214" s="58"/>
      <c r="P214" s="158">
        <f t="shared" si="41"/>
        <v>0</v>
      </c>
      <c r="Q214" s="158">
        <v>0</v>
      </c>
      <c r="R214" s="158">
        <f t="shared" si="42"/>
        <v>0</v>
      </c>
      <c r="S214" s="158">
        <v>0</v>
      </c>
      <c r="T214" s="159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193</v>
      </c>
      <c r="AT214" s="160" t="s">
        <v>398</v>
      </c>
      <c r="AU214" s="160" t="s">
        <v>142</v>
      </c>
      <c r="AY214" s="14" t="s">
        <v>134</v>
      </c>
      <c r="BE214" s="161">
        <f t="shared" si="44"/>
        <v>0</v>
      </c>
      <c r="BF214" s="161">
        <f t="shared" si="45"/>
        <v>0</v>
      </c>
      <c r="BG214" s="161">
        <f t="shared" si="46"/>
        <v>0</v>
      </c>
      <c r="BH214" s="161">
        <f t="shared" si="47"/>
        <v>0</v>
      </c>
      <c r="BI214" s="161">
        <f t="shared" si="48"/>
        <v>0</v>
      </c>
      <c r="BJ214" s="14" t="s">
        <v>142</v>
      </c>
      <c r="BK214" s="161">
        <f t="shared" si="49"/>
        <v>0</v>
      </c>
      <c r="BL214" s="14" t="s">
        <v>166</v>
      </c>
      <c r="BM214" s="160" t="s">
        <v>541</v>
      </c>
    </row>
    <row r="215" spans="1:65" s="2" customFormat="1" ht="24.15" customHeight="1" x14ac:dyDescent="0.2">
      <c r="A215" s="29"/>
      <c r="B215" s="147"/>
      <c r="C215" s="184" t="s">
        <v>515</v>
      </c>
      <c r="D215" s="167" t="s">
        <v>398</v>
      </c>
      <c r="E215" s="168" t="s">
        <v>1551</v>
      </c>
      <c r="F215" s="169" t="s">
        <v>1552</v>
      </c>
      <c r="G215" s="170" t="s">
        <v>232</v>
      </c>
      <c r="H215" s="171">
        <v>8</v>
      </c>
      <c r="I215" s="172"/>
      <c r="J215" s="173">
        <f t="shared" si="40"/>
        <v>0</v>
      </c>
      <c r="K215" s="174"/>
      <c r="L215" s="175"/>
      <c r="M215" s="176" t="s">
        <v>1</v>
      </c>
      <c r="N215" s="177" t="s">
        <v>37</v>
      </c>
      <c r="O215" s="58"/>
      <c r="P215" s="158">
        <f t="shared" si="41"/>
        <v>0</v>
      </c>
      <c r="Q215" s="158">
        <v>0</v>
      </c>
      <c r="R215" s="158">
        <f t="shared" si="42"/>
        <v>0</v>
      </c>
      <c r="S215" s="158">
        <v>0</v>
      </c>
      <c r="T215" s="159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193</v>
      </c>
      <c r="AT215" s="160" t="s">
        <v>398</v>
      </c>
      <c r="AU215" s="160" t="s">
        <v>142</v>
      </c>
      <c r="AY215" s="14" t="s">
        <v>134</v>
      </c>
      <c r="BE215" s="161">
        <f t="shared" si="44"/>
        <v>0</v>
      </c>
      <c r="BF215" s="161">
        <f t="shared" si="45"/>
        <v>0</v>
      </c>
      <c r="BG215" s="161">
        <f t="shared" si="46"/>
        <v>0</v>
      </c>
      <c r="BH215" s="161">
        <f t="shared" si="47"/>
        <v>0</v>
      </c>
      <c r="BI215" s="161">
        <f t="shared" si="48"/>
        <v>0</v>
      </c>
      <c r="BJ215" s="14" t="s">
        <v>142</v>
      </c>
      <c r="BK215" s="161">
        <f t="shared" si="49"/>
        <v>0</v>
      </c>
      <c r="BL215" s="14" t="s">
        <v>166</v>
      </c>
      <c r="BM215" s="160" t="s">
        <v>545</v>
      </c>
    </row>
    <row r="216" spans="1:65" s="2" customFormat="1" ht="24.15" customHeight="1" x14ac:dyDescent="0.2">
      <c r="A216" s="29"/>
      <c r="B216" s="147"/>
      <c r="C216" s="184" t="s">
        <v>401</v>
      </c>
      <c r="D216" s="167" t="s">
        <v>398</v>
      </c>
      <c r="E216" s="168" t="s">
        <v>1553</v>
      </c>
      <c r="F216" s="169" t="s">
        <v>1554</v>
      </c>
      <c r="G216" s="170" t="s">
        <v>232</v>
      </c>
      <c r="H216" s="171">
        <v>7</v>
      </c>
      <c r="I216" s="172"/>
      <c r="J216" s="173">
        <f t="shared" si="40"/>
        <v>0</v>
      </c>
      <c r="K216" s="174"/>
      <c r="L216" s="175"/>
      <c r="M216" s="176" t="s">
        <v>1</v>
      </c>
      <c r="N216" s="177" t="s">
        <v>37</v>
      </c>
      <c r="O216" s="58"/>
      <c r="P216" s="158">
        <f t="shared" si="41"/>
        <v>0</v>
      </c>
      <c r="Q216" s="158">
        <v>0</v>
      </c>
      <c r="R216" s="158">
        <f t="shared" si="42"/>
        <v>0</v>
      </c>
      <c r="S216" s="158">
        <v>0</v>
      </c>
      <c r="T216" s="159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193</v>
      </c>
      <c r="AT216" s="160" t="s">
        <v>398</v>
      </c>
      <c r="AU216" s="160" t="s">
        <v>142</v>
      </c>
      <c r="AY216" s="14" t="s">
        <v>134</v>
      </c>
      <c r="BE216" s="161">
        <f t="shared" si="44"/>
        <v>0</v>
      </c>
      <c r="BF216" s="161">
        <f t="shared" si="45"/>
        <v>0</v>
      </c>
      <c r="BG216" s="161">
        <f t="shared" si="46"/>
        <v>0</v>
      </c>
      <c r="BH216" s="161">
        <f t="shared" si="47"/>
        <v>0</v>
      </c>
      <c r="BI216" s="161">
        <f t="shared" si="48"/>
        <v>0</v>
      </c>
      <c r="BJ216" s="14" t="s">
        <v>142</v>
      </c>
      <c r="BK216" s="161">
        <f t="shared" si="49"/>
        <v>0</v>
      </c>
      <c r="BL216" s="14" t="s">
        <v>166</v>
      </c>
      <c r="BM216" s="160" t="s">
        <v>548</v>
      </c>
    </row>
    <row r="217" spans="1:65" s="2" customFormat="1" ht="24.15" customHeight="1" x14ac:dyDescent="0.2">
      <c r="A217" s="29"/>
      <c r="B217" s="147"/>
      <c r="C217" s="148" t="s">
        <v>522</v>
      </c>
      <c r="D217" s="148" t="s">
        <v>137</v>
      </c>
      <c r="E217" s="149" t="s">
        <v>1555</v>
      </c>
      <c r="F217" s="150" t="s">
        <v>1556</v>
      </c>
      <c r="G217" s="151" t="s">
        <v>148</v>
      </c>
      <c r="H217" s="152">
        <v>1</v>
      </c>
      <c r="I217" s="153"/>
      <c r="J217" s="154">
        <f t="shared" si="40"/>
        <v>0</v>
      </c>
      <c r="K217" s="155"/>
      <c r="L217" s="30"/>
      <c r="M217" s="156" t="s">
        <v>1</v>
      </c>
      <c r="N217" s="157" t="s">
        <v>37</v>
      </c>
      <c r="O217" s="58"/>
      <c r="P217" s="158">
        <f t="shared" si="41"/>
        <v>0</v>
      </c>
      <c r="Q217" s="158">
        <v>0</v>
      </c>
      <c r="R217" s="158">
        <f t="shared" si="42"/>
        <v>0</v>
      </c>
      <c r="S217" s="158">
        <v>0</v>
      </c>
      <c r="T217" s="159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166</v>
      </c>
      <c r="AT217" s="160" t="s">
        <v>137</v>
      </c>
      <c r="AU217" s="160" t="s">
        <v>142</v>
      </c>
      <c r="AY217" s="14" t="s">
        <v>134</v>
      </c>
      <c r="BE217" s="161">
        <f t="shared" si="44"/>
        <v>0</v>
      </c>
      <c r="BF217" s="161">
        <f t="shared" si="45"/>
        <v>0</v>
      </c>
      <c r="BG217" s="161">
        <f t="shared" si="46"/>
        <v>0</v>
      </c>
      <c r="BH217" s="161">
        <f t="shared" si="47"/>
        <v>0</v>
      </c>
      <c r="BI217" s="161">
        <f t="shared" si="48"/>
        <v>0</v>
      </c>
      <c r="BJ217" s="14" t="s">
        <v>142</v>
      </c>
      <c r="BK217" s="161">
        <f t="shared" si="49"/>
        <v>0</v>
      </c>
      <c r="BL217" s="14" t="s">
        <v>166</v>
      </c>
      <c r="BM217" s="160" t="s">
        <v>554</v>
      </c>
    </row>
    <row r="218" spans="1:65" s="2" customFormat="1" ht="21.75" customHeight="1" x14ac:dyDescent="0.2">
      <c r="A218" s="29"/>
      <c r="B218" s="147"/>
      <c r="C218" s="148" t="s">
        <v>405</v>
      </c>
      <c r="D218" s="148" t="s">
        <v>137</v>
      </c>
      <c r="E218" s="149" t="s">
        <v>1557</v>
      </c>
      <c r="F218" s="150" t="s">
        <v>1558</v>
      </c>
      <c r="G218" s="151" t="s">
        <v>148</v>
      </c>
      <c r="H218" s="152">
        <v>1</v>
      </c>
      <c r="I218" s="153"/>
      <c r="J218" s="154">
        <f t="shared" si="40"/>
        <v>0</v>
      </c>
      <c r="K218" s="155"/>
      <c r="L218" s="30"/>
      <c r="M218" s="156" t="s">
        <v>1</v>
      </c>
      <c r="N218" s="157" t="s">
        <v>37</v>
      </c>
      <c r="O218" s="58"/>
      <c r="P218" s="158">
        <f t="shared" si="41"/>
        <v>0</v>
      </c>
      <c r="Q218" s="158">
        <v>0</v>
      </c>
      <c r="R218" s="158">
        <f t="shared" si="42"/>
        <v>0</v>
      </c>
      <c r="S218" s="158">
        <v>0</v>
      </c>
      <c r="T218" s="159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166</v>
      </c>
      <c r="AT218" s="160" t="s">
        <v>137</v>
      </c>
      <c r="AU218" s="160" t="s">
        <v>142</v>
      </c>
      <c r="AY218" s="14" t="s">
        <v>134</v>
      </c>
      <c r="BE218" s="161">
        <f t="shared" si="44"/>
        <v>0</v>
      </c>
      <c r="BF218" s="161">
        <f t="shared" si="45"/>
        <v>0</v>
      </c>
      <c r="BG218" s="161">
        <f t="shared" si="46"/>
        <v>0</v>
      </c>
      <c r="BH218" s="161">
        <f t="shared" si="47"/>
        <v>0</v>
      </c>
      <c r="BI218" s="161">
        <f t="shared" si="48"/>
        <v>0</v>
      </c>
      <c r="BJ218" s="14" t="s">
        <v>142</v>
      </c>
      <c r="BK218" s="161">
        <f t="shared" si="49"/>
        <v>0</v>
      </c>
      <c r="BL218" s="14" t="s">
        <v>166</v>
      </c>
      <c r="BM218" s="160" t="s">
        <v>557</v>
      </c>
    </row>
    <row r="219" spans="1:65" s="2" customFormat="1" ht="16.5" customHeight="1" x14ac:dyDescent="0.2">
      <c r="A219" s="29"/>
      <c r="B219" s="147"/>
      <c r="C219" s="148" t="s">
        <v>529</v>
      </c>
      <c r="D219" s="148" t="s">
        <v>137</v>
      </c>
      <c r="E219" s="149" t="s">
        <v>1559</v>
      </c>
      <c r="F219" s="150" t="s">
        <v>1560</v>
      </c>
      <c r="G219" s="151" t="s">
        <v>148</v>
      </c>
      <c r="H219" s="152">
        <v>1</v>
      </c>
      <c r="I219" s="153"/>
      <c r="J219" s="154">
        <f t="shared" si="40"/>
        <v>0</v>
      </c>
      <c r="K219" s="155"/>
      <c r="L219" s="30"/>
      <c r="M219" s="156" t="s">
        <v>1</v>
      </c>
      <c r="N219" s="157" t="s">
        <v>37</v>
      </c>
      <c r="O219" s="58"/>
      <c r="P219" s="158">
        <f t="shared" si="41"/>
        <v>0</v>
      </c>
      <c r="Q219" s="158">
        <v>0</v>
      </c>
      <c r="R219" s="158">
        <f t="shared" si="42"/>
        <v>0</v>
      </c>
      <c r="S219" s="158">
        <v>0</v>
      </c>
      <c r="T219" s="159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166</v>
      </c>
      <c r="AT219" s="160" t="s">
        <v>137</v>
      </c>
      <c r="AU219" s="160" t="s">
        <v>142</v>
      </c>
      <c r="AY219" s="14" t="s">
        <v>134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4" t="s">
        <v>142</v>
      </c>
      <c r="BK219" s="161">
        <f t="shared" si="49"/>
        <v>0</v>
      </c>
      <c r="BL219" s="14" t="s">
        <v>166</v>
      </c>
      <c r="BM219" s="160" t="s">
        <v>561</v>
      </c>
    </row>
    <row r="220" spans="1:65" s="2" customFormat="1" ht="37.799999999999997" customHeight="1" x14ac:dyDescent="0.2">
      <c r="A220" s="29"/>
      <c r="B220" s="147"/>
      <c r="C220" s="148" t="s">
        <v>406</v>
      </c>
      <c r="D220" s="148" t="s">
        <v>137</v>
      </c>
      <c r="E220" s="149" t="s">
        <v>1561</v>
      </c>
      <c r="F220" s="150" t="s">
        <v>1562</v>
      </c>
      <c r="G220" s="151" t="s">
        <v>148</v>
      </c>
      <c r="H220" s="152">
        <v>1</v>
      </c>
      <c r="I220" s="153"/>
      <c r="J220" s="154">
        <f t="shared" si="40"/>
        <v>0</v>
      </c>
      <c r="K220" s="155"/>
      <c r="L220" s="30"/>
      <c r="M220" s="156" t="s">
        <v>1</v>
      </c>
      <c r="N220" s="157" t="s">
        <v>37</v>
      </c>
      <c r="O220" s="58"/>
      <c r="P220" s="158">
        <f t="shared" si="41"/>
        <v>0</v>
      </c>
      <c r="Q220" s="158">
        <v>0</v>
      </c>
      <c r="R220" s="158">
        <f t="shared" si="42"/>
        <v>0</v>
      </c>
      <c r="S220" s="158">
        <v>0</v>
      </c>
      <c r="T220" s="159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166</v>
      </c>
      <c r="AT220" s="160" t="s">
        <v>137</v>
      </c>
      <c r="AU220" s="160" t="s">
        <v>142</v>
      </c>
      <c r="AY220" s="14" t="s">
        <v>134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4" t="s">
        <v>142</v>
      </c>
      <c r="BK220" s="161">
        <f t="shared" si="49"/>
        <v>0</v>
      </c>
      <c r="BL220" s="14" t="s">
        <v>166</v>
      </c>
      <c r="BM220" s="160" t="s">
        <v>564</v>
      </c>
    </row>
    <row r="221" spans="1:65" s="2" customFormat="1" ht="21.75" customHeight="1" x14ac:dyDescent="0.2">
      <c r="A221" s="29"/>
      <c r="B221" s="147"/>
      <c r="C221" s="148" t="s">
        <v>535</v>
      </c>
      <c r="D221" s="148" t="s">
        <v>137</v>
      </c>
      <c r="E221" s="149" t="s">
        <v>1563</v>
      </c>
      <c r="F221" s="150" t="s">
        <v>1564</v>
      </c>
      <c r="G221" s="151" t="s">
        <v>232</v>
      </c>
      <c r="H221" s="152">
        <v>20</v>
      </c>
      <c r="I221" s="153"/>
      <c r="J221" s="154">
        <f t="shared" si="40"/>
        <v>0</v>
      </c>
      <c r="K221" s="155"/>
      <c r="L221" s="30"/>
      <c r="M221" s="156" t="s">
        <v>1</v>
      </c>
      <c r="N221" s="157" t="s">
        <v>37</v>
      </c>
      <c r="O221" s="58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166</v>
      </c>
      <c r="AT221" s="160" t="s">
        <v>137</v>
      </c>
      <c r="AU221" s="160" t="s">
        <v>142</v>
      </c>
      <c r="AY221" s="14" t="s">
        <v>134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4" t="s">
        <v>142</v>
      </c>
      <c r="BK221" s="161">
        <f t="shared" si="49"/>
        <v>0</v>
      </c>
      <c r="BL221" s="14" t="s">
        <v>166</v>
      </c>
      <c r="BM221" s="160" t="s">
        <v>567</v>
      </c>
    </row>
    <row r="222" spans="1:65" s="2" customFormat="1" ht="24.15" customHeight="1" x14ac:dyDescent="0.2">
      <c r="A222" s="29"/>
      <c r="B222" s="147"/>
      <c r="C222" s="167" t="s">
        <v>410</v>
      </c>
      <c r="D222" s="167" t="s">
        <v>398</v>
      </c>
      <c r="E222" s="168" t="s">
        <v>1565</v>
      </c>
      <c r="F222" s="169" t="s">
        <v>1566</v>
      </c>
      <c r="G222" s="170" t="s">
        <v>232</v>
      </c>
      <c r="H222" s="171">
        <v>20</v>
      </c>
      <c r="I222" s="172"/>
      <c r="J222" s="173">
        <f t="shared" si="40"/>
        <v>0</v>
      </c>
      <c r="K222" s="174"/>
      <c r="L222" s="175"/>
      <c r="M222" s="179" t="s">
        <v>1</v>
      </c>
      <c r="N222" s="180" t="s">
        <v>37</v>
      </c>
      <c r="O222" s="164"/>
      <c r="P222" s="165">
        <f t="shared" si="41"/>
        <v>0</v>
      </c>
      <c r="Q222" s="165">
        <v>0</v>
      </c>
      <c r="R222" s="165">
        <f t="shared" si="42"/>
        <v>0</v>
      </c>
      <c r="S222" s="165">
        <v>0</v>
      </c>
      <c r="T222" s="166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193</v>
      </c>
      <c r="AT222" s="160" t="s">
        <v>398</v>
      </c>
      <c r="AU222" s="160" t="s">
        <v>142</v>
      </c>
      <c r="AY222" s="14" t="s">
        <v>134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4" t="s">
        <v>142</v>
      </c>
      <c r="BK222" s="161">
        <f t="shared" si="49"/>
        <v>0</v>
      </c>
      <c r="BL222" s="14" t="s">
        <v>166</v>
      </c>
      <c r="BM222" s="160" t="s">
        <v>571</v>
      </c>
    </row>
    <row r="223" spans="1:65" s="2" customFormat="1" ht="6.9" customHeight="1" x14ac:dyDescent="0.2">
      <c r="A223" s="29"/>
      <c r="B223" s="47"/>
      <c r="C223" s="48"/>
      <c r="D223" s="48"/>
      <c r="E223" s="48"/>
      <c r="F223" s="48"/>
      <c r="G223" s="48"/>
      <c r="H223" s="48"/>
      <c r="I223" s="48"/>
      <c r="J223" s="48"/>
      <c r="K223" s="48"/>
      <c r="L223" s="30"/>
      <c r="M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</row>
  </sheetData>
  <autoFilter ref="C122:K222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63"/>
  <sheetViews>
    <sheetView showGridLines="0" workbookViewId="0"/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94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1567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ROUND((SUM(BE122:BE162)),  2)</f>
        <v>0</v>
      </c>
      <c r="G33" s="100"/>
      <c r="H33" s="100"/>
      <c r="I33" s="101">
        <v>0.2</v>
      </c>
      <c r="J33" s="99">
        <f>ROUND(((SUM(BE122:BE162))*I33),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ROUND((SUM(BF122:BF162)),  2)</f>
        <v>0</v>
      </c>
      <c r="G34" s="100"/>
      <c r="H34" s="100"/>
      <c r="I34" s="101">
        <v>0.2</v>
      </c>
      <c r="J34" s="99">
        <f>ROUND(((SUM(BF122:BF162))*I34),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ROUND((SUM(BG122:BG162)),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ROUND((SUM(BH122:BH162)),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ROUND((SUM(BI122:BI162)),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SO-06 - Prípojka kanalizácie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95" customHeight="1" x14ac:dyDescent="0.2">
      <c r="B98" s="119"/>
      <c r="D98" s="120" t="s">
        <v>282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95" customHeight="1" x14ac:dyDescent="0.2">
      <c r="B99" s="119"/>
      <c r="D99" s="120" t="s">
        <v>283</v>
      </c>
      <c r="E99" s="121"/>
      <c r="F99" s="121"/>
      <c r="G99" s="121"/>
      <c r="H99" s="121"/>
      <c r="I99" s="121"/>
      <c r="J99" s="122">
        <f>J135</f>
        <v>0</v>
      </c>
      <c r="L99" s="119"/>
    </row>
    <row r="100" spans="1:31" s="10" customFormat="1" ht="19.95" customHeight="1" x14ac:dyDescent="0.2">
      <c r="B100" s="119"/>
      <c r="D100" s="120" t="s">
        <v>1568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10" customFormat="1" ht="19.95" customHeight="1" x14ac:dyDescent="0.2">
      <c r="B101" s="119"/>
      <c r="D101" s="120" t="s">
        <v>1150</v>
      </c>
      <c r="E101" s="121"/>
      <c r="F101" s="121"/>
      <c r="G101" s="121"/>
      <c r="H101" s="121"/>
      <c r="I101" s="121"/>
      <c r="J101" s="122">
        <f>J143</f>
        <v>0</v>
      </c>
      <c r="L101" s="119"/>
    </row>
    <row r="102" spans="1:31" s="10" customFormat="1" ht="19.95" customHeight="1" x14ac:dyDescent="0.2">
      <c r="B102" s="119"/>
      <c r="D102" s="120" t="s">
        <v>287</v>
      </c>
      <c r="E102" s="121"/>
      <c r="F102" s="121"/>
      <c r="G102" s="121"/>
      <c r="H102" s="121"/>
      <c r="I102" s="121"/>
      <c r="J102" s="122">
        <f>J161</f>
        <v>0</v>
      </c>
      <c r="L102" s="119"/>
    </row>
    <row r="103" spans="1:31" s="2" customFormat="1" ht="21.75" customHeight="1" x14ac:dyDescent="0.2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customHeight="1" x14ac:dyDescent="0.2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" customHeight="1" x14ac:dyDescent="0.2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 x14ac:dyDescent="0.2">
      <c r="A109" s="29"/>
      <c r="B109" s="30"/>
      <c r="C109" s="18" t="s">
        <v>120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 x14ac:dyDescent="0.2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 x14ac:dyDescent="0.2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 x14ac:dyDescent="0.2">
      <c r="A112" s="29"/>
      <c r="B112" s="30"/>
      <c r="C112" s="29"/>
      <c r="D112" s="29"/>
      <c r="E112" s="229" t="str">
        <f>E7</f>
        <v>Denný stacionár v meste Zlaté Moravce</v>
      </c>
      <c r="F112" s="230"/>
      <c r="G112" s="230"/>
      <c r="H112" s="23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4" t="s">
        <v>99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 x14ac:dyDescent="0.2">
      <c r="A114" s="29"/>
      <c r="B114" s="30"/>
      <c r="C114" s="29"/>
      <c r="D114" s="29"/>
      <c r="E114" s="219" t="str">
        <f>E9</f>
        <v>SO-06 - Prípojka kanalizácie</v>
      </c>
      <c r="F114" s="228"/>
      <c r="G114" s="228"/>
      <c r="H114" s="228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 x14ac:dyDescent="0.2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 x14ac:dyDescent="0.2">
      <c r="A116" s="29"/>
      <c r="B116" s="30"/>
      <c r="C116" s="24" t="s">
        <v>18</v>
      </c>
      <c r="D116" s="29"/>
      <c r="E116" s="29"/>
      <c r="F116" s="22" t="str">
        <f>F12</f>
        <v xml:space="preserve"> </v>
      </c>
      <c r="G116" s="29"/>
      <c r="H116" s="29"/>
      <c r="I116" s="24" t="s">
        <v>20</v>
      </c>
      <c r="J116" s="55" t="str">
        <f>IF(J12="","",J12)</f>
        <v>27. 6. 2022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 x14ac:dyDescent="0.2">
      <c r="A118" s="29"/>
      <c r="B118" s="30"/>
      <c r="C118" s="24" t="s">
        <v>22</v>
      </c>
      <c r="D118" s="29"/>
      <c r="E118" s="29"/>
      <c r="F118" s="22" t="str">
        <f>E15</f>
        <v xml:space="preserve"> </v>
      </c>
      <c r="G118" s="29"/>
      <c r="H118" s="29"/>
      <c r="I118" s="24" t="s">
        <v>27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 x14ac:dyDescent="0.2">
      <c r="A119" s="29"/>
      <c r="B119" s="30"/>
      <c r="C119" s="24" t="s">
        <v>25</v>
      </c>
      <c r="D119" s="29"/>
      <c r="E119" s="29"/>
      <c r="F119" s="22" t="str">
        <f>IF(E18="","",E18)</f>
        <v>Vyplň údaj</v>
      </c>
      <c r="G119" s="29"/>
      <c r="H119" s="29"/>
      <c r="I119" s="24" t="s">
        <v>29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 x14ac:dyDescent="0.2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 x14ac:dyDescent="0.2">
      <c r="A121" s="123"/>
      <c r="B121" s="124"/>
      <c r="C121" s="125" t="s">
        <v>121</v>
      </c>
      <c r="D121" s="126" t="s">
        <v>56</v>
      </c>
      <c r="E121" s="126" t="s">
        <v>52</v>
      </c>
      <c r="F121" s="126" t="s">
        <v>53</v>
      </c>
      <c r="G121" s="126" t="s">
        <v>122</v>
      </c>
      <c r="H121" s="126" t="s">
        <v>123</v>
      </c>
      <c r="I121" s="126" t="s">
        <v>124</v>
      </c>
      <c r="J121" s="127" t="s">
        <v>103</v>
      </c>
      <c r="K121" s="128" t="s">
        <v>125</v>
      </c>
      <c r="L121" s="129"/>
      <c r="M121" s="62" t="s">
        <v>1</v>
      </c>
      <c r="N121" s="63" t="s">
        <v>35</v>
      </c>
      <c r="O121" s="63" t="s">
        <v>126</v>
      </c>
      <c r="P121" s="63" t="s">
        <v>127</v>
      </c>
      <c r="Q121" s="63" t="s">
        <v>128</v>
      </c>
      <c r="R121" s="63" t="s">
        <v>129</v>
      </c>
      <c r="S121" s="63" t="s">
        <v>130</v>
      </c>
      <c r="T121" s="64" t="s">
        <v>131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8" customHeight="1" x14ac:dyDescent="0.3">
      <c r="A122" s="29"/>
      <c r="B122" s="30"/>
      <c r="C122" s="69" t="s">
        <v>104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</f>
        <v>0</v>
      </c>
      <c r="Q122" s="66"/>
      <c r="R122" s="131">
        <f>R123</f>
        <v>0</v>
      </c>
      <c r="S122" s="66"/>
      <c r="T122" s="132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70</v>
      </c>
      <c r="AU122" s="14" t="s">
        <v>105</v>
      </c>
      <c r="BK122" s="133">
        <f>BK123</f>
        <v>0</v>
      </c>
    </row>
    <row r="123" spans="1:65" s="12" customFormat="1" ht="25.95" customHeight="1" x14ac:dyDescent="0.25">
      <c r="B123" s="134"/>
      <c r="D123" s="135" t="s">
        <v>70</v>
      </c>
      <c r="E123" s="136" t="s">
        <v>132</v>
      </c>
      <c r="F123" s="136" t="s">
        <v>133</v>
      </c>
      <c r="I123" s="137"/>
      <c r="J123" s="138">
        <f>BK123</f>
        <v>0</v>
      </c>
      <c r="L123" s="134"/>
      <c r="M123" s="139"/>
      <c r="N123" s="140"/>
      <c r="O123" s="140"/>
      <c r="P123" s="141">
        <f>P124+P135+P138+P143+P161</f>
        <v>0</v>
      </c>
      <c r="Q123" s="140"/>
      <c r="R123" s="141">
        <f>R124+R135+R138+R143+R161</f>
        <v>0</v>
      </c>
      <c r="S123" s="140"/>
      <c r="T123" s="142">
        <f>T124+T135+T138+T143+T161</f>
        <v>0</v>
      </c>
      <c r="AR123" s="135" t="s">
        <v>78</v>
      </c>
      <c r="AT123" s="143" t="s">
        <v>70</v>
      </c>
      <c r="AU123" s="143" t="s">
        <v>71</v>
      </c>
      <c r="AY123" s="135" t="s">
        <v>134</v>
      </c>
      <c r="BK123" s="144">
        <f>BK124+BK135+BK138+BK143+BK161</f>
        <v>0</v>
      </c>
    </row>
    <row r="124" spans="1:65" s="12" customFormat="1" ht="22.8" customHeight="1" x14ac:dyDescent="0.25">
      <c r="B124" s="134"/>
      <c r="D124" s="135" t="s">
        <v>70</v>
      </c>
      <c r="E124" s="145" t="s">
        <v>78</v>
      </c>
      <c r="F124" s="145" t="s">
        <v>293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SUM(P125:P134)</f>
        <v>0</v>
      </c>
      <c r="Q124" s="140"/>
      <c r="R124" s="141">
        <f>SUM(R125:R134)</f>
        <v>0</v>
      </c>
      <c r="S124" s="140"/>
      <c r="T124" s="142">
        <f>SUM(T125:T134)</f>
        <v>0</v>
      </c>
      <c r="AR124" s="135" t="s">
        <v>78</v>
      </c>
      <c r="AT124" s="143" t="s">
        <v>70</v>
      </c>
      <c r="AU124" s="143" t="s">
        <v>78</v>
      </c>
      <c r="AY124" s="135" t="s">
        <v>134</v>
      </c>
      <c r="BK124" s="144">
        <f>SUM(BK125:BK134)</f>
        <v>0</v>
      </c>
    </row>
    <row r="125" spans="1:65" s="2" customFormat="1" ht="16.5" customHeight="1" x14ac:dyDescent="0.2">
      <c r="A125" s="29"/>
      <c r="B125" s="147"/>
      <c r="C125" s="148" t="s">
        <v>78</v>
      </c>
      <c r="D125" s="148" t="s">
        <v>137</v>
      </c>
      <c r="E125" s="149" t="s">
        <v>1569</v>
      </c>
      <c r="F125" s="150" t="s">
        <v>1570</v>
      </c>
      <c r="G125" s="151" t="s">
        <v>155</v>
      </c>
      <c r="H125" s="152">
        <v>89.343000000000004</v>
      </c>
      <c r="I125" s="153"/>
      <c r="J125" s="154">
        <f t="shared" ref="J125:J134" si="0">ROUND(I125*H125,2)</f>
        <v>0</v>
      </c>
      <c r="K125" s="155"/>
      <c r="L125" s="30"/>
      <c r="M125" s="156" t="s">
        <v>1</v>
      </c>
      <c r="N125" s="157" t="s">
        <v>37</v>
      </c>
      <c r="O125" s="58"/>
      <c r="P125" s="158">
        <f t="shared" ref="P125:P134" si="1">O125*H125</f>
        <v>0</v>
      </c>
      <c r="Q125" s="158">
        <v>0</v>
      </c>
      <c r="R125" s="158">
        <f t="shared" ref="R125:R134" si="2">Q125*H125</f>
        <v>0</v>
      </c>
      <c r="S125" s="158">
        <v>0</v>
      </c>
      <c r="T125" s="159">
        <f t="shared" ref="T125:T134" si="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141</v>
      </c>
      <c r="AT125" s="160" t="s">
        <v>137</v>
      </c>
      <c r="AU125" s="160" t="s">
        <v>142</v>
      </c>
      <c r="AY125" s="14" t="s">
        <v>134</v>
      </c>
      <c r="BE125" s="161">
        <f t="shared" ref="BE125:BE134" si="4">IF(N125="základná",J125,0)</f>
        <v>0</v>
      </c>
      <c r="BF125" s="161">
        <f t="shared" ref="BF125:BF134" si="5">IF(N125="znížená",J125,0)</f>
        <v>0</v>
      </c>
      <c r="BG125" s="161">
        <f t="shared" ref="BG125:BG134" si="6">IF(N125="zákl. prenesená",J125,0)</f>
        <v>0</v>
      </c>
      <c r="BH125" s="161">
        <f t="shared" ref="BH125:BH134" si="7">IF(N125="zníž. prenesená",J125,0)</f>
        <v>0</v>
      </c>
      <c r="BI125" s="161">
        <f t="shared" ref="BI125:BI134" si="8">IF(N125="nulová",J125,0)</f>
        <v>0</v>
      </c>
      <c r="BJ125" s="14" t="s">
        <v>142</v>
      </c>
      <c r="BK125" s="161">
        <f t="shared" ref="BK125:BK134" si="9">ROUND(I125*H125,2)</f>
        <v>0</v>
      </c>
      <c r="BL125" s="14" t="s">
        <v>141</v>
      </c>
      <c r="BM125" s="160" t="s">
        <v>142</v>
      </c>
    </row>
    <row r="126" spans="1:65" s="2" customFormat="1" ht="37.799999999999997" customHeight="1" x14ac:dyDescent="0.2">
      <c r="A126" s="29"/>
      <c r="B126" s="147"/>
      <c r="C126" s="148" t="s">
        <v>142</v>
      </c>
      <c r="D126" s="148" t="s">
        <v>137</v>
      </c>
      <c r="E126" s="149" t="s">
        <v>1571</v>
      </c>
      <c r="F126" s="150" t="s">
        <v>1572</v>
      </c>
      <c r="G126" s="151" t="s">
        <v>155</v>
      </c>
      <c r="H126" s="152">
        <v>89.343000000000004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37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141</v>
      </c>
      <c r="AT126" s="160" t="s">
        <v>137</v>
      </c>
      <c r="AU126" s="160" t="s">
        <v>142</v>
      </c>
      <c r="AY126" s="14" t="s">
        <v>134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142</v>
      </c>
      <c r="BK126" s="161">
        <f t="shared" si="9"/>
        <v>0</v>
      </c>
      <c r="BL126" s="14" t="s">
        <v>141</v>
      </c>
      <c r="BM126" s="160" t="s">
        <v>141</v>
      </c>
    </row>
    <row r="127" spans="1:65" s="2" customFormat="1" ht="24.15" customHeight="1" x14ac:dyDescent="0.2">
      <c r="A127" s="29"/>
      <c r="B127" s="147"/>
      <c r="C127" s="148" t="s">
        <v>145</v>
      </c>
      <c r="D127" s="148" t="s">
        <v>137</v>
      </c>
      <c r="E127" s="149" t="s">
        <v>1573</v>
      </c>
      <c r="F127" s="150" t="s">
        <v>1574</v>
      </c>
      <c r="G127" s="151" t="s">
        <v>155</v>
      </c>
      <c r="H127" s="152">
        <v>28.32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37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141</v>
      </c>
      <c r="AT127" s="160" t="s">
        <v>137</v>
      </c>
      <c r="AU127" s="160" t="s">
        <v>142</v>
      </c>
      <c r="AY127" s="14" t="s">
        <v>134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142</v>
      </c>
      <c r="BK127" s="161">
        <f t="shared" si="9"/>
        <v>0</v>
      </c>
      <c r="BL127" s="14" t="s">
        <v>141</v>
      </c>
      <c r="BM127" s="160" t="s">
        <v>149</v>
      </c>
    </row>
    <row r="128" spans="1:65" s="2" customFormat="1" ht="16.5" customHeight="1" x14ac:dyDescent="0.2">
      <c r="A128" s="29"/>
      <c r="B128" s="147"/>
      <c r="C128" s="167" t="s">
        <v>141</v>
      </c>
      <c r="D128" s="167" t="s">
        <v>398</v>
      </c>
      <c r="E128" s="168" t="s">
        <v>1575</v>
      </c>
      <c r="F128" s="169" t="s">
        <v>1576</v>
      </c>
      <c r="G128" s="170" t="s">
        <v>182</v>
      </c>
      <c r="H128" s="171">
        <v>45.311999999999998</v>
      </c>
      <c r="I128" s="172"/>
      <c r="J128" s="173">
        <f t="shared" si="0"/>
        <v>0</v>
      </c>
      <c r="K128" s="174"/>
      <c r="L128" s="175"/>
      <c r="M128" s="176" t="s">
        <v>1</v>
      </c>
      <c r="N128" s="177" t="s">
        <v>37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152</v>
      </c>
      <c r="AT128" s="160" t="s">
        <v>398</v>
      </c>
      <c r="AU128" s="160" t="s">
        <v>142</v>
      </c>
      <c r="AY128" s="14" t="s">
        <v>134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142</v>
      </c>
      <c r="BK128" s="161">
        <f t="shared" si="9"/>
        <v>0</v>
      </c>
      <c r="BL128" s="14" t="s">
        <v>141</v>
      </c>
      <c r="BM128" s="160" t="s">
        <v>152</v>
      </c>
    </row>
    <row r="129" spans="1:65" s="2" customFormat="1" ht="24.15" customHeight="1" x14ac:dyDescent="0.2">
      <c r="A129" s="29"/>
      <c r="B129" s="147"/>
      <c r="C129" s="148" t="s">
        <v>145</v>
      </c>
      <c r="D129" s="148" t="s">
        <v>137</v>
      </c>
      <c r="E129" s="149" t="s">
        <v>301</v>
      </c>
      <c r="F129" s="150" t="s">
        <v>302</v>
      </c>
      <c r="G129" s="151" t="s">
        <v>155</v>
      </c>
      <c r="H129" s="152">
        <v>61.023000000000003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37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141</v>
      </c>
      <c r="AT129" s="160" t="s">
        <v>137</v>
      </c>
      <c r="AU129" s="160" t="s">
        <v>142</v>
      </c>
      <c r="AY129" s="14" t="s">
        <v>134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142</v>
      </c>
      <c r="BK129" s="161">
        <f t="shared" si="9"/>
        <v>0</v>
      </c>
      <c r="BL129" s="14" t="s">
        <v>141</v>
      </c>
      <c r="BM129" s="160" t="s">
        <v>156</v>
      </c>
    </row>
    <row r="130" spans="1:65" s="2" customFormat="1" ht="37.799999999999997" customHeight="1" x14ac:dyDescent="0.2">
      <c r="A130" s="29"/>
      <c r="B130" s="147"/>
      <c r="C130" s="148" t="s">
        <v>141</v>
      </c>
      <c r="D130" s="148" t="s">
        <v>137</v>
      </c>
      <c r="E130" s="149" t="s">
        <v>304</v>
      </c>
      <c r="F130" s="150" t="s">
        <v>305</v>
      </c>
      <c r="G130" s="151" t="s">
        <v>155</v>
      </c>
      <c r="H130" s="152">
        <v>61.023000000000003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37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141</v>
      </c>
      <c r="AT130" s="160" t="s">
        <v>137</v>
      </c>
      <c r="AU130" s="160" t="s">
        <v>142</v>
      </c>
      <c r="AY130" s="14" t="s">
        <v>134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142</v>
      </c>
      <c r="BK130" s="161">
        <f t="shared" si="9"/>
        <v>0</v>
      </c>
      <c r="BL130" s="14" t="s">
        <v>141</v>
      </c>
      <c r="BM130" s="160" t="s">
        <v>159</v>
      </c>
    </row>
    <row r="131" spans="1:65" s="2" customFormat="1" ht="16.5" customHeight="1" x14ac:dyDescent="0.2">
      <c r="A131" s="29"/>
      <c r="B131" s="147"/>
      <c r="C131" s="148" t="s">
        <v>160</v>
      </c>
      <c r="D131" s="148" t="s">
        <v>137</v>
      </c>
      <c r="E131" s="149" t="s">
        <v>310</v>
      </c>
      <c r="F131" s="150" t="s">
        <v>311</v>
      </c>
      <c r="G131" s="151" t="s">
        <v>155</v>
      </c>
      <c r="H131" s="152">
        <v>61.023000000000003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141</v>
      </c>
      <c r="AT131" s="160" t="s">
        <v>137</v>
      </c>
      <c r="AU131" s="160" t="s">
        <v>142</v>
      </c>
      <c r="AY131" s="14" t="s">
        <v>134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142</v>
      </c>
      <c r="BK131" s="161">
        <f t="shared" si="9"/>
        <v>0</v>
      </c>
      <c r="BL131" s="14" t="s">
        <v>141</v>
      </c>
      <c r="BM131" s="160" t="s">
        <v>163</v>
      </c>
    </row>
    <row r="132" spans="1:65" s="2" customFormat="1" ht="24.15" customHeight="1" x14ac:dyDescent="0.2">
      <c r="A132" s="29"/>
      <c r="B132" s="147"/>
      <c r="C132" s="148" t="s">
        <v>156</v>
      </c>
      <c r="D132" s="148" t="s">
        <v>137</v>
      </c>
      <c r="E132" s="149" t="s">
        <v>316</v>
      </c>
      <c r="F132" s="150" t="s">
        <v>317</v>
      </c>
      <c r="G132" s="151" t="s">
        <v>182</v>
      </c>
      <c r="H132" s="152">
        <v>97.637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141</v>
      </c>
      <c r="AT132" s="160" t="s">
        <v>137</v>
      </c>
      <c r="AU132" s="160" t="s">
        <v>142</v>
      </c>
      <c r="AY132" s="14" t="s">
        <v>134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142</v>
      </c>
      <c r="BK132" s="161">
        <f t="shared" si="9"/>
        <v>0</v>
      </c>
      <c r="BL132" s="14" t="s">
        <v>141</v>
      </c>
      <c r="BM132" s="160" t="s">
        <v>166</v>
      </c>
    </row>
    <row r="133" spans="1:65" s="2" customFormat="1" ht="21.75" customHeight="1" x14ac:dyDescent="0.2">
      <c r="A133" s="29"/>
      <c r="B133" s="147"/>
      <c r="C133" s="148" t="s">
        <v>135</v>
      </c>
      <c r="D133" s="148" t="s">
        <v>137</v>
      </c>
      <c r="E133" s="149" t="s">
        <v>1577</v>
      </c>
      <c r="F133" s="150" t="s">
        <v>1578</v>
      </c>
      <c r="G133" s="151" t="s">
        <v>155</v>
      </c>
      <c r="H133" s="152">
        <v>7.4240000000000004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141</v>
      </c>
      <c r="AT133" s="160" t="s">
        <v>137</v>
      </c>
      <c r="AU133" s="160" t="s">
        <v>142</v>
      </c>
      <c r="AY133" s="14" t="s">
        <v>134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142</v>
      </c>
      <c r="BK133" s="161">
        <f t="shared" si="9"/>
        <v>0</v>
      </c>
      <c r="BL133" s="14" t="s">
        <v>141</v>
      </c>
      <c r="BM133" s="160" t="s">
        <v>169</v>
      </c>
    </row>
    <row r="134" spans="1:65" s="2" customFormat="1" ht="24.15" customHeight="1" x14ac:dyDescent="0.2">
      <c r="A134" s="29"/>
      <c r="B134" s="147"/>
      <c r="C134" s="148" t="s">
        <v>303</v>
      </c>
      <c r="D134" s="148" t="s">
        <v>137</v>
      </c>
      <c r="E134" s="149" t="s">
        <v>1579</v>
      </c>
      <c r="F134" s="150" t="s">
        <v>1580</v>
      </c>
      <c r="G134" s="151" t="s">
        <v>155</v>
      </c>
      <c r="H134" s="152">
        <v>22.655999999999999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141</v>
      </c>
      <c r="AT134" s="160" t="s">
        <v>137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141</v>
      </c>
      <c r="BM134" s="160" t="s">
        <v>7</v>
      </c>
    </row>
    <row r="135" spans="1:65" s="12" customFormat="1" ht="22.8" customHeight="1" x14ac:dyDescent="0.25">
      <c r="B135" s="134"/>
      <c r="D135" s="135" t="s">
        <v>70</v>
      </c>
      <c r="E135" s="145" t="s">
        <v>142</v>
      </c>
      <c r="F135" s="145" t="s">
        <v>318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SUM(P136:P137)</f>
        <v>0</v>
      </c>
      <c r="Q135" s="140"/>
      <c r="R135" s="141">
        <f>SUM(R136:R137)</f>
        <v>0</v>
      </c>
      <c r="S135" s="140"/>
      <c r="T135" s="142">
        <f>SUM(T136:T137)</f>
        <v>0</v>
      </c>
      <c r="AR135" s="135" t="s">
        <v>78</v>
      </c>
      <c r="AT135" s="143" t="s">
        <v>70</v>
      </c>
      <c r="AU135" s="143" t="s">
        <v>78</v>
      </c>
      <c r="AY135" s="135" t="s">
        <v>134</v>
      </c>
      <c r="BK135" s="144">
        <f>SUM(BK136:BK137)</f>
        <v>0</v>
      </c>
    </row>
    <row r="136" spans="1:65" s="2" customFormat="1" ht="24.15" customHeight="1" x14ac:dyDescent="0.2">
      <c r="A136" s="29"/>
      <c r="B136" s="147"/>
      <c r="C136" s="148" t="s">
        <v>160</v>
      </c>
      <c r="D136" s="148" t="s">
        <v>137</v>
      </c>
      <c r="E136" s="149" t="s">
        <v>319</v>
      </c>
      <c r="F136" s="150" t="s">
        <v>320</v>
      </c>
      <c r="G136" s="151" t="s">
        <v>155</v>
      </c>
      <c r="H136" s="152">
        <v>2.1150000000000002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37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141</v>
      </c>
      <c r="AT136" s="160" t="s">
        <v>137</v>
      </c>
      <c r="AU136" s="160" t="s">
        <v>142</v>
      </c>
      <c r="AY136" s="14" t="s">
        <v>134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142</v>
      </c>
      <c r="BK136" s="161">
        <f>ROUND(I136*H136,2)</f>
        <v>0</v>
      </c>
      <c r="BL136" s="14" t="s">
        <v>141</v>
      </c>
      <c r="BM136" s="160" t="s">
        <v>175</v>
      </c>
    </row>
    <row r="137" spans="1:65" s="2" customFormat="1" ht="16.5" customHeight="1" x14ac:dyDescent="0.2">
      <c r="A137" s="29"/>
      <c r="B137" s="147"/>
      <c r="C137" s="148" t="s">
        <v>152</v>
      </c>
      <c r="D137" s="148" t="s">
        <v>137</v>
      </c>
      <c r="E137" s="149" t="s">
        <v>1581</v>
      </c>
      <c r="F137" s="150" t="s">
        <v>1582</v>
      </c>
      <c r="G137" s="151" t="s">
        <v>155</v>
      </c>
      <c r="H137" s="152">
        <v>6.8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37</v>
      </c>
      <c r="O137" s="58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141</v>
      </c>
      <c r="AT137" s="160" t="s">
        <v>137</v>
      </c>
      <c r="AU137" s="160" t="s">
        <v>142</v>
      </c>
      <c r="AY137" s="14" t="s">
        <v>134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142</v>
      </c>
      <c r="BK137" s="161">
        <f>ROUND(I137*H137,2)</f>
        <v>0</v>
      </c>
      <c r="BL137" s="14" t="s">
        <v>141</v>
      </c>
      <c r="BM137" s="160" t="s">
        <v>178</v>
      </c>
    </row>
    <row r="138" spans="1:65" s="12" customFormat="1" ht="22.8" customHeight="1" x14ac:dyDescent="0.25">
      <c r="B138" s="134"/>
      <c r="D138" s="135" t="s">
        <v>70</v>
      </c>
      <c r="E138" s="145" t="s">
        <v>303</v>
      </c>
      <c r="F138" s="145" t="s">
        <v>1583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SUM(P139:P142)</f>
        <v>0</v>
      </c>
      <c r="Q138" s="140"/>
      <c r="R138" s="141">
        <f>SUM(R139:R142)</f>
        <v>0</v>
      </c>
      <c r="S138" s="140"/>
      <c r="T138" s="142">
        <f>SUM(T139:T142)</f>
        <v>0</v>
      </c>
      <c r="AR138" s="135" t="s">
        <v>78</v>
      </c>
      <c r="AT138" s="143" t="s">
        <v>70</v>
      </c>
      <c r="AU138" s="143" t="s">
        <v>78</v>
      </c>
      <c r="AY138" s="135" t="s">
        <v>134</v>
      </c>
      <c r="BK138" s="144">
        <f>SUM(BK139:BK142)</f>
        <v>0</v>
      </c>
    </row>
    <row r="139" spans="1:65" s="2" customFormat="1" ht="24.15" customHeight="1" x14ac:dyDescent="0.2">
      <c r="A139" s="29"/>
      <c r="B139" s="147"/>
      <c r="C139" s="148" t="s">
        <v>156</v>
      </c>
      <c r="D139" s="148" t="s">
        <v>137</v>
      </c>
      <c r="E139" s="149" t="s">
        <v>1584</v>
      </c>
      <c r="F139" s="150" t="s">
        <v>1585</v>
      </c>
      <c r="G139" s="151" t="s">
        <v>140</v>
      </c>
      <c r="H139" s="152">
        <v>145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37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141</v>
      </c>
      <c r="AT139" s="160" t="s">
        <v>137</v>
      </c>
      <c r="AU139" s="160" t="s">
        <v>142</v>
      </c>
      <c r="AY139" s="14" t="s">
        <v>134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142</v>
      </c>
      <c r="BK139" s="161">
        <f>ROUND(I139*H139,2)</f>
        <v>0</v>
      </c>
      <c r="BL139" s="14" t="s">
        <v>141</v>
      </c>
      <c r="BM139" s="160" t="s">
        <v>183</v>
      </c>
    </row>
    <row r="140" spans="1:65" s="2" customFormat="1" ht="33" customHeight="1" x14ac:dyDescent="0.2">
      <c r="A140" s="29"/>
      <c r="B140" s="147"/>
      <c r="C140" s="148" t="s">
        <v>172</v>
      </c>
      <c r="D140" s="148" t="s">
        <v>137</v>
      </c>
      <c r="E140" s="149" t="s">
        <v>1586</v>
      </c>
      <c r="F140" s="150" t="s">
        <v>1587</v>
      </c>
      <c r="G140" s="151" t="s">
        <v>140</v>
      </c>
      <c r="H140" s="152">
        <v>145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37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141</v>
      </c>
      <c r="AT140" s="160" t="s">
        <v>137</v>
      </c>
      <c r="AU140" s="160" t="s">
        <v>142</v>
      </c>
      <c r="AY140" s="14" t="s">
        <v>134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142</v>
      </c>
      <c r="BK140" s="161">
        <f>ROUND(I140*H140,2)</f>
        <v>0</v>
      </c>
      <c r="BL140" s="14" t="s">
        <v>141</v>
      </c>
      <c r="BM140" s="160" t="s">
        <v>186</v>
      </c>
    </row>
    <row r="141" spans="1:65" s="2" customFormat="1" ht="24.15" customHeight="1" x14ac:dyDescent="0.2">
      <c r="A141" s="29"/>
      <c r="B141" s="147"/>
      <c r="C141" s="148" t="s">
        <v>159</v>
      </c>
      <c r="D141" s="148" t="s">
        <v>137</v>
      </c>
      <c r="E141" s="149" t="s">
        <v>1588</v>
      </c>
      <c r="F141" s="150" t="s">
        <v>1589</v>
      </c>
      <c r="G141" s="151" t="s">
        <v>140</v>
      </c>
      <c r="H141" s="152">
        <v>145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37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141</v>
      </c>
      <c r="AT141" s="160" t="s">
        <v>137</v>
      </c>
      <c r="AU141" s="160" t="s">
        <v>142</v>
      </c>
      <c r="AY141" s="14" t="s">
        <v>134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142</v>
      </c>
      <c r="BK141" s="161">
        <f>ROUND(I141*H141,2)</f>
        <v>0</v>
      </c>
      <c r="BL141" s="14" t="s">
        <v>141</v>
      </c>
      <c r="BM141" s="160" t="s">
        <v>190</v>
      </c>
    </row>
    <row r="142" spans="1:65" s="2" customFormat="1" ht="37.799999999999997" customHeight="1" x14ac:dyDescent="0.2">
      <c r="A142" s="29"/>
      <c r="B142" s="147"/>
      <c r="C142" s="148" t="s">
        <v>179</v>
      </c>
      <c r="D142" s="148" t="s">
        <v>137</v>
      </c>
      <c r="E142" s="149" t="s">
        <v>1590</v>
      </c>
      <c r="F142" s="150" t="s">
        <v>1591</v>
      </c>
      <c r="G142" s="151" t="s">
        <v>140</v>
      </c>
      <c r="H142" s="152">
        <v>145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37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141</v>
      </c>
      <c r="AT142" s="160" t="s">
        <v>137</v>
      </c>
      <c r="AU142" s="160" t="s">
        <v>142</v>
      </c>
      <c r="AY142" s="14" t="s">
        <v>134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142</v>
      </c>
      <c r="BK142" s="161">
        <f>ROUND(I142*H142,2)</f>
        <v>0</v>
      </c>
      <c r="BL142" s="14" t="s">
        <v>141</v>
      </c>
      <c r="BM142" s="160" t="s">
        <v>193</v>
      </c>
    </row>
    <row r="143" spans="1:65" s="12" customFormat="1" ht="22.8" customHeight="1" x14ac:dyDescent="0.25">
      <c r="B143" s="134"/>
      <c r="D143" s="135" t="s">
        <v>70</v>
      </c>
      <c r="E143" s="145" t="s">
        <v>152</v>
      </c>
      <c r="F143" s="145" t="s">
        <v>1161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SUM(P144:P160)</f>
        <v>0</v>
      </c>
      <c r="Q143" s="140"/>
      <c r="R143" s="141">
        <f>SUM(R144:R160)</f>
        <v>0</v>
      </c>
      <c r="S143" s="140"/>
      <c r="T143" s="142">
        <f>SUM(T144:T160)</f>
        <v>0</v>
      </c>
      <c r="AR143" s="135" t="s">
        <v>78</v>
      </c>
      <c r="AT143" s="143" t="s">
        <v>70</v>
      </c>
      <c r="AU143" s="143" t="s">
        <v>78</v>
      </c>
      <c r="AY143" s="135" t="s">
        <v>134</v>
      </c>
      <c r="BK143" s="144">
        <f>SUM(BK144:BK160)</f>
        <v>0</v>
      </c>
    </row>
    <row r="144" spans="1:65" s="2" customFormat="1" ht="24.15" customHeight="1" x14ac:dyDescent="0.2">
      <c r="A144" s="29"/>
      <c r="B144" s="147"/>
      <c r="C144" s="148" t="s">
        <v>187</v>
      </c>
      <c r="D144" s="148" t="s">
        <v>137</v>
      </c>
      <c r="E144" s="149" t="s">
        <v>1166</v>
      </c>
      <c r="F144" s="150" t="s">
        <v>1167</v>
      </c>
      <c r="G144" s="151" t="s">
        <v>226</v>
      </c>
      <c r="H144" s="152">
        <v>7.2</v>
      </c>
      <c r="I144" s="153"/>
      <c r="J144" s="154">
        <f t="shared" ref="J144:J160" si="10">ROUND(I144*H144,2)</f>
        <v>0</v>
      </c>
      <c r="K144" s="155"/>
      <c r="L144" s="30"/>
      <c r="M144" s="156" t="s">
        <v>1</v>
      </c>
      <c r="N144" s="157" t="s">
        <v>37</v>
      </c>
      <c r="O144" s="58"/>
      <c r="P144" s="158">
        <f t="shared" ref="P144:P160" si="11">O144*H144</f>
        <v>0</v>
      </c>
      <c r="Q144" s="158">
        <v>0</v>
      </c>
      <c r="R144" s="158">
        <f t="shared" ref="R144:R160" si="12">Q144*H144</f>
        <v>0</v>
      </c>
      <c r="S144" s="158">
        <v>0</v>
      </c>
      <c r="T144" s="159">
        <f t="shared" ref="T144:T160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141</v>
      </c>
      <c r="AT144" s="160" t="s">
        <v>137</v>
      </c>
      <c r="AU144" s="160" t="s">
        <v>142</v>
      </c>
      <c r="AY144" s="14" t="s">
        <v>134</v>
      </c>
      <c r="BE144" s="161">
        <f t="shared" ref="BE144:BE160" si="14">IF(N144="základná",J144,0)</f>
        <v>0</v>
      </c>
      <c r="BF144" s="161">
        <f t="shared" ref="BF144:BF160" si="15">IF(N144="znížená",J144,0)</f>
        <v>0</v>
      </c>
      <c r="BG144" s="161">
        <f t="shared" ref="BG144:BG160" si="16">IF(N144="zákl. prenesená",J144,0)</f>
        <v>0</v>
      </c>
      <c r="BH144" s="161">
        <f t="shared" ref="BH144:BH160" si="17">IF(N144="zníž. prenesená",J144,0)</f>
        <v>0</v>
      </c>
      <c r="BI144" s="161">
        <f t="shared" ref="BI144:BI160" si="18">IF(N144="nulová",J144,0)</f>
        <v>0</v>
      </c>
      <c r="BJ144" s="14" t="s">
        <v>142</v>
      </c>
      <c r="BK144" s="161">
        <f t="shared" ref="BK144:BK160" si="19">ROUND(I144*H144,2)</f>
        <v>0</v>
      </c>
      <c r="BL144" s="14" t="s">
        <v>141</v>
      </c>
      <c r="BM144" s="160" t="s">
        <v>197</v>
      </c>
    </row>
    <row r="145" spans="1:65" s="2" customFormat="1" ht="33" customHeight="1" x14ac:dyDescent="0.2">
      <c r="A145" s="29"/>
      <c r="B145" s="147"/>
      <c r="C145" s="167" t="s">
        <v>166</v>
      </c>
      <c r="D145" s="167" t="s">
        <v>398</v>
      </c>
      <c r="E145" s="168" t="s">
        <v>1168</v>
      </c>
      <c r="F145" s="169" t="s">
        <v>1169</v>
      </c>
      <c r="G145" s="170" t="s">
        <v>232</v>
      </c>
      <c r="H145" s="171">
        <v>1.5</v>
      </c>
      <c r="I145" s="172"/>
      <c r="J145" s="173">
        <f t="shared" si="10"/>
        <v>0</v>
      </c>
      <c r="K145" s="174"/>
      <c r="L145" s="175"/>
      <c r="M145" s="176" t="s">
        <v>1</v>
      </c>
      <c r="N145" s="177" t="s">
        <v>37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152</v>
      </c>
      <c r="AT145" s="160" t="s">
        <v>398</v>
      </c>
      <c r="AU145" s="160" t="s">
        <v>142</v>
      </c>
      <c r="AY145" s="14" t="s">
        <v>134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142</v>
      </c>
      <c r="BK145" s="161">
        <f t="shared" si="19"/>
        <v>0</v>
      </c>
      <c r="BL145" s="14" t="s">
        <v>141</v>
      </c>
      <c r="BM145" s="160" t="s">
        <v>200</v>
      </c>
    </row>
    <row r="146" spans="1:65" s="2" customFormat="1" ht="24.15" customHeight="1" x14ac:dyDescent="0.2">
      <c r="A146" s="29"/>
      <c r="B146" s="147"/>
      <c r="C146" s="148" t="s">
        <v>194</v>
      </c>
      <c r="D146" s="148" t="s">
        <v>137</v>
      </c>
      <c r="E146" s="149" t="s">
        <v>1170</v>
      </c>
      <c r="F146" s="150" t="s">
        <v>1171</v>
      </c>
      <c r="G146" s="151" t="s">
        <v>226</v>
      </c>
      <c r="H146" s="152">
        <v>37.5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37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141</v>
      </c>
      <c r="AT146" s="160" t="s">
        <v>137</v>
      </c>
      <c r="AU146" s="160" t="s">
        <v>142</v>
      </c>
      <c r="AY146" s="14" t="s">
        <v>134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142</v>
      </c>
      <c r="BK146" s="161">
        <f t="shared" si="19"/>
        <v>0</v>
      </c>
      <c r="BL146" s="14" t="s">
        <v>141</v>
      </c>
      <c r="BM146" s="160" t="s">
        <v>204</v>
      </c>
    </row>
    <row r="147" spans="1:65" s="2" customFormat="1" ht="33" customHeight="1" x14ac:dyDescent="0.2">
      <c r="A147" s="29"/>
      <c r="B147" s="147"/>
      <c r="C147" s="167" t="s">
        <v>169</v>
      </c>
      <c r="D147" s="167" t="s">
        <v>398</v>
      </c>
      <c r="E147" s="168" t="s">
        <v>1592</v>
      </c>
      <c r="F147" s="169" t="s">
        <v>1593</v>
      </c>
      <c r="G147" s="170" t="s">
        <v>232</v>
      </c>
      <c r="H147" s="171">
        <v>7.5</v>
      </c>
      <c r="I147" s="172"/>
      <c r="J147" s="173">
        <f t="shared" si="10"/>
        <v>0</v>
      </c>
      <c r="K147" s="174"/>
      <c r="L147" s="175"/>
      <c r="M147" s="176" t="s">
        <v>1</v>
      </c>
      <c r="N147" s="177" t="s">
        <v>37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152</v>
      </c>
      <c r="AT147" s="160" t="s">
        <v>398</v>
      </c>
      <c r="AU147" s="160" t="s">
        <v>142</v>
      </c>
      <c r="AY147" s="14" t="s">
        <v>134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142</v>
      </c>
      <c r="BK147" s="161">
        <f t="shared" si="19"/>
        <v>0</v>
      </c>
      <c r="BL147" s="14" t="s">
        <v>141</v>
      </c>
      <c r="BM147" s="160" t="s">
        <v>211</v>
      </c>
    </row>
    <row r="148" spans="1:65" s="2" customFormat="1" ht="24.15" customHeight="1" x14ac:dyDescent="0.2">
      <c r="A148" s="29"/>
      <c r="B148" s="147"/>
      <c r="C148" s="148" t="s">
        <v>201</v>
      </c>
      <c r="D148" s="148" t="s">
        <v>137</v>
      </c>
      <c r="E148" s="149" t="s">
        <v>1594</v>
      </c>
      <c r="F148" s="150" t="s">
        <v>1595</v>
      </c>
      <c r="G148" s="151" t="s">
        <v>226</v>
      </c>
      <c r="H148" s="152">
        <v>26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141</v>
      </c>
      <c r="AT148" s="160" t="s">
        <v>137</v>
      </c>
      <c r="AU148" s="160" t="s">
        <v>142</v>
      </c>
      <c r="AY148" s="14" t="s">
        <v>134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142</v>
      </c>
      <c r="BK148" s="161">
        <f t="shared" si="19"/>
        <v>0</v>
      </c>
      <c r="BL148" s="14" t="s">
        <v>141</v>
      </c>
      <c r="BM148" s="160" t="s">
        <v>215</v>
      </c>
    </row>
    <row r="149" spans="1:65" s="2" customFormat="1" ht="33" customHeight="1" x14ac:dyDescent="0.2">
      <c r="A149" s="29"/>
      <c r="B149" s="147"/>
      <c r="C149" s="167" t="s">
        <v>7</v>
      </c>
      <c r="D149" s="167" t="s">
        <v>398</v>
      </c>
      <c r="E149" s="168" t="s">
        <v>1596</v>
      </c>
      <c r="F149" s="169" t="s">
        <v>1597</v>
      </c>
      <c r="G149" s="170" t="s">
        <v>232</v>
      </c>
      <c r="H149" s="171">
        <v>5.2</v>
      </c>
      <c r="I149" s="172"/>
      <c r="J149" s="173">
        <f t="shared" si="10"/>
        <v>0</v>
      </c>
      <c r="K149" s="174"/>
      <c r="L149" s="175"/>
      <c r="M149" s="176" t="s">
        <v>1</v>
      </c>
      <c r="N149" s="177" t="s">
        <v>37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152</v>
      </c>
      <c r="AT149" s="160" t="s">
        <v>398</v>
      </c>
      <c r="AU149" s="160" t="s">
        <v>142</v>
      </c>
      <c r="AY149" s="14" t="s">
        <v>134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142</v>
      </c>
      <c r="BK149" s="161">
        <f t="shared" si="19"/>
        <v>0</v>
      </c>
      <c r="BL149" s="14" t="s">
        <v>141</v>
      </c>
      <c r="BM149" s="160" t="s">
        <v>220</v>
      </c>
    </row>
    <row r="150" spans="1:65" s="2" customFormat="1" ht="16.5" customHeight="1" x14ac:dyDescent="0.2">
      <c r="A150" s="29"/>
      <c r="B150" s="147"/>
      <c r="C150" s="148" t="s">
        <v>212</v>
      </c>
      <c r="D150" s="148" t="s">
        <v>137</v>
      </c>
      <c r="E150" s="149" t="s">
        <v>1598</v>
      </c>
      <c r="F150" s="150" t="s">
        <v>1599</v>
      </c>
      <c r="G150" s="151" t="s">
        <v>232</v>
      </c>
      <c r="H150" s="152">
        <v>2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37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141</v>
      </c>
      <c r="AT150" s="160" t="s">
        <v>137</v>
      </c>
      <c r="AU150" s="160" t="s">
        <v>142</v>
      </c>
      <c r="AY150" s="14" t="s">
        <v>134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142</v>
      </c>
      <c r="BK150" s="161">
        <f t="shared" si="19"/>
        <v>0</v>
      </c>
      <c r="BL150" s="14" t="s">
        <v>141</v>
      </c>
      <c r="BM150" s="160" t="s">
        <v>227</v>
      </c>
    </row>
    <row r="151" spans="1:65" s="2" customFormat="1" ht="24.15" customHeight="1" x14ac:dyDescent="0.2">
      <c r="A151" s="29"/>
      <c r="B151" s="147"/>
      <c r="C151" s="167" t="s">
        <v>175</v>
      </c>
      <c r="D151" s="167" t="s">
        <v>398</v>
      </c>
      <c r="E151" s="168" t="s">
        <v>1600</v>
      </c>
      <c r="F151" s="169" t="s">
        <v>1601</v>
      </c>
      <c r="G151" s="170" t="s">
        <v>232</v>
      </c>
      <c r="H151" s="171">
        <v>2</v>
      </c>
      <c r="I151" s="172"/>
      <c r="J151" s="173">
        <f t="shared" si="10"/>
        <v>0</v>
      </c>
      <c r="K151" s="174"/>
      <c r="L151" s="175"/>
      <c r="M151" s="176" t="s">
        <v>1</v>
      </c>
      <c r="N151" s="177" t="s">
        <v>37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152</v>
      </c>
      <c r="AT151" s="160" t="s">
        <v>398</v>
      </c>
      <c r="AU151" s="160" t="s">
        <v>142</v>
      </c>
      <c r="AY151" s="14" t="s">
        <v>134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142</v>
      </c>
      <c r="BK151" s="161">
        <f t="shared" si="19"/>
        <v>0</v>
      </c>
      <c r="BL151" s="14" t="s">
        <v>141</v>
      </c>
      <c r="BM151" s="160" t="s">
        <v>233</v>
      </c>
    </row>
    <row r="152" spans="1:65" s="2" customFormat="1" ht="16.5" customHeight="1" x14ac:dyDescent="0.2">
      <c r="A152" s="29"/>
      <c r="B152" s="147"/>
      <c r="C152" s="148" t="s">
        <v>223</v>
      </c>
      <c r="D152" s="148" t="s">
        <v>137</v>
      </c>
      <c r="E152" s="149" t="s">
        <v>1204</v>
      </c>
      <c r="F152" s="150" t="s">
        <v>1205</v>
      </c>
      <c r="G152" s="151" t="s">
        <v>226</v>
      </c>
      <c r="H152" s="152">
        <v>70.7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37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141</v>
      </c>
      <c r="AT152" s="160" t="s">
        <v>137</v>
      </c>
      <c r="AU152" s="160" t="s">
        <v>142</v>
      </c>
      <c r="AY152" s="14" t="s">
        <v>134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142</v>
      </c>
      <c r="BK152" s="161">
        <f t="shared" si="19"/>
        <v>0</v>
      </c>
      <c r="BL152" s="14" t="s">
        <v>141</v>
      </c>
      <c r="BM152" s="160" t="s">
        <v>239</v>
      </c>
    </row>
    <row r="153" spans="1:65" s="2" customFormat="1" ht="33" customHeight="1" x14ac:dyDescent="0.2">
      <c r="A153" s="29"/>
      <c r="B153" s="147"/>
      <c r="C153" s="148" t="s">
        <v>178</v>
      </c>
      <c r="D153" s="148" t="s">
        <v>137</v>
      </c>
      <c r="E153" s="149" t="s">
        <v>1602</v>
      </c>
      <c r="F153" s="150" t="s">
        <v>1603</v>
      </c>
      <c r="G153" s="151" t="s">
        <v>232</v>
      </c>
      <c r="H153" s="152">
        <v>4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37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141</v>
      </c>
      <c r="AT153" s="160" t="s">
        <v>137</v>
      </c>
      <c r="AU153" s="160" t="s">
        <v>142</v>
      </c>
      <c r="AY153" s="14" t="s">
        <v>134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142</v>
      </c>
      <c r="BK153" s="161">
        <f t="shared" si="19"/>
        <v>0</v>
      </c>
      <c r="BL153" s="14" t="s">
        <v>141</v>
      </c>
      <c r="BM153" s="160" t="s">
        <v>244</v>
      </c>
    </row>
    <row r="154" spans="1:65" s="2" customFormat="1" ht="24.15" customHeight="1" x14ac:dyDescent="0.2">
      <c r="A154" s="29"/>
      <c r="B154" s="147"/>
      <c r="C154" s="167" t="s">
        <v>236</v>
      </c>
      <c r="D154" s="167" t="s">
        <v>398</v>
      </c>
      <c r="E154" s="168" t="s">
        <v>1604</v>
      </c>
      <c r="F154" s="169" t="s">
        <v>1605</v>
      </c>
      <c r="G154" s="170" t="s">
        <v>232</v>
      </c>
      <c r="H154" s="171">
        <v>4</v>
      </c>
      <c r="I154" s="172"/>
      <c r="J154" s="173">
        <f t="shared" si="10"/>
        <v>0</v>
      </c>
      <c r="K154" s="174"/>
      <c r="L154" s="175"/>
      <c r="M154" s="176" t="s">
        <v>1</v>
      </c>
      <c r="N154" s="177" t="s">
        <v>37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152</v>
      </c>
      <c r="AT154" s="160" t="s">
        <v>398</v>
      </c>
      <c r="AU154" s="160" t="s">
        <v>142</v>
      </c>
      <c r="AY154" s="14" t="s">
        <v>134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142</v>
      </c>
      <c r="BK154" s="161">
        <f t="shared" si="19"/>
        <v>0</v>
      </c>
      <c r="BL154" s="14" t="s">
        <v>141</v>
      </c>
      <c r="BM154" s="160" t="s">
        <v>248</v>
      </c>
    </row>
    <row r="155" spans="1:65" s="2" customFormat="1" ht="24.15" customHeight="1" x14ac:dyDescent="0.2">
      <c r="A155" s="29"/>
      <c r="B155" s="147"/>
      <c r="C155" s="167" t="s">
        <v>183</v>
      </c>
      <c r="D155" s="167" t="s">
        <v>398</v>
      </c>
      <c r="E155" s="168" t="s">
        <v>1606</v>
      </c>
      <c r="F155" s="169" t="s">
        <v>1607</v>
      </c>
      <c r="G155" s="170" t="s">
        <v>232</v>
      </c>
      <c r="H155" s="171">
        <v>4</v>
      </c>
      <c r="I155" s="172"/>
      <c r="J155" s="173">
        <f t="shared" si="10"/>
        <v>0</v>
      </c>
      <c r="K155" s="174"/>
      <c r="L155" s="175"/>
      <c r="M155" s="176" t="s">
        <v>1</v>
      </c>
      <c r="N155" s="177" t="s">
        <v>37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152</v>
      </c>
      <c r="AT155" s="160" t="s">
        <v>398</v>
      </c>
      <c r="AU155" s="160" t="s">
        <v>142</v>
      </c>
      <c r="AY155" s="14" t="s">
        <v>134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142</v>
      </c>
      <c r="BK155" s="161">
        <f t="shared" si="19"/>
        <v>0</v>
      </c>
      <c r="BL155" s="14" t="s">
        <v>141</v>
      </c>
      <c r="BM155" s="160" t="s">
        <v>253</v>
      </c>
    </row>
    <row r="156" spans="1:65" s="2" customFormat="1" ht="37.799999999999997" customHeight="1" x14ac:dyDescent="0.2">
      <c r="A156" s="29"/>
      <c r="B156" s="147"/>
      <c r="C156" s="167" t="s">
        <v>245</v>
      </c>
      <c r="D156" s="167" t="s">
        <v>398</v>
      </c>
      <c r="E156" s="168" t="s">
        <v>1608</v>
      </c>
      <c r="F156" s="169" t="s">
        <v>1609</v>
      </c>
      <c r="G156" s="170" t="s">
        <v>232</v>
      </c>
      <c r="H156" s="171">
        <v>4</v>
      </c>
      <c r="I156" s="172"/>
      <c r="J156" s="173">
        <f t="shared" si="10"/>
        <v>0</v>
      </c>
      <c r="K156" s="174"/>
      <c r="L156" s="175"/>
      <c r="M156" s="176" t="s">
        <v>1</v>
      </c>
      <c r="N156" s="177" t="s">
        <v>37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152</v>
      </c>
      <c r="AT156" s="160" t="s">
        <v>398</v>
      </c>
      <c r="AU156" s="160" t="s">
        <v>142</v>
      </c>
      <c r="AY156" s="14" t="s">
        <v>134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142</v>
      </c>
      <c r="BK156" s="161">
        <f t="shared" si="19"/>
        <v>0</v>
      </c>
      <c r="BL156" s="14" t="s">
        <v>141</v>
      </c>
      <c r="BM156" s="160" t="s">
        <v>259</v>
      </c>
    </row>
    <row r="157" spans="1:65" s="2" customFormat="1" ht="24.15" customHeight="1" x14ac:dyDescent="0.2">
      <c r="A157" s="29"/>
      <c r="B157" s="147"/>
      <c r="C157" s="148" t="s">
        <v>186</v>
      </c>
      <c r="D157" s="148" t="s">
        <v>137</v>
      </c>
      <c r="E157" s="149" t="s">
        <v>1610</v>
      </c>
      <c r="F157" s="150" t="s">
        <v>1611</v>
      </c>
      <c r="G157" s="151" t="s">
        <v>232</v>
      </c>
      <c r="H157" s="152">
        <v>4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37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141</v>
      </c>
      <c r="AT157" s="160" t="s">
        <v>137</v>
      </c>
      <c r="AU157" s="160" t="s">
        <v>142</v>
      </c>
      <c r="AY157" s="14" t="s">
        <v>134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142</v>
      </c>
      <c r="BK157" s="161">
        <f t="shared" si="19"/>
        <v>0</v>
      </c>
      <c r="BL157" s="14" t="s">
        <v>141</v>
      </c>
      <c r="BM157" s="160" t="s">
        <v>262</v>
      </c>
    </row>
    <row r="158" spans="1:65" s="2" customFormat="1" ht="16.5" customHeight="1" x14ac:dyDescent="0.2">
      <c r="A158" s="29"/>
      <c r="B158" s="147"/>
      <c r="C158" s="167" t="s">
        <v>256</v>
      </c>
      <c r="D158" s="167" t="s">
        <v>398</v>
      </c>
      <c r="E158" s="168" t="s">
        <v>1612</v>
      </c>
      <c r="F158" s="169" t="s">
        <v>1613</v>
      </c>
      <c r="G158" s="170" t="s">
        <v>232</v>
      </c>
      <c r="H158" s="171">
        <v>4</v>
      </c>
      <c r="I158" s="172"/>
      <c r="J158" s="173">
        <f t="shared" si="10"/>
        <v>0</v>
      </c>
      <c r="K158" s="174"/>
      <c r="L158" s="175"/>
      <c r="M158" s="176" t="s">
        <v>1</v>
      </c>
      <c r="N158" s="177" t="s">
        <v>37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152</v>
      </c>
      <c r="AT158" s="160" t="s">
        <v>398</v>
      </c>
      <c r="AU158" s="160" t="s">
        <v>142</v>
      </c>
      <c r="AY158" s="14" t="s">
        <v>134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142</v>
      </c>
      <c r="BK158" s="161">
        <f t="shared" si="19"/>
        <v>0</v>
      </c>
      <c r="BL158" s="14" t="s">
        <v>141</v>
      </c>
      <c r="BM158" s="160" t="s">
        <v>269</v>
      </c>
    </row>
    <row r="159" spans="1:65" s="2" customFormat="1" ht="16.5" customHeight="1" x14ac:dyDescent="0.2">
      <c r="A159" s="29"/>
      <c r="B159" s="147"/>
      <c r="C159" s="148" t="s">
        <v>190</v>
      </c>
      <c r="D159" s="148" t="s">
        <v>137</v>
      </c>
      <c r="E159" s="149" t="s">
        <v>1614</v>
      </c>
      <c r="F159" s="150" t="s">
        <v>1615</v>
      </c>
      <c r="G159" s="151" t="s">
        <v>232</v>
      </c>
      <c r="H159" s="152">
        <v>1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37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141</v>
      </c>
      <c r="AT159" s="160" t="s">
        <v>137</v>
      </c>
      <c r="AU159" s="160" t="s">
        <v>142</v>
      </c>
      <c r="AY159" s="14" t="s">
        <v>134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142</v>
      </c>
      <c r="BK159" s="161">
        <f t="shared" si="19"/>
        <v>0</v>
      </c>
      <c r="BL159" s="14" t="s">
        <v>141</v>
      </c>
      <c r="BM159" s="160" t="s">
        <v>274</v>
      </c>
    </row>
    <row r="160" spans="1:65" s="2" customFormat="1" ht="33" customHeight="1" x14ac:dyDescent="0.2">
      <c r="A160" s="29"/>
      <c r="B160" s="147"/>
      <c r="C160" s="167" t="s">
        <v>265</v>
      </c>
      <c r="D160" s="167" t="s">
        <v>398</v>
      </c>
      <c r="E160" s="168" t="s">
        <v>1616</v>
      </c>
      <c r="F160" s="169" t="s">
        <v>1617</v>
      </c>
      <c r="G160" s="170" t="s">
        <v>232</v>
      </c>
      <c r="H160" s="171">
        <v>1</v>
      </c>
      <c r="I160" s="172"/>
      <c r="J160" s="173">
        <f t="shared" si="10"/>
        <v>0</v>
      </c>
      <c r="K160" s="174"/>
      <c r="L160" s="175"/>
      <c r="M160" s="176" t="s">
        <v>1</v>
      </c>
      <c r="N160" s="177" t="s">
        <v>37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152</v>
      </c>
      <c r="AT160" s="160" t="s">
        <v>398</v>
      </c>
      <c r="AU160" s="160" t="s">
        <v>142</v>
      </c>
      <c r="AY160" s="14" t="s">
        <v>134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142</v>
      </c>
      <c r="BK160" s="161">
        <f t="shared" si="19"/>
        <v>0</v>
      </c>
      <c r="BL160" s="14" t="s">
        <v>141</v>
      </c>
      <c r="BM160" s="160" t="s">
        <v>280</v>
      </c>
    </row>
    <row r="161" spans="1:65" s="12" customFormat="1" ht="22.8" customHeight="1" x14ac:dyDescent="0.25">
      <c r="B161" s="134"/>
      <c r="D161" s="135" t="s">
        <v>70</v>
      </c>
      <c r="E161" s="145" t="s">
        <v>434</v>
      </c>
      <c r="F161" s="145" t="s">
        <v>435</v>
      </c>
      <c r="I161" s="137"/>
      <c r="J161" s="146">
        <f>BK161</f>
        <v>0</v>
      </c>
      <c r="L161" s="134"/>
      <c r="M161" s="139"/>
      <c r="N161" s="140"/>
      <c r="O161" s="140"/>
      <c r="P161" s="141">
        <f>P162</f>
        <v>0</v>
      </c>
      <c r="Q161" s="140"/>
      <c r="R161" s="141">
        <f>R162</f>
        <v>0</v>
      </c>
      <c r="S161" s="140"/>
      <c r="T161" s="142">
        <f>T162</f>
        <v>0</v>
      </c>
      <c r="AR161" s="135" t="s">
        <v>78</v>
      </c>
      <c r="AT161" s="143" t="s">
        <v>70</v>
      </c>
      <c r="AU161" s="143" t="s">
        <v>78</v>
      </c>
      <c r="AY161" s="135" t="s">
        <v>134</v>
      </c>
      <c r="BK161" s="144">
        <f>BK162</f>
        <v>0</v>
      </c>
    </row>
    <row r="162" spans="1:65" s="2" customFormat="1" ht="33" customHeight="1" x14ac:dyDescent="0.2">
      <c r="A162" s="29"/>
      <c r="B162" s="147"/>
      <c r="C162" s="148" t="s">
        <v>277</v>
      </c>
      <c r="D162" s="148" t="s">
        <v>137</v>
      </c>
      <c r="E162" s="149" t="s">
        <v>1618</v>
      </c>
      <c r="F162" s="150" t="s">
        <v>1619</v>
      </c>
      <c r="G162" s="151" t="s">
        <v>182</v>
      </c>
      <c r="H162" s="152">
        <v>3.706</v>
      </c>
      <c r="I162" s="153"/>
      <c r="J162" s="154">
        <f>ROUND(I162*H162,2)</f>
        <v>0</v>
      </c>
      <c r="K162" s="155"/>
      <c r="L162" s="30"/>
      <c r="M162" s="162" t="s">
        <v>1</v>
      </c>
      <c r="N162" s="163" t="s">
        <v>37</v>
      </c>
      <c r="O162" s="164"/>
      <c r="P162" s="165">
        <f>O162*H162</f>
        <v>0</v>
      </c>
      <c r="Q162" s="165">
        <v>0</v>
      </c>
      <c r="R162" s="165">
        <f>Q162*H162</f>
        <v>0</v>
      </c>
      <c r="S162" s="165">
        <v>0</v>
      </c>
      <c r="T162" s="166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141</v>
      </c>
      <c r="AT162" s="160" t="s">
        <v>137</v>
      </c>
      <c r="AU162" s="160" t="s">
        <v>142</v>
      </c>
      <c r="AY162" s="14" t="s">
        <v>134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142</v>
      </c>
      <c r="BK162" s="161">
        <f>ROUND(I162*H162,2)</f>
        <v>0</v>
      </c>
      <c r="BL162" s="14" t="s">
        <v>141</v>
      </c>
      <c r="BM162" s="160" t="s">
        <v>369</v>
      </c>
    </row>
    <row r="163" spans="1:65" s="2" customFormat="1" ht="6.9" customHeight="1" x14ac:dyDescent="0.2">
      <c r="A163" s="29"/>
      <c r="B163" s="47"/>
      <c r="C163" s="48"/>
      <c r="D163" s="48"/>
      <c r="E163" s="48"/>
      <c r="F163" s="48"/>
      <c r="G163" s="48"/>
      <c r="H163" s="48"/>
      <c r="I163" s="48"/>
      <c r="J163" s="48"/>
      <c r="K163" s="48"/>
      <c r="L163" s="30"/>
      <c r="M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</sheetData>
  <autoFilter ref="C121:K162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73"/>
  <sheetViews>
    <sheetView showGridLines="0" workbookViewId="0"/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97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 x14ac:dyDescent="0.2">
      <c r="B4" s="17"/>
      <c r="D4" s="18" t="s">
        <v>98</v>
      </c>
      <c r="L4" s="17"/>
      <c r="M4" s="93" t="s">
        <v>9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29" t="str">
        <f>'Rekapitulácia stavby'!K6</f>
        <v>Denný stacionár v meste Zlaté Moravce</v>
      </c>
      <c r="F7" s="230"/>
      <c r="G7" s="230"/>
      <c r="H7" s="230"/>
      <c r="L7" s="17"/>
    </row>
    <row r="8" spans="1:46" s="2" customFormat="1" ht="12" customHeight="1" x14ac:dyDescent="0.2">
      <c r="A8" s="29"/>
      <c r="B8" s="30"/>
      <c r="C8" s="29"/>
      <c r="D8" s="24" t="s">
        <v>99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19" t="s">
        <v>1620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27. 6. 2022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4"/>
      <c r="B27" s="95"/>
      <c r="C27" s="94"/>
      <c r="D27" s="94"/>
      <c r="E27" s="205" t="s">
        <v>1</v>
      </c>
      <c r="F27" s="205"/>
      <c r="G27" s="205"/>
      <c r="H27" s="20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7" t="s">
        <v>31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8" t="s">
        <v>35</v>
      </c>
      <c r="E33" s="35" t="s">
        <v>36</v>
      </c>
      <c r="F33" s="99">
        <f>ROUND((SUM(BE127:BE172)),  2)</f>
        <v>0</v>
      </c>
      <c r="G33" s="100"/>
      <c r="H33" s="100"/>
      <c r="I33" s="101">
        <v>0.2</v>
      </c>
      <c r="J33" s="99">
        <f>ROUND(((SUM(BE127:BE172))*I33),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35" t="s">
        <v>37</v>
      </c>
      <c r="F34" s="99">
        <f>ROUND((SUM(BF127:BF172)),  2)</f>
        <v>0</v>
      </c>
      <c r="G34" s="100"/>
      <c r="H34" s="100"/>
      <c r="I34" s="101">
        <v>0.2</v>
      </c>
      <c r="J34" s="99">
        <f>ROUND(((SUM(BF127:BF172))*I34),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38</v>
      </c>
      <c r="F35" s="102">
        <f>ROUND((SUM(BG127:BG172)),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39</v>
      </c>
      <c r="F36" s="102">
        <f>ROUND((SUM(BH127:BH172)),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35" t="s">
        <v>40</v>
      </c>
      <c r="F37" s="99">
        <f>ROUND((SUM(BI127:BI172)),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104"/>
      <c r="D39" s="105" t="s">
        <v>41</v>
      </c>
      <c r="E39" s="60"/>
      <c r="F39" s="60"/>
      <c r="G39" s="106" t="s">
        <v>42</v>
      </c>
      <c r="H39" s="107" t="s">
        <v>43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5" t="s">
        <v>46</v>
      </c>
      <c r="E61" s="32"/>
      <c r="F61" s="110" t="s">
        <v>47</v>
      </c>
      <c r="G61" s="45" t="s">
        <v>46</v>
      </c>
      <c r="H61" s="32"/>
      <c r="I61" s="32"/>
      <c r="J61" s="111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5" t="s">
        <v>46</v>
      </c>
      <c r="E76" s="32"/>
      <c r="F76" s="110" t="s">
        <v>47</v>
      </c>
      <c r="G76" s="45" t="s">
        <v>46</v>
      </c>
      <c r="H76" s="32"/>
      <c r="I76" s="32"/>
      <c r="J76" s="111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101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29" t="str">
        <f>E7</f>
        <v>Denný stacionár v meste Zlaté Moravce</v>
      </c>
      <c r="F85" s="230"/>
      <c r="G85" s="230"/>
      <c r="H85" s="23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19" t="str">
        <f>E9</f>
        <v>SO-07 - Prípojka plyn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27. 6. 2022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customHeight="1" x14ac:dyDescent="0.2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12" t="s">
        <v>102</v>
      </c>
      <c r="D94" s="104"/>
      <c r="E94" s="104"/>
      <c r="F94" s="104"/>
      <c r="G94" s="104"/>
      <c r="H94" s="104"/>
      <c r="I94" s="104"/>
      <c r="J94" s="113" t="s">
        <v>103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customHeight="1" x14ac:dyDescent="0.2">
      <c r="A96" s="29"/>
      <c r="B96" s="30"/>
      <c r="C96" s="114" t="s">
        <v>104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105</v>
      </c>
    </row>
    <row r="97" spans="1:31" s="9" customFormat="1" ht="24.9" customHeight="1" x14ac:dyDescent="0.2">
      <c r="B97" s="115"/>
      <c r="D97" s="116" t="s">
        <v>106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95" customHeight="1" x14ac:dyDescent="0.2">
      <c r="B98" s="119"/>
      <c r="D98" s="120" t="s">
        <v>282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95" customHeight="1" x14ac:dyDescent="0.2">
      <c r="B99" s="119"/>
      <c r="D99" s="120" t="s">
        <v>1150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95" customHeight="1" x14ac:dyDescent="0.2">
      <c r="B100" s="119"/>
      <c r="D100" s="120" t="s">
        <v>287</v>
      </c>
      <c r="E100" s="121"/>
      <c r="F100" s="121"/>
      <c r="G100" s="121"/>
      <c r="H100" s="121"/>
      <c r="I100" s="121"/>
      <c r="J100" s="122">
        <f>J142</f>
        <v>0</v>
      </c>
      <c r="L100" s="119"/>
    </row>
    <row r="101" spans="1:31" s="9" customFormat="1" ht="24.9" customHeight="1" x14ac:dyDescent="0.2">
      <c r="B101" s="115"/>
      <c r="D101" s="116" t="s">
        <v>108</v>
      </c>
      <c r="E101" s="117"/>
      <c r="F101" s="117"/>
      <c r="G101" s="117"/>
      <c r="H101" s="117"/>
      <c r="I101" s="117"/>
      <c r="J101" s="118">
        <f>J144</f>
        <v>0</v>
      </c>
      <c r="L101" s="115"/>
    </row>
    <row r="102" spans="1:31" s="10" customFormat="1" ht="19.95" customHeight="1" x14ac:dyDescent="0.2">
      <c r="B102" s="119"/>
      <c r="D102" s="120" t="s">
        <v>1621</v>
      </c>
      <c r="E102" s="121"/>
      <c r="F102" s="121"/>
      <c r="G102" s="121"/>
      <c r="H102" s="121"/>
      <c r="I102" s="121"/>
      <c r="J102" s="122">
        <f>J145</f>
        <v>0</v>
      </c>
      <c r="L102" s="119"/>
    </row>
    <row r="103" spans="1:31" s="9" customFormat="1" ht="24.9" customHeight="1" x14ac:dyDescent="0.2">
      <c r="B103" s="115"/>
      <c r="D103" s="116" t="s">
        <v>912</v>
      </c>
      <c r="E103" s="117"/>
      <c r="F103" s="117"/>
      <c r="G103" s="117"/>
      <c r="H103" s="117"/>
      <c r="I103" s="117"/>
      <c r="J103" s="118">
        <f>J154</f>
        <v>0</v>
      </c>
      <c r="L103" s="115"/>
    </row>
    <row r="104" spans="1:31" s="10" customFormat="1" ht="19.95" customHeight="1" x14ac:dyDescent="0.2">
      <c r="B104" s="119"/>
      <c r="D104" s="120" t="s">
        <v>913</v>
      </c>
      <c r="E104" s="121"/>
      <c r="F104" s="121"/>
      <c r="G104" s="121"/>
      <c r="H104" s="121"/>
      <c r="I104" s="121"/>
      <c r="J104" s="122">
        <f>J155</f>
        <v>0</v>
      </c>
      <c r="L104" s="119"/>
    </row>
    <row r="105" spans="1:31" s="10" customFormat="1" ht="19.95" customHeight="1" x14ac:dyDescent="0.2">
      <c r="B105" s="119"/>
      <c r="D105" s="120" t="s">
        <v>1622</v>
      </c>
      <c r="E105" s="121"/>
      <c r="F105" s="121"/>
      <c r="G105" s="121"/>
      <c r="H105" s="121"/>
      <c r="I105" s="121"/>
      <c r="J105" s="122">
        <f>J158</f>
        <v>0</v>
      </c>
      <c r="L105" s="119"/>
    </row>
    <row r="106" spans="1:31" s="10" customFormat="1" ht="19.95" customHeight="1" x14ac:dyDescent="0.2">
      <c r="B106" s="119"/>
      <c r="D106" s="120" t="s">
        <v>1623</v>
      </c>
      <c r="E106" s="121"/>
      <c r="F106" s="121"/>
      <c r="G106" s="121"/>
      <c r="H106" s="121"/>
      <c r="I106" s="121"/>
      <c r="J106" s="122">
        <f>J168</f>
        <v>0</v>
      </c>
      <c r="L106" s="119"/>
    </row>
    <row r="107" spans="1:31" s="10" customFormat="1" ht="19.95" customHeight="1" x14ac:dyDescent="0.2">
      <c r="B107" s="119"/>
      <c r="D107" s="120" t="s">
        <v>1624</v>
      </c>
      <c r="E107" s="121"/>
      <c r="F107" s="121"/>
      <c r="G107" s="121"/>
      <c r="H107" s="121"/>
      <c r="I107" s="121"/>
      <c r="J107" s="122">
        <f>J171</f>
        <v>0</v>
      </c>
      <c r="L107" s="119"/>
    </row>
    <row r="108" spans="1:31" s="2" customFormat="1" ht="21.75" customHeight="1" x14ac:dyDescent="0.2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customHeight="1" x14ac:dyDescent="0.2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63" s="2" customFormat="1" ht="6.9" customHeight="1" x14ac:dyDescent="0.2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" customHeight="1" x14ac:dyDescent="0.2">
      <c r="A114" s="29"/>
      <c r="B114" s="30"/>
      <c r="C114" s="18" t="s">
        <v>120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" customHeight="1" x14ac:dyDescent="0.2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 x14ac:dyDescent="0.2">
      <c r="A116" s="29"/>
      <c r="B116" s="30"/>
      <c r="C116" s="24" t="s">
        <v>15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6.5" customHeight="1" x14ac:dyDescent="0.2">
      <c r="A117" s="29"/>
      <c r="B117" s="30"/>
      <c r="C117" s="29"/>
      <c r="D117" s="29"/>
      <c r="E117" s="229" t="str">
        <f>E7</f>
        <v>Denný stacionár v meste Zlaté Moravce</v>
      </c>
      <c r="F117" s="230"/>
      <c r="G117" s="230"/>
      <c r="H117" s="230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 x14ac:dyDescent="0.2">
      <c r="A118" s="29"/>
      <c r="B118" s="30"/>
      <c r="C118" s="24" t="s">
        <v>99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 x14ac:dyDescent="0.2">
      <c r="A119" s="29"/>
      <c r="B119" s="30"/>
      <c r="C119" s="29"/>
      <c r="D119" s="29"/>
      <c r="E119" s="219" t="str">
        <f>E9</f>
        <v>SO-07 - Prípojka plyn</v>
      </c>
      <c r="F119" s="228"/>
      <c r="G119" s="228"/>
      <c r="H119" s="228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" customHeight="1" x14ac:dyDescent="0.2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 x14ac:dyDescent="0.2">
      <c r="A121" s="29"/>
      <c r="B121" s="30"/>
      <c r="C121" s="24" t="s">
        <v>18</v>
      </c>
      <c r="D121" s="29"/>
      <c r="E121" s="29"/>
      <c r="F121" s="22" t="str">
        <f>F12</f>
        <v xml:space="preserve"> </v>
      </c>
      <c r="G121" s="29"/>
      <c r="H121" s="29"/>
      <c r="I121" s="24" t="s">
        <v>20</v>
      </c>
      <c r="J121" s="55" t="str">
        <f>IF(J12="","",J12)</f>
        <v>27. 6. 2022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" customHeight="1" x14ac:dyDescent="0.2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 x14ac:dyDescent="0.2">
      <c r="A123" s="29"/>
      <c r="B123" s="30"/>
      <c r="C123" s="24" t="s">
        <v>22</v>
      </c>
      <c r="D123" s="29"/>
      <c r="E123" s="29"/>
      <c r="F123" s="22" t="str">
        <f>E15</f>
        <v xml:space="preserve"> </v>
      </c>
      <c r="G123" s="29"/>
      <c r="H123" s="29"/>
      <c r="I123" s="24" t="s">
        <v>27</v>
      </c>
      <c r="J123" s="27" t="str">
        <f>E21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15" customHeight="1" x14ac:dyDescent="0.2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29</v>
      </c>
      <c r="J124" s="27" t="str">
        <f>E24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 x14ac:dyDescent="0.2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 x14ac:dyDescent="0.2">
      <c r="A126" s="123"/>
      <c r="B126" s="124"/>
      <c r="C126" s="125" t="s">
        <v>121</v>
      </c>
      <c r="D126" s="126" t="s">
        <v>56</v>
      </c>
      <c r="E126" s="126" t="s">
        <v>52</v>
      </c>
      <c r="F126" s="126" t="s">
        <v>53</v>
      </c>
      <c r="G126" s="126" t="s">
        <v>122</v>
      </c>
      <c r="H126" s="126" t="s">
        <v>123</v>
      </c>
      <c r="I126" s="126" t="s">
        <v>124</v>
      </c>
      <c r="J126" s="127" t="s">
        <v>103</v>
      </c>
      <c r="K126" s="128" t="s">
        <v>125</v>
      </c>
      <c r="L126" s="129"/>
      <c r="M126" s="62" t="s">
        <v>1</v>
      </c>
      <c r="N126" s="63" t="s">
        <v>35</v>
      </c>
      <c r="O126" s="63" t="s">
        <v>126</v>
      </c>
      <c r="P126" s="63" t="s">
        <v>127</v>
      </c>
      <c r="Q126" s="63" t="s">
        <v>128</v>
      </c>
      <c r="R126" s="63" t="s">
        <v>129</v>
      </c>
      <c r="S126" s="63" t="s">
        <v>130</v>
      </c>
      <c r="T126" s="64" t="s">
        <v>131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8" customHeight="1" x14ac:dyDescent="0.3">
      <c r="A127" s="29"/>
      <c r="B127" s="30"/>
      <c r="C127" s="69" t="s">
        <v>104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P128+P144+P154</f>
        <v>0</v>
      </c>
      <c r="Q127" s="66"/>
      <c r="R127" s="131">
        <f>R128+R144+R154</f>
        <v>0</v>
      </c>
      <c r="S127" s="66"/>
      <c r="T127" s="132">
        <f>T128+T144+T154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70</v>
      </c>
      <c r="AU127" s="14" t="s">
        <v>105</v>
      </c>
      <c r="BK127" s="133">
        <f>BK128+BK144+BK154</f>
        <v>0</v>
      </c>
    </row>
    <row r="128" spans="1:63" s="12" customFormat="1" ht="25.95" customHeight="1" x14ac:dyDescent="0.25">
      <c r="B128" s="134"/>
      <c r="D128" s="135" t="s">
        <v>70</v>
      </c>
      <c r="E128" s="136" t="s">
        <v>132</v>
      </c>
      <c r="F128" s="136" t="s">
        <v>133</v>
      </c>
      <c r="I128" s="137"/>
      <c r="J128" s="138">
        <f>BK128</f>
        <v>0</v>
      </c>
      <c r="L128" s="134"/>
      <c r="M128" s="139"/>
      <c r="N128" s="140"/>
      <c r="O128" s="140"/>
      <c r="P128" s="141">
        <f>P129+P137+P142</f>
        <v>0</v>
      </c>
      <c r="Q128" s="140"/>
      <c r="R128" s="141">
        <f>R129+R137+R142</f>
        <v>0</v>
      </c>
      <c r="S128" s="140"/>
      <c r="T128" s="142">
        <f>T129+T137+T142</f>
        <v>0</v>
      </c>
      <c r="AR128" s="135" t="s">
        <v>78</v>
      </c>
      <c r="AT128" s="143" t="s">
        <v>70</v>
      </c>
      <c r="AU128" s="143" t="s">
        <v>71</v>
      </c>
      <c r="AY128" s="135" t="s">
        <v>134</v>
      </c>
      <c r="BK128" s="144">
        <f>BK129+BK137+BK142</f>
        <v>0</v>
      </c>
    </row>
    <row r="129" spans="1:65" s="12" customFormat="1" ht="22.8" customHeight="1" x14ac:dyDescent="0.25">
      <c r="B129" s="134"/>
      <c r="D129" s="135" t="s">
        <v>70</v>
      </c>
      <c r="E129" s="145" t="s">
        <v>78</v>
      </c>
      <c r="F129" s="145" t="s">
        <v>293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SUM(P130:P136)</f>
        <v>0</v>
      </c>
      <c r="Q129" s="140"/>
      <c r="R129" s="141">
        <f>SUM(R130:R136)</f>
        <v>0</v>
      </c>
      <c r="S129" s="140"/>
      <c r="T129" s="142">
        <f>SUM(T130:T136)</f>
        <v>0</v>
      </c>
      <c r="AR129" s="135" t="s">
        <v>78</v>
      </c>
      <c r="AT129" s="143" t="s">
        <v>70</v>
      </c>
      <c r="AU129" s="143" t="s">
        <v>78</v>
      </c>
      <c r="AY129" s="135" t="s">
        <v>134</v>
      </c>
      <c r="BK129" s="144">
        <f>SUM(BK130:BK136)</f>
        <v>0</v>
      </c>
    </row>
    <row r="130" spans="1:65" s="2" customFormat="1" ht="24.15" customHeight="1" x14ac:dyDescent="0.2">
      <c r="A130" s="29"/>
      <c r="B130" s="147"/>
      <c r="C130" s="148" t="s">
        <v>78</v>
      </c>
      <c r="D130" s="148" t="s">
        <v>137</v>
      </c>
      <c r="E130" s="149" t="s">
        <v>1625</v>
      </c>
      <c r="F130" s="150" t="s">
        <v>1626</v>
      </c>
      <c r="G130" s="151" t="s">
        <v>155</v>
      </c>
      <c r="H130" s="152">
        <v>18</v>
      </c>
      <c r="I130" s="153"/>
      <c r="J130" s="154">
        <f t="shared" ref="J130:J136" si="0">ROUND(I130*H130,2)</f>
        <v>0</v>
      </c>
      <c r="K130" s="155"/>
      <c r="L130" s="30"/>
      <c r="M130" s="156" t="s">
        <v>1</v>
      </c>
      <c r="N130" s="157" t="s">
        <v>37</v>
      </c>
      <c r="O130" s="58"/>
      <c r="P130" s="158">
        <f t="shared" ref="P130:P136" si="1">O130*H130</f>
        <v>0</v>
      </c>
      <c r="Q130" s="158">
        <v>0</v>
      </c>
      <c r="R130" s="158">
        <f t="shared" ref="R130:R136" si="2">Q130*H130</f>
        <v>0</v>
      </c>
      <c r="S130" s="158">
        <v>0</v>
      </c>
      <c r="T130" s="159">
        <f t="shared" ref="T130:T136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141</v>
      </c>
      <c r="AT130" s="160" t="s">
        <v>137</v>
      </c>
      <c r="AU130" s="160" t="s">
        <v>142</v>
      </c>
      <c r="AY130" s="14" t="s">
        <v>134</v>
      </c>
      <c r="BE130" s="161">
        <f t="shared" ref="BE130:BE136" si="4">IF(N130="základná",J130,0)</f>
        <v>0</v>
      </c>
      <c r="BF130" s="161">
        <f t="shared" ref="BF130:BF136" si="5">IF(N130="znížená",J130,0)</f>
        <v>0</v>
      </c>
      <c r="BG130" s="161">
        <f t="shared" ref="BG130:BG136" si="6">IF(N130="zákl. prenesená",J130,0)</f>
        <v>0</v>
      </c>
      <c r="BH130" s="161">
        <f t="shared" ref="BH130:BH136" si="7">IF(N130="zníž. prenesená",J130,0)</f>
        <v>0</v>
      </c>
      <c r="BI130" s="161">
        <f t="shared" ref="BI130:BI136" si="8">IF(N130="nulová",J130,0)</f>
        <v>0</v>
      </c>
      <c r="BJ130" s="14" t="s">
        <v>142</v>
      </c>
      <c r="BK130" s="161">
        <f t="shared" ref="BK130:BK136" si="9">ROUND(I130*H130,2)</f>
        <v>0</v>
      </c>
      <c r="BL130" s="14" t="s">
        <v>141</v>
      </c>
      <c r="BM130" s="160" t="s">
        <v>142</v>
      </c>
    </row>
    <row r="131" spans="1:65" s="2" customFormat="1" ht="37.799999999999997" customHeight="1" x14ac:dyDescent="0.2">
      <c r="A131" s="29"/>
      <c r="B131" s="147"/>
      <c r="C131" s="148" t="s">
        <v>142</v>
      </c>
      <c r="D131" s="148" t="s">
        <v>137</v>
      </c>
      <c r="E131" s="149" t="s">
        <v>1571</v>
      </c>
      <c r="F131" s="150" t="s">
        <v>1572</v>
      </c>
      <c r="G131" s="151" t="s">
        <v>155</v>
      </c>
      <c r="H131" s="152">
        <v>18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141</v>
      </c>
      <c r="AT131" s="160" t="s">
        <v>137</v>
      </c>
      <c r="AU131" s="160" t="s">
        <v>142</v>
      </c>
      <c r="AY131" s="14" t="s">
        <v>134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142</v>
      </c>
      <c r="BK131" s="161">
        <f t="shared" si="9"/>
        <v>0</v>
      </c>
      <c r="BL131" s="14" t="s">
        <v>141</v>
      </c>
      <c r="BM131" s="160" t="s">
        <v>141</v>
      </c>
    </row>
    <row r="132" spans="1:65" s="2" customFormat="1" ht="33" customHeight="1" x14ac:dyDescent="0.2">
      <c r="A132" s="29"/>
      <c r="B132" s="147"/>
      <c r="C132" s="148" t="s">
        <v>145</v>
      </c>
      <c r="D132" s="148" t="s">
        <v>137</v>
      </c>
      <c r="E132" s="149" t="s">
        <v>1627</v>
      </c>
      <c r="F132" s="150" t="s">
        <v>1628</v>
      </c>
      <c r="G132" s="151" t="s">
        <v>155</v>
      </c>
      <c r="H132" s="152">
        <v>8.1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141</v>
      </c>
      <c r="AT132" s="160" t="s">
        <v>137</v>
      </c>
      <c r="AU132" s="160" t="s">
        <v>142</v>
      </c>
      <c r="AY132" s="14" t="s">
        <v>134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142</v>
      </c>
      <c r="BK132" s="161">
        <f t="shared" si="9"/>
        <v>0</v>
      </c>
      <c r="BL132" s="14" t="s">
        <v>141</v>
      </c>
      <c r="BM132" s="160" t="s">
        <v>149</v>
      </c>
    </row>
    <row r="133" spans="1:65" s="2" customFormat="1" ht="21.75" customHeight="1" x14ac:dyDescent="0.2">
      <c r="A133" s="29"/>
      <c r="B133" s="147"/>
      <c r="C133" s="167" t="s">
        <v>141</v>
      </c>
      <c r="D133" s="167" t="s">
        <v>398</v>
      </c>
      <c r="E133" s="168" t="s">
        <v>1629</v>
      </c>
      <c r="F133" s="169" t="s">
        <v>1630</v>
      </c>
      <c r="G133" s="170" t="s">
        <v>182</v>
      </c>
      <c r="H133" s="171">
        <v>13</v>
      </c>
      <c r="I133" s="172"/>
      <c r="J133" s="173">
        <f t="shared" si="0"/>
        <v>0</v>
      </c>
      <c r="K133" s="174"/>
      <c r="L133" s="175"/>
      <c r="M133" s="176" t="s">
        <v>1</v>
      </c>
      <c r="N133" s="177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152</v>
      </c>
      <c r="AT133" s="160" t="s">
        <v>398</v>
      </c>
      <c r="AU133" s="160" t="s">
        <v>142</v>
      </c>
      <c r="AY133" s="14" t="s">
        <v>134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142</v>
      </c>
      <c r="BK133" s="161">
        <f t="shared" si="9"/>
        <v>0</v>
      </c>
      <c r="BL133" s="14" t="s">
        <v>141</v>
      </c>
      <c r="BM133" s="160" t="s">
        <v>152</v>
      </c>
    </row>
    <row r="134" spans="1:65" s="2" customFormat="1" ht="24.15" customHeight="1" x14ac:dyDescent="0.2">
      <c r="A134" s="29"/>
      <c r="B134" s="147"/>
      <c r="C134" s="148" t="s">
        <v>303</v>
      </c>
      <c r="D134" s="148" t="s">
        <v>137</v>
      </c>
      <c r="E134" s="149" t="s">
        <v>1579</v>
      </c>
      <c r="F134" s="150" t="s">
        <v>1580</v>
      </c>
      <c r="G134" s="151" t="s">
        <v>155</v>
      </c>
      <c r="H134" s="152">
        <v>12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141</v>
      </c>
      <c r="AT134" s="160" t="s">
        <v>137</v>
      </c>
      <c r="AU134" s="160" t="s">
        <v>142</v>
      </c>
      <c r="AY134" s="14" t="s">
        <v>134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142</v>
      </c>
      <c r="BK134" s="161">
        <f t="shared" si="9"/>
        <v>0</v>
      </c>
      <c r="BL134" s="14" t="s">
        <v>141</v>
      </c>
      <c r="BM134" s="160" t="s">
        <v>156</v>
      </c>
    </row>
    <row r="135" spans="1:65" s="2" customFormat="1" ht="24.15" customHeight="1" x14ac:dyDescent="0.2">
      <c r="A135" s="29"/>
      <c r="B135" s="147"/>
      <c r="C135" s="148" t="s">
        <v>149</v>
      </c>
      <c r="D135" s="148" t="s">
        <v>137</v>
      </c>
      <c r="E135" s="149" t="s">
        <v>1631</v>
      </c>
      <c r="F135" s="150" t="s">
        <v>1632</v>
      </c>
      <c r="G135" s="151" t="s">
        <v>226</v>
      </c>
      <c r="H135" s="152">
        <v>8.3000000000000007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141</v>
      </c>
      <c r="AT135" s="160" t="s">
        <v>137</v>
      </c>
      <c r="AU135" s="160" t="s">
        <v>142</v>
      </c>
      <c r="AY135" s="14" t="s">
        <v>134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142</v>
      </c>
      <c r="BK135" s="161">
        <f t="shared" si="9"/>
        <v>0</v>
      </c>
      <c r="BL135" s="14" t="s">
        <v>141</v>
      </c>
      <c r="BM135" s="160" t="s">
        <v>159</v>
      </c>
    </row>
    <row r="136" spans="1:65" s="2" customFormat="1" ht="21.75" customHeight="1" x14ac:dyDescent="0.2">
      <c r="A136" s="29"/>
      <c r="B136" s="147"/>
      <c r="C136" s="148" t="s">
        <v>160</v>
      </c>
      <c r="D136" s="148" t="s">
        <v>137</v>
      </c>
      <c r="E136" s="149" t="s">
        <v>1633</v>
      </c>
      <c r="F136" s="150" t="s">
        <v>1634</v>
      </c>
      <c r="G136" s="151" t="s">
        <v>140</v>
      </c>
      <c r="H136" s="152">
        <v>30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141</v>
      </c>
      <c r="AT136" s="160" t="s">
        <v>137</v>
      </c>
      <c r="AU136" s="160" t="s">
        <v>142</v>
      </c>
      <c r="AY136" s="14" t="s">
        <v>134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142</v>
      </c>
      <c r="BK136" s="161">
        <f t="shared" si="9"/>
        <v>0</v>
      </c>
      <c r="BL136" s="14" t="s">
        <v>141</v>
      </c>
      <c r="BM136" s="160" t="s">
        <v>163</v>
      </c>
    </row>
    <row r="137" spans="1:65" s="12" customFormat="1" ht="22.8" customHeight="1" x14ac:dyDescent="0.25">
      <c r="B137" s="134"/>
      <c r="D137" s="135" t="s">
        <v>70</v>
      </c>
      <c r="E137" s="145" t="s">
        <v>152</v>
      </c>
      <c r="F137" s="145" t="s">
        <v>1161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SUM(P138:P141)</f>
        <v>0</v>
      </c>
      <c r="Q137" s="140"/>
      <c r="R137" s="141">
        <f>SUM(R138:R141)</f>
        <v>0</v>
      </c>
      <c r="S137" s="140"/>
      <c r="T137" s="142">
        <f>SUM(T138:T141)</f>
        <v>0</v>
      </c>
      <c r="AR137" s="135" t="s">
        <v>78</v>
      </c>
      <c r="AT137" s="143" t="s">
        <v>70</v>
      </c>
      <c r="AU137" s="143" t="s">
        <v>78</v>
      </c>
      <c r="AY137" s="135" t="s">
        <v>134</v>
      </c>
      <c r="BK137" s="144">
        <f>SUM(BK138:BK141)</f>
        <v>0</v>
      </c>
    </row>
    <row r="138" spans="1:65" s="2" customFormat="1" ht="21.75" customHeight="1" x14ac:dyDescent="0.2">
      <c r="A138" s="29"/>
      <c r="B138" s="147"/>
      <c r="C138" s="148" t="s">
        <v>135</v>
      </c>
      <c r="D138" s="148" t="s">
        <v>137</v>
      </c>
      <c r="E138" s="149" t="s">
        <v>1577</v>
      </c>
      <c r="F138" s="150" t="s">
        <v>1578</v>
      </c>
      <c r="G138" s="151" t="s">
        <v>155</v>
      </c>
      <c r="H138" s="152">
        <v>1.86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37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141</v>
      </c>
      <c r="AT138" s="160" t="s">
        <v>137</v>
      </c>
      <c r="AU138" s="160" t="s">
        <v>142</v>
      </c>
      <c r="AY138" s="14" t="s">
        <v>134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142</v>
      </c>
      <c r="BK138" s="161">
        <f>ROUND(I138*H138,2)</f>
        <v>0</v>
      </c>
      <c r="BL138" s="14" t="s">
        <v>141</v>
      </c>
      <c r="BM138" s="160" t="s">
        <v>166</v>
      </c>
    </row>
    <row r="139" spans="1:65" s="2" customFormat="1" ht="33" customHeight="1" x14ac:dyDescent="0.2">
      <c r="A139" s="29"/>
      <c r="B139" s="147"/>
      <c r="C139" s="148" t="s">
        <v>156</v>
      </c>
      <c r="D139" s="148" t="s">
        <v>137</v>
      </c>
      <c r="E139" s="149" t="s">
        <v>1635</v>
      </c>
      <c r="F139" s="150" t="s">
        <v>1636</v>
      </c>
      <c r="G139" s="151" t="s">
        <v>226</v>
      </c>
      <c r="H139" s="152">
        <v>31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37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141</v>
      </c>
      <c r="AT139" s="160" t="s">
        <v>137</v>
      </c>
      <c r="AU139" s="160" t="s">
        <v>142</v>
      </c>
      <c r="AY139" s="14" t="s">
        <v>134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142</v>
      </c>
      <c r="BK139" s="161">
        <f>ROUND(I139*H139,2)</f>
        <v>0</v>
      </c>
      <c r="BL139" s="14" t="s">
        <v>141</v>
      </c>
      <c r="BM139" s="160" t="s">
        <v>169</v>
      </c>
    </row>
    <row r="140" spans="1:65" s="2" customFormat="1" ht="24.15" customHeight="1" x14ac:dyDescent="0.2">
      <c r="A140" s="29"/>
      <c r="B140" s="147"/>
      <c r="C140" s="167" t="s">
        <v>172</v>
      </c>
      <c r="D140" s="167" t="s">
        <v>398</v>
      </c>
      <c r="E140" s="168" t="s">
        <v>1637</v>
      </c>
      <c r="F140" s="169" t="s">
        <v>1638</v>
      </c>
      <c r="G140" s="170" t="s">
        <v>226</v>
      </c>
      <c r="H140" s="171">
        <v>31</v>
      </c>
      <c r="I140" s="172"/>
      <c r="J140" s="173">
        <f>ROUND(I140*H140,2)</f>
        <v>0</v>
      </c>
      <c r="K140" s="174"/>
      <c r="L140" s="175"/>
      <c r="M140" s="176" t="s">
        <v>1</v>
      </c>
      <c r="N140" s="177" t="s">
        <v>37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152</v>
      </c>
      <c r="AT140" s="160" t="s">
        <v>398</v>
      </c>
      <c r="AU140" s="160" t="s">
        <v>142</v>
      </c>
      <c r="AY140" s="14" t="s">
        <v>134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142</v>
      </c>
      <c r="BK140" s="161">
        <f>ROUND(I140*H140,2)</f>
        <v>0</v>
      </c>
      <c r="BL140" s="14" t="s">
        <v>141</v>
      </c>
      <c r="BM140" s="160" t="s">
        <v>7</v>
      </c>
    </row>
    <row r="141" spans="1:65" s="2" customFormat="1" ht="24.15" customHeight="1" x14ac:dyDescent="0.2">
      <c r="A141" s="29"/>
      <c r="B141" s="147"/>
      <c r="C141" s="167" t="s">
        <v>159</v>
      </c>
      <c r="D141" s="167" t="s">
        <v>398</v>
      </c>
      <c r="E141" s="168" t="s">
        <v>1639</v>
      </c>
      <c r="F141" s="169" t="s">
        <v>1640</v>
      </c>
      <c r="G141" s="170" t="s">
        <v>232</v>
      </c>
      <c r="H141" s="171">
        <v>4</v>
      </c>
      <c r="I141" s="172"/>
      <c r="J141" s="173">
        <f>ROUND(I141*H141,2)</f>
        <v>0</v>
      </c>
      <c r="K141" s="174"/>
      <c r="L141" s="175"/>
      <c r="M141" s="176" t="s">
        <v>1</v>
      </c>
      <c r="N141" s="177" t="s">
        <v>37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152</v>
      </c>
      <c r="AT141" s="160" t="s">
        <v>398</v>
      </c>
      <c r="AU141" s="160" t="s">
        <v>142</v>
      </c>
      <c r="AY141" s="14" t="s">
        <v>134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142</v>
      </c>
      <c r="BK141" s="161">
        <f>ROUND(I141*H141,2)</f>
        <v>0</v>
      </c>
      <c r="BL141" s="14" t="s">
        <v>141</v>
      </c>
      <c r="BM141" s="160" t="s">
        <v>175</v>
      </c>
    </row>
    <row r="142" spans="1:65" s="12" customFormat="1" ht="22.8" customHeight="1" x14ac:dyDescent="0.25">
      <c r="B142" s="134"/>
      <c r="D142" s="135" t="s">
        <v>70</v>
      </c>
      <c r="E142" s="145" t="s">
        <v>434</v>
      </c>
      <c r="F142" s="145" t="s">
        <v>435</v>
      </c>
      <c r="I142" s="137"/>
      <c r="J142" s="146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</v>
      </c>
      <c r="S142" s="140"/>
      <c r="T142" s="142">
        <f>T143</f>
        <v>0</v>
      </c>
      <c r="AR142" s="135" t="s">
        <v>78</v>
      </c>
      <c r="AT142" s="143" t="s">
        <v>70</v>
      </c>
      <c r="AU142" s="143" t="s">
        <v>78</v>
      </c>
      <c r="AY142" s="135" t="s">
        <v>134</v>
      </c>
      <c r="BK142" s="144">
        <f>BK143</f>
        <v>0</v>
      </c>
    </row>
    <row r="143" spans="1:65" s="2" customFormat="1" ht="33" customHeight="1" x14ac:dyDescent="0.2">
      <c r="A143" s="29"/>
      <c r="B143" s="147"/>
      <c r="C143" s="148" t="s">
        <v>163</v>
      </c>
      <c r="D143" s="148" t="s">
        <v>137</v>
      </c>
      <c r="E143" s="149" t="s">
        <v>1641</v>
      </c>
      <c r="F143" s="150" t="s">
        <v>1642</v>
      </c>
      <c r="G143" s="151" t="s">
        <v>182</v>
      </c>
      <c r="H143" s="152">
        <v>13.013999999999999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37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141</v>
      </c>
      <c r="AT143" s="160" t="s">
        <v>137</v>
      </c>
      <c r="AU143" s="160" t="s">
        <v>142</v>
      </c>
      <c r="AY143" s="14" t="s">
        <v>134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142</v>
      </c>
      <c r="BK143" s="161">
        <f>ROUND(I143*H143,2)</f>
        <v>0</v>
      </c>
      <c r="BL143" s="14" t="s">
        <v>141</v>
      </c>
      <c r="BM143" s="160" t="s">
        <v>178</v>
      </c>
    </row>
    <row r="144" spans="1:65" s="12" customFormat="1" ht="25.95" customHeight="1" x14ac:dyDescent="0.25">
      <c r="B144" s="134"/>
      <c r="D144" s="135" t="s">
        <v>70</v>
      </c>
      <c r="E144" s="136" t="s">
        <v>205</v>
      </c>
      <c r="F144" s="136" t="s">
        <v>206</v>
      </c>
      <c r="I144" s="137"/>
      <c r="J144" s="138">
        <f>BK144</f>
        <v>0</v>
      </c>
      <c r="L144" s="134"/>
      <c r="M144" s="139"/>
      <c r="N144" s="140"/>
      <c r="O144" s="140"/>
      <c r="P144" s="141">
        <f>P145</f>
        <v>0</v>
      </c>
      <c r="Q144" s="140"/>
      <c r="R144" s="141">
        <f>R145</f>
        <v>0</v>
      </c>
      <c r="S144" s="140"/>
      <c r="T144" s="142">
        <f>T145</f>
        <v>0</v>
      </c>
      <c r="AR144" s="135" t="s">
        <v>142</v>
      </c>
      <c r="AT144" s="143" t="s">
        <v>70</v>
      </c>
      <c r="AU144" s="143" t="s">
        <v>71</v>
      </c>
      <c r="AY144" s="135" t="s">
        <v>134</v>
      </c>
      <c r="BK144" s="144">
        <f>BK145</f>
        <v>0</v>
      </c>
    </row>
    <row r="145" spans="1:65" s="12" customFormat="1" ht="22.8" customHeight="1" x14ac:dyDescent="0.25">
      <c r="B145" s="134"/>
      <c r="D145" s="135" t="s">
        <v>70</v>
      </c>
      <c r="E145" s="145" t="s">
        <v>1643</v>
      </c>
      <c r="F145" s="145" t="s">
        <v>1644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SUM(P146:P153)</f>
        <v>0</v>
      </c>
      <c r="Q145" s="140"/>
      <c r="R145" s="141">
        <f>SUM(R146:R153)</f>
        <v>0</v>
      </c>
      <c r="S145" s="140"/>
      <c r="T145" s="142">
        <f>SUM(T146:T153)</f>
        <v>0</v>
      </c>
      <c r="AR145" s="135" t="s">
        <v>142</v>
      </c>
      <c r="AT145" s="143" t="s">
        <v>70</v>
      </c>
      <c r="AU145" s="143" t="s">
        <v>78</v>
      </c>
      <c r="AY145" s="135" t="s">
        <v>134</v>
      </c>
      <c r="BK145" s="144">
        <f>SUM(BK146:BK153)</f>
        <v>0</v>
      </c>
    </row>
    <row r="146" spans="1:65" s="2" customFormat="1" ht="24.15" customHeight="1" x14ac:dyDescent="0.2">
      <c r="A146" s="29"/>
      <c r="B146" s="147"/>
      <c r="C146" s="148" t="s">
        <v>194</v>
      </c>
      <c r="D146" s="148" t="s">
        <v>137</v>
      </c>
      <c r="E146" s="149" t="s">
        <v>1645</v>
      </c>
      <c r="F146" s="150" t="s">
        <v>1646</v>
      </c>
      <c r="G146" s="151" t="s">
        <v>226</v>
      </c>
      <c r="H146" s="152">
        <v>36.590000000000003</v>
      </c>
      <c r="I146" s="153"/>
      <c r="J146" s="154">
        <f t="shared" ref="J146:J153" si="10">ROUND(I146*H146,2)</f>
        <v>0</v>
      </c>
      <c r="K146" s="155"/>
      <c r="L146" s="30"/>
      <c r="M146" s="156" t="s">
        <v>1</v>
      </c>
      <c r="N146" s="157" t="s">
        <v>37</v>
      </c>
      <c r="O146" s="58"/>
      <c r="P146" s="158">
        <f t="shared" ref="P146:P153" si="11">O146*H146</f>
        <v>0</v>
      </c>
      <c r="Q146" s="158">
        <v>0</v>
      </c>
      <c r="R146" s="158">
        <f t="shared" ref="R146:R153" si="12">Q146*H146</f>
        <v>0</v>
      </c>
      <c r="S146" s="158">
        <v>0</v>
      </c>
      <c r="T146" s="159">
        <f t="shared" ref="T146:T153" si="1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166</v>
      </c>
      <c r="AT146" s="160" t="s">
        <v>137</v>
      </c>
      <c r="AU146" s="160" t="s">
        <v>142</v>
      </c>
      <c r="AY146" s="14" t="s">
        <v>134</v>
      </c>
      <c r="BE146" s="161">
        <f t="shared" ref="BE146:BE153" si="14">IF(N146="základná",J146,0)</f>
        <v>0</v>
      </c>
      <c r="BF146" s="161">
        <f t="shared" ref="BF146:BF153" si="15">IF(N146="znížená",J146,0)</f>
        <v>0</v>
      </c>
      <c r="BG146" s="161">
        <f t="shared" ref="BG146:BG153" si="16">IF(N146="zákl. prenesená",J146,0)</f>
        <v>0</v>
      </c>
      <c r="BH146" s="161">
        <f t="shared" ref="BH146:BH153" si="17">IF(N146="zníž. prenesená",J146,0)</f>
        <v>0</v>
      </c>
      <c r="BI146" s="161">
        <f t="shared" ref="BI146:BI153" si="18">IF(N146="nulová",J146,0)</f>
        <v>0</v>
      </c>
      <c r="BJ146" s="14" t="s">
        <v>142</v>
      </c>
      <c r="BK146" s="161">
        <f t="shared" ref="BK146:BK153" si="19">ROUND(I146*H146,2)</f>
        <v>0</v>
      </c>
      <c r="BL146" s="14" t="s">
        <v>166</v>
      </c>
      <c r="BM146" s="160" t="s">
        <v>183</v>
      </c>
    </row>
    <row r="147" spans="1:65" s="2" customFormat="1" ht="24.15" customHeight="1" x14ac:dyDescent="0.2">
      <c r="A147" s="29"/>
      <c r="B147" s="147"/>
      <c r="C147" s="148" t="s">
        <v>169</v>
      </c>
      <c r="D147" s="148" t="s">
        <v>137</v>
      </c>
      <c r="E147" s="149" t="s">
        <v>1647</v>
      </c>
      <c r="F147" s="150" t="s">
        <v>1648</v>
      </c>
      <c r="G147" s="151" t="s">
        <v>226</v>
      </c>
      <c r="H147" s="152">
        <v>2.36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37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166</v>
      </c>
      <c r="AT147" s="160" t="s">
        <v>137</v>
      </c>
      <c r="AU147" s="160" t="s">
        <v>142</v>
      </c>
      <c r="AY147" s="14" t="s">
        <v>134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142</v>
      </c>
      <c r="BK147" s="161">
        <f t="shared" si="19"/>
        <v>0</v>
      </c>
      <c r="BL147" s="14" t="s">
        <v>166</v>
      </c>
      <c r="BM147" s="160" t="s">
        <v>186</v>
      </c>
    </row>
    <row r="148" spans="1:65" s="2" customFormat="1" ht="24.15" customHeight="1" x14ac:dyDescent="0.2">
      <c r="A148" s="29"/>
      <c r="B148" s="147"/>
      <c r="C148" s="148" t="s">
        <v>201</v>
      </c>
      <c r="D148" s="148" t="s">
        <v>137</v>
      </c>
      <c r="E148" s="149" t="s">
        <v>1649</v>
      </c>
      <c r="F148" s="150" t="s">
        <v>1650</v>
      </c>
      <c r="G148" s="151" t="s">
        <v>1259</v>
      </c>
      <c r="H148" s="152">
        <v>1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37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166</v>
      </c>
      <c r="AT148" s="160" t="s">
        <v>137</v>
      </c>
      <c r="AU148" s="160" t="s">
        <v>142</v>
      </c>
      <c r="AY148" s="14" t="s">
        <v>134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142</v>
      </c>
      <c r="BK148" s="161">
        <f t="shared" si="19"/>
        <v>0</v>
      </c>
      <c r="BL148" s="14" t="s">
        <v>166</v>
      </c>
      <c r="BM148" s="160" t="s">
        <v>190</v>
      </c>
    </row>
    <row r="149" spans="1:65" s="2" customFormat="1" ht="37.799999999999997" customHeight="1" x14ac:dyDescent="0.2">
      <c r="A149" s="29"/>
      <c r="B149" s="147"/>
      <c r="C149" s="148" t="s">
        <v>7</v>
      </c>
      <c r="D149" s="148" t="s">
        <v>137</v>
      </c>
      <c r="E149" s="149" t="s">
        <v>1651</v>
      </c>
      <c r="F149" s="150" t="s">
        <v>1652</v>
      </c>
      <c r="G149" s="151" t="s">
        <v>232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37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166</v>
      </c>
      <c r="AT149" s="160" t="s">
        <v>137</v>
      </c>
      <c r="AU149" s="160" t="s">
        <v>142</v>
      </c>
      <c r="AY149" s="14" t="s">
        <v>134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142</v>
      </c>
      <c r="BK149" s="161">
        <f t="shared" si="19"/>
        <v>0</v>
      </c>
      <c r="BL149" s="14" t="s">
        <v>166</v>
      </c>
      <c r="BM149" s="160" t="s">
        <v>193</v>
      </c>
    </row>
    <row r="150" spans="1:65" s="2" customFormat="1" ht="33" customHeight="1" x14ac:dyDescent="0.2">
      <c r="A150" s="29"/>
      <c r="B150" s="147"/>
      <c r="C150" s="167" t="s">
        <v>212</v>
      </c>
      <c r="D150" s="167" t="s">
        <v>398</v>
      </c>
      <c r="E150" s="168" t="s">
        <v>1653</v>
      </c>
      <c r="F150" s="169" t="s">
        <v>1654</v>
      </c>
      <c r="G150" s="170" t="s">
        <v>232</v>
      </c>
      <c r="H150" s="171">
        <v>1</v>
      </c>
      <c r="I150" s="172"/>
      <c r="J150" s="173">
        <f t="shared" si="10"/>
        <v>0</v>
      </c>
      <c r="K150" s="174"/>
      <c r="L150" s="175"/>
      <c r="M150" s="176" t="s">
        <v>1</v>
      </c>
      <c r="N150" s="177" t="s">
        <v>37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193</v>
      </c>
      <c r="AT150" s="160" t="s">
        <v>398</v>
      </c>
      <c r="AU150" s="160" t="s">
        <v>142</v>
      </c>
      <c r="AY150" s="14" t="s">
        <v>134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142</v>
      </c>
      <c r="BK150" s="161">
        <f t="shared" si="19"/>
        <v>0</v>
      </c>
      <c r="BL150" s="14" t="s">
        <v>166</v>
      </c>
      <c r="BM150" s="160" t="s">
        <v>197</v>
      </c>
    </row>
    <row r="151" spans="1:65" s="2" customFormat="1" ht="24.15" customHeight="1" x14ac:dyDescent="0.2">
      <c r="A151" s="29"/>
      <c r="B151" s="147"/>
      <c r="C151" s="148" t="s">
        <v>175</v>
      </c>
      <c r="D151" s="148" t="s">
        <v>137</v>
      </c>
      <c r="E151" s="149" t="s">
        <v>1655</v>
      </c>
      <c r="F151" s="150" t="s">
        <v>1656</v>
      </c>
      <c r="G151" s="151" t="s">
        <v>1259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37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166</v>
      </c>
      <c r="AT151" s="160" t="s">
        <v>137</v>
      </c>
      <c r="AU151" s="160" t="s">
        <v>142</v>
      </c>
      <c r="AY151" s="14" t="s">
        <v>134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142</v>
      </c>
      <c r="BK151" s="161">
        <f t="shared" si="19"/>
        <v>0</v>
      </c>
      <c r="BL151" s="14" t="s">
        <v>166</v>
      </c>
      <c r="BM151" s="160" t="s">
        <v>200</v>
      </c>
    </row>
    <row r="152" spans="1:65" s="2" customFormat="1" ht="37.799999999999997" customHeight="1" x14ac:dyDescent="0.2">
      <c r="A152" s="29"/>
      <c r="B152" s="147"/>
      <c r="C152" s="148" t="s">
        <v>223</v>
      </c>
      <c r="D152" s="148" t="s">
        <v>137</v>
      </c>
      <c r="E152" s="149" t="s">
        <v>1657</v>
      </c>
      <c r="F152" s="150" t="s">
        <v>1658</v>
      </c>
      <c r="G152" s="151" t="s">
        <v>1259</v>
      </c>
      <c r="H152" s="152">
        <v>1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37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166</v>
      </c>
      <c r="AT152" s="160" t="s">
        <v>137</v>
      </c>
      <c r="AU152" s="160" t="s">
        <v>142</v>
      </c>
      <c r="AY152" s="14" t="s">
        <v>134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142</v>
      </c>
      <c r="BK152" s="161">
        <f t="shared" si="19"/>
        <v>0</v>
      </c>
      <c r="BL152" s="14" t="s">
        <v>166</v>
      </c>
      <c r="BM152" s="160" t="s">
        <v>204</v>
      </c>
    </row>
    <row r="153" spans="1:65" s="2" customFormat="1" ht="24.15" customHeight="1" x14ac:dyDescent="0.2">
      <c r="A153" s="29"/>
      <c r="B153" s="147"/>
      <c r="C153" s="167" t="s">
        <v>178</v>
      </c>
      <c r="D153" s="167" t="s">
        <v>398</v>
      </c>
      <c r="E153" s="168" t="s">
        <v>1659</v>
      </c>
      <c r="F153" s="169" t="s">
        <v>1660</v>
      </c>
      <c r="G153" s="170" t="s">
        <v>232</v>
      </c>
      <c r="H153" s="171">
        <v>1</v>
      </c>
      <c r="I153" s="172"/>
      <c r="J153" s="173">
        <f t="shared" si="10"/>
        <v>0</v>
      </c>
      <c r="K153" s="174"/>
      <c r="L153" s="175"/>
      <c r="M153" s="176" t="s">
        <v>1</v>
      </c>
      <c r="N153" s="177" t="s">
        <v>37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193</v>
      </c>
      <c r="AT153" s="160" t="s">
        <v>398</v>
      </c>
      <c r="AU153" s="160" t="s">
        <v>142</v>
      </c>
      <c r="AY153" s="14" t="s">
        <v>134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142</v>
      </c>
      <c r="BK153" s="161">
        <f t="shared" si="19"/>
        <v>0</v>
      </c>
      <c r="BL153" s="14" t="s">
        <v>166</v>
      </c>
      <c r="BM153" s="160" t="s">
        <v>211</v>
      </c>
    </row>
    <row r="154" spans="1:65" s="12" customFormat="1" ht="25.95" customHeight="1" x14ac:dyDescent="0.25">
      <c r="B154" s="134"/>
      <c r="D154" s="135" t="s">
        <v>70</v>
      </c>
      <c r="E154" s="136" t="s">
        <v>398</v>
      </c>
      <c r="F154" s="136" t="s">
        <v>926</v>
      </c>
      <c r="I154" s="137"/>
      <c r="J154" s="138">
        <f>BK154</f>
        <v>0</v>
      </c>
      <c r="L154" s="134"/>
      <c r="M154" s="139"/>
      <c r="N154" s="140"/>
      <c r="O154" s="140"/>
      <c r="P154" s="141">
        <f>P155+P158+P168+P171</f>
        <v>0</v>
      </c>
      <c r="Q154" s="140"/>
      <c r="R154" s="141">
        <f>R155+R158+R168+R171</f>
        <v>0</v>
      </c>
      <c r="S154" s="140"/>
      <c r="T154" s="142">
        <f>T155+T158+T168+T171</f>
        <v>0</v>
      </c>
      <c r="AR154" s="135" t="s">
        <v>145</v>
      </c>
      <c r="AT154" s="143" t="s">
        <v>70</v>
      </c>
      <c r="AU154" s="143" t="s">
        <v>71</v>
      </c>
      <c r="AY154" s="135" t="s">
        <v>134</v>
      </c>
      <c r="BK154" s="144">
        <f>BK155+BK158+BK168+BK171</f>
        <v>0</v>
      </c>
    </row>
    <row r="155" spans="1:65" s="12" customFormat="1" ht="22.8" customHeight="1" x14ac:dyDescent="0.25">
      <c r="B155" s="134"/>
      <c r="D155" s="135" t="s">
        <v>70</v>
      </c>
      <c r="E155" s="145" t="s">
        <v>927</v>
      </c>
      <c r="F155" s="145" t="s">
        <v>928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SUM(P156:P157)</f>
        <v>0</v>
      </c>
      <c r="Q155" s="140"/>
      <c r="R155" s="141">
        <f>SUM(R156:R157)</f>
        <v>0</v>
      </c>
      <c r="S155" s="140"/>
      <c r="T155" s="142">
        <f>SUM(T156:T157)</f>
        <v>0</v>
      </c>
      <c r="AR155" s="135" t="s">
        <v>145</v>
      </c>
      <c r="AT155" s="143" t="s">
        <v>70</v>
      </c>
      <c r="AU155" s="143" t="s">
        <v>78</v>
      </c>
      <c r="AY155" s="135" t="s">
        <v>134</v>
      </c>
      <c r="BK155" s="144">
        <f>SUM(BK156:BK157)</f>
        <v>0</v>
      </c>
    </row>
    <row r="156" spans="1:65" s="2" customFormat="1" ht="16.5" customHeight="1" x14ac:dyDescent="0.2">
      <c r="A156" s="29"/>
      <c r="B156" s="147"/>
      <c r="C156" s="148" t="s">
        <v>245</v>
      </c>
      <c r="D156" s="148" t="s">
        <v>137</v>
      </c>
      <c r="E156" s="149" t="s">
        <v>1661</v>
      </c>
      <c r="F156" s="150" t="s">
        <v>1662</v>
      </c>
      <c r="G156" s="151" t="s">
        <v>226</v>
      </c>
      <c r="H156" s="152">
        <v>31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37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274</v>
      </c>
      <c r="AT156" s="160" t="s">
        <v>137</v>
      </c>
      <c r="AU156" s="160" t="s">
        <v>142</v>
      </c>
      <c r="AY156" s="14" t="s">
        <v>134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142</v>
      </c>
      <c r="BK156" s="161">
        <f>ROUND(I156*H156,2)</f>
        <v>0</v>
      </c>
      <c r="BL156" s="14" t="s">
        <v>274</v>
      </c>
      <c r="BM156" s="160" t="s">
        <v>215</v>
      </c>
    </row>
    <row r="157" spans="1:65" s="2" customFormat="1" ht="16.5" customHeight="1" x14ac:dyDescent="0.2">
      <c r="A157" s="29"/>
      <c r="B157" s="147"/>
      <c r="C157" s="167" t="s">
        <v>186</v>
      </c>
      <c r="D157" s="167" t="s">
        <v>398</v>
      </c>
      <c r="E157" s="168" t="s">
        <v>1663</v>
      </c>
      <c r="F157" s="169" t="s">
        <v>1664</v>
      </c>
      <c r="G157" s="170" t="s">
        <v>226</v>
      </c>
      <c r="H157" s="171">
        <v>31</v>
      </c>
      <c r="I157" s="172"/>
      <c r="J157" s="173">
        <f>ROUND(I157*H157,2)</f>
        <v>0</v>
      </c>
      <c r="K157" s="174"/>
      <c r="L157" s="175"/>
      <c r="M157" s="176" t="s">
        <v>1</v>
      </c>
      <c r="N157" s="177" t="s">
        <v>37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697</v>
      </c>
      <c r="AT157" s="160" t="s">
        <v>398</v>
      </c>
      <c r="AU157" s="160" t="s">
        <v>142</v>
      </c>
      <c r="AY157" s="14" t="s">
        <v>134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142</v>
      </c>
      <c r="BK157" s="161">
        <f>ROUND(I157*H157,2)</f>
        <v>0</v>
      </c>
      <c r="BL157" s="14" t="s">
        <v>274</v>
      </c>
      <c r="BM157" s="160" t="s">
        <v>220</v>
      </c>
    </row>
    <row r="158" spans="1:65" s="12" customFormat="1" ht="22.8" customHeight="1" x14ac:dyDescent="0.25">
      <c r="B158" s="134"/>
      <c r="D158" s="135" t="s">
        <v>70</v>
      </c>
      <c r="E158" s="145" t="s">
        <v>1075</v>
      </c>
      <c r="F158" s="145" t="s">
        <v>1665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SUM(P159:P167)</f>
        <v>0</v>
      </c>
      <c r="Q158" s="140"/>
      <c r="R158" s="141">
        <f>SUM(R159:R167)</f>
        <v>0</v>
      </c>
      <c r="S158" s="140"/>
      <c r="T158" s="142">
        <f>SUM(T159:T167)</f>
        <v>0</v>
      </c>
      <c r="AR158" s="135" t="s">
        <v>145</v>
      </c>
      <c r="AT158" s="143" t="s">
        <v>70</v>
      </c>
      <c r="AU158" s="143" t="s">
        <v>78</v>
      </c>
      <c r="AY158" s="135" t="s">
        <v>134</v>
      </c>
      <c r="BK158" s="144">
        <f>SUM(BK159:BK167)</f>
        <v>0</v>
      </c>
    </row>
    <row r="159" spans="1:65" s="2" customFormat="1" ht="16.5" customHeight="1" x14ac:dyDescent="0.2">
      <c r="A159" s="29"/>
      <c r="B159" s="147"/>
      <c r="C159" s="148" t="s">
        <v>190</v>
      </c>
      <c r="D159" s="148" t="s">
        <v>137</v>
      </c>
      <c r="E159" s="149" t="s">
        <v>1666</v>
      </c>
      <c r="F159" s="150" t="s">
        <v>1667</v>
      </c>
      <c r="G159" s="151" t="s">
        <v>1668</v>
      </c>
      <c r="H159" s="152">
        <v>1</v>
      </c>
      <c r="I159" s="153"/>
      <c r="J159" s="154">
        <f t="shared" ref="J159:J167" si="20">ROUND(I159*H159,2)</f>
        <v>0</v>
      </c>
      <c r="K159" s="155"/>
      <c r="L159" s="30"/>
      <c r="M159" s="156" t="s">
        <v>1</v>
      </c>
      <c r="N159" s="157" t="s">
        <v>37</v>
      </c>
      <c r="O159" s="58"/>
      <c r="P159" s="158">
        <f t="shared" ref="P159:P167" si="21">O159*H159</f>
        <v>0</v>
      </c>
      <c r="Q159" s="158">
        <v>0</v>
      </c>
      <c r="R159" s="158">
        <f t="shared" ref="R159:R167" si="22">Q159*H159</f>
        <v>0</v>
      </c>
      <c r="S159" s="158">
        <v>0</v>
      </c>
      <c r="T159" s="159">
        <f t="shared" ref="T159:T167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274</v>
      </c>
      <c r="AT159" s="160" t="s">
        <v>137</v>
      </c>
      <c r="AU159" s="160" t="s">
        <v>142</v>
      </c>
      <c r="AY159" s="14" t="s">
        <v>134</v>
      </c>
      <c r="BE159" s="161">
        <f t="shared" ref="BE159:BE167" si="24">IF(N159="základná",J159,0)</f>
        <v>0</v>
      </c>
      <c r="BF159" s="161">
        <f t="shared" ref="BF159:BF167" si="25">IF(N159="znížená",J159,0)</f>
        <v>0</v>
      </c>
      <c r="BG159" s="161">
        <f t="shared" ref="BG159:BG167" si="26">IF(N159="zákl. prenesená",J159,0)</f>
        <v>0</v>
      </c>
      <c r="BH159" s="161">
        <f t="shared" ref="BH159:BH167" si="27">IF(N159="zníž. prenesená",J159,0)</f>
        <v>0</v>
      </c>
      <c r="BI159" s="161">
        <f t="shared" ref="BI159:BI167" si="28">IF(N159="nulová",J159,0)</f>
        <v>0</v>
      </c>
      <c r="BJ159" s="14" t="s">
        <v>142</v>
      </c>
      <c r="BK159" s="161">
        <f t="shared" ref="BK159:BK167" si="29">ROUND(I159*H159,2)</f>
        <v>0</v>
      </c>
      <c r="BL159" s="14" t="s">
        <v>274</v>
      </c>
      <c r="BM159" s="160" t="s">
        <v>227</v>
      </c>
    </row>
    <row r="160" spans="1:65" s="2" customFormat="1" ht="24.15" customHeight="1" x14ac:dyDescent="0.2">
      <c r="A160" s="29"/>
      <c r="B160" s="147"/>
      <c r="C160" s="148" t="s">
        <v>265</v>
      </c>
      <c r="D160" s="148" t="s">
        <v>137</v>
      </c>
      <c r="E160" s="149" t="s">
        <v>1669</v>
      </c>
      <c r="F160" s="150" t="s">
        <v>1670</v>
      </c>
      <c r="G160" s="151" t="s">
        <v>232</v>
      </c>
      <c r="H160" s="152">
        <v>1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37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274</v>
      </c>
      <c r="AT160" s="160" t="s">
        <v>137</v>
      </c>
      <c r="AU160" s="160" t="s">
        <v>142</v>
      </c>
      <c r="AY160" s="14" t="s">
        <v>134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142</v>
      </c>
      <c r="BK160" s="161">
        <f t="shared" si="29"/>
        <v>0</v>
      </c>
      <c r="BL160" s="14" t="s">
        <v>274</v>
      </c>
      <c r="BM160" s="160" t="s">
        <v>233</v>
      </c>
    </row>
    <row r="161" spans="1:65" s="2" customFormat="1" ht="24.15" customHeight="1" x14ac:dyDescent="0.2">
      <c r="A161" s="29"/>
      <c r="B161" s="147"/>
      <c r="C161" s="167" t="s">
        <v>193</v>
      </c>
      <c r="D161" s="167" t="s">
        <v>398</v>
      </c>
      <c r="E161" s="168" t="s">
        <v>1671</v>
      </c>
      <c r="F161" s="169" t="s">
        <v>1672</v>
      </c>
      <c r="G161" s="170" t="s">
        <v>232</v>
      </c>
      <c r="H161" s="171">
        <v>1</v>
      </c>
      <c r="I161" s="172"/>
      <c r="J161" s="173">
        <f t="shared" si="20"/>
        <v>0</v>
      </c>
      <c r="K161" s="174"/>
      <c r="L161" s="175"/>
      <c r="M161" s="176" t="s">
        <v>1</v>
      </c>
      <c r="N161" s="177" t="s">
        <v>37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697</v>
      </c>
      <c r="AT161" s="160" t="s">
        <v>398</v>
      </c>
      <c r="AU161" s="160" t="s">
        <v>142</v>
      </c>
      <c r="AY161" s="14" t="s">
        <v>134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142</v>
      </c>
      <c r="BK161" s="161">
        <f t="shared" si="29"/>
        <v>0</v>
      </c>
      <c r="BL161" s="14" t="s">
        <v>274</v>
      </c>
      <c r="BM161" s="160" t="s">
        <v>239</v>
      </c>
    </row>
    <row r="162" spans="1:65" s="2" customFormat="1" ht="21.75" customHeight="1" x14ac:dyDescent="0.2">
      <c r="A162" s="29"/>
      <c r="B162" s="147"/>
      <c r="C162" s="148" t="s">
        <v>277</v>
      </c>
      <c r="D162" s="148" t="s">
        <v>137</v>
      </c>
      <c r="E162" s="149" t="s">
        <v>1673</v>
      </c>
      <c r="F162" s="150" t="s">
        <v>1674</v>
      </c>
      <c r="G162" s="151" t="s">
        <v>232</v>
      </c>
      <c r="H162" s="152">
        <v>1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37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274</v>
      </c>
      <c r="AT162" s="160" t="s">
        <v>137</v>
      </c>
      <c r="AU162" s="160" t="s">
        <v>142</v>
      </c>
      <c r="AY162" s="14" t="s">
        <v>134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142</v>
      </c>
      <c r="BK162" s="161">
        <f t="shared" si="29"/>
        <v>0</v>
      </c>
      <c r="BL162" s="14" t="s">
        <v>274</v>
      </c>
      <c r="BM162" s="160" t="s">
        <v>244</v>
      </c>
    </row>
    <row r="163" spans="1:65" s="2" customFormat="1" ht="24.15" customHeight="1" x14ac:dyDescent="0.2">
      <c r="A163" s="29"/>
      <c r="B163" s="147"/>
      <c r="C163" s="167" t="s">
        <v>197</v>
      </c>
      <c r="D163" s="167" t="s">
        <v>398</v>
      </c>
      <c r="E163" s="168" t="s">
        <v>1671</v>
      </c>
      <c r="F163" s="169" t="s">
        <v>1672</v>
      </c>
      <c r="G163" s="170" t="s">
        <v>232</v>
      </c>
      <c r="H163" s="171">
        <v>1</v>
      </c>
      <c r="I163" s="172"/>
      <c r="J163" s="173">
        <f t="shared" si="20"/>
        <v>0</v>
      </c>
      <c r="K163" s="174"/>
      <c r="L163" s="175"/>
      <c r="M163" s="176" t="s">
        <v>1</v>
      </c>
      <c r="N163" s="177" t="s">
        <v>37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697</v>
      </c>
      <c r="AT163" s="160" t="s">
        <v>398</v>
      </c>
      <c r="AU163" s="160" t="s">
        <v>142</v>
      </c>
      <c r="AY163" s="14" t="s">
        <v>134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142</v>
      </c>
      <c r="BK163" s="161">
        <f t="shared" si="29"/>
        <v>0</v>
      </c>
      <c r="BL163" s="14" t="s">
        <v>274</v>
      </c>
      <c r="BM163" s="160" t="s">
        <v>248</v>
      </c>
    </row>
    <row r="164" spans="1:65" s="2" customFormat="1" ht="16.5" customHeight="1" x14ac:dyDescent="0.2">
      <c r="A164" s="29"/>
      <c r="B164" s="147"/>
      <c r="C164" s="148" t="s">
        <v>361</v>
      </c>
      <c r="D164" s="148" t="s">
        <v>137</v>
      </c>
      <c r="E164" s="149" t="s">
        <v>1675</v>
      </c>
      <c r="F164" s="150" t="s">
        <v>1676</v>
      </c>
      <c r="G164" s="151" t="s">
        <v>232</v>
      </c>
      <c r="H164" s="152">
        <v>1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37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274</v>
      </c>
      <c r="AT164" s="160" t="s">
        <v>137</v>
      </c>
      <c r="AU164" s="160" t="s">
        <v>142</v>
      </c>
      <c r="AY164" s="14" t="s">
        <v>134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142</v>
      </c>
      <c r="BK164" s="161">
        <f t="shared" si="29"/>
        <v>0</v>
      </c>
      <c r="BL164" s="14" t="s">
        <v>274</v>
      </c>
      <c r="BM164" s="160" t="s">
        <v>253</v>
      </c>
    </row>
    <row r="165" spans="1:65" s="2" customFormat="1" ht="24.15" customHeight="1" x14ac:dyDescent="0.2">
      <c r="A165" s="29"/>
      <c r="B165" s="147"/>
      <c r="C165" s="148" t="s">
        <v>200</v>
      </c>
      <c r="D165" s="148" t="s">
        <v>137</v>
      </c>
      <c r="E165" s="149" t="s">
        <v>1677</v>
      </c>
      <c r="F165" s="150" t="s">
        <v>1678</v>
      </c>
      <c r="G165" s="151" t="s">
        <v>1668</v>
      </c>
      <c r="H165" s="152">
        <v>1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37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274</v>
      </c>
      <c r="AT165" s="160" t="s">
        <v>137</v>
      </c>
      <c r="AU165" s="160" t="s">
        <v>142</v>
      </c>
      <c r="AY165" s="14" t="s">
        <v>134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142</v>
      </c>
      <c r="BK165" s="161">
        <f t="shared" si="29"/>
        <v>0</v>
      </c>
      <c r="BL165" s="14" t="s">
        <v>274</v>
      </c>
      <c r="BM165" s="160" t="s">
        <v>259</v>
      </c>
    </row>
    <row r="166" spans="1:65" s="2" customFormat="1" ht="24.15" customHeight="1" x14ac:dyDescent="0.2">
      <c r="A166" s="29"/>
      <c r="B166" s="147"/>
      <c r="C166" s="148" t="s">
        <v>366</v>
      </c>
      <c r="D166" s="148" t="s">
        <v>137</v>
      </c>
      <c r="E166" s="149" t="s">
        <v>1679</v>
      </c>
      <c r="F166" s="150" t="s">
        <v>1680</v>
      </c>
      <c r="G166" s="151" t="s">
        <v>1681</v>
      </c>
      <c r="H166" s="152">
        <v>1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37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274</v>
      </c>
      <c r="AT166" s="160" t="s">
        <v>137</v>
      </c>
      <c r="AU166" s="160" t="s">
        <v>142</v>
      </c>
      <c r="AY166" s="14" t="s">
        <v>134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142</v>
      </c>
      <c r="BK166" s="161">
        <f t="shared" si="29"/>
        <v>0</v>
      </c>
      <c r="BL166" s="14" t="s">
        <v>274</v>
      </c>
      <c r="BM166" s="160" t="s">
        <v>262</v>
      </c>
    </row>
    <row r="167" spans="1:65" s="2" customFormat="1" ht="16.5" customHeight="1" x14ac:dyDescent="0.2">
      <c r="A167" s="29"/>
      <c r="B167" s="147"/>
      <c r="C167" s="148" t="s">
        <v>204</v>
      </c>
      <c r="D167" s="148" t="s">
        <v>137</v>
      </c>
      <c r="E167" s="149" t="s">
        <v>1682</v>
      </c>
      <c r="F167" s="150" t="s">
        <v>1683</v>
      </c>
      <c r="G167" s="151" t="s">
        <v>1681</v>
      </c>
      <c r="H167" s="152">
        <v>1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37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274</v>
      </c>
      <c r="AT167" s="160" t="s">
        <v>137</v>
      </c>
      <c r="AU167" s="160" t="s">
        <v>142</v>
      </c>
      <c r="AY167" s="14" t="s">
        <v>134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142</v>
      </c>
      <c r="BK167" s="161">
        <f t="shared" si="29"/>
        <v>0</v>
      </c>
      <c r="BL167" s="14" t="s">
        <v>274</v>
      </c>
      <c r="BM167" s="160" t="s">
        <v>269</v>
      </c>
    </row>
    <row r="168" spans="1:65" s="12" customFormat="1" ht="22.8" customHeight="1" x14ac:dyDescent="0.25">
      <c r="B168" s="134"/>
      <c r="D168" s="135" t="s">
        <v>70</v>
      </c>
      <c r="E168" s="145" t="s">
        <v>1684</v>
      </c>
      <c r="F168" s="145" t="s">
        <v>1685</v>
      </c>
      <c r="I168" s="137"/>
      <c r="J168" s="146">
        <f>BK168</f>
        <v>0</v>
      </c>
      <c r="L168" s="134"/>
      <c r="M168" s="139"/>
      <c r="N168" s="140"/>
      <c r="O168" s="140"/>
      <c r="P168" s="141">
        <f>SUM(P169:P170)</f>
        <v>0</v>
      </c>
      <c r="Q168" s="140"/>
      <c r="R168" s="141">
        <f>SUM(R169:R170)</f>
        <v>0</v>
      </c>
      <c r="S168" s="140"/>
      <c r="T168" s="142">
        <f>SUM(T169:T170)</f>
        <v>0</v>
      </c>
      <c r="AR168" s="135" t="s">
        <v>145</v>
      </c>
      <c r="AT168" s="143" t="s">
        <v>70</v>
      </c>
      <c r="AU168" s="143" t="s">
        <v>78</v>
      </c>
      <c r="AY168" s="135" t="s">
        <v>134</v>
      </c>
      <c r="BK168" s="144">
        <f>SUM(BK169:BK170)</f>
        <v>0</v>
      </c>
    </row>
    <row r="169" spans="1:65" s="2" customFormat="1" ht="24.15" customHeight="1" x14ac:dyDescent="0.2">
      <c r="A169" s="29"/>
      <c r="B169" s="147"/>
      <c r="C169" s="148" t="s">
        <v>380</v>
      </c>
      <c r="D169" s="148" t="s">
        <v>137</v>
      </c>
      <c r="E169" s="149" t="s">
        <v>1686</v>
      </c>
      <c r="F169" s="150" t="s">
        <v>1687</v>
      </c>
      <c r="G169" s="151" t="s">
        <v>226</v>
      </c>
      <c r="H169" s="152">
        <v>31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37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274</v>
      </c>
      <c r="AT169" s="160" t="s">
        <v>137</v>
      </c>
      <c r="AU169" s="160" t="s">
        <v>142</v>
      </c>
      <c r="AY169" s="14" t="s">
        <v>134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142</v>
      </c>
      <c r="BK169" s="161">
        <f>ROUND(I169*H169,2)</f>
        <v>0</v>
      </c>
      <c r="BL169" s="14" t="s">
        <v>274</v>
      </c>
      <c r="BM169" s="160" t="s">
        <v>274</v>
      </c>
    </row>
    <row r="170" spans="1:65" s="2" customFormat="1" ht="24.15" customHeight="1" x14ac:dyDescent="0.2">
      <c r="A170" s="29"/>
      <c r="B170" s="147"/>
      <c r="C170" s="167" t="s">
        <v>215</v>
      </c>
      <c r="D170" s="167" t="s">
        <v>398</v>
      </c>
      <c r="E170" s="168" t="s">
        <v>1688</v>
      </c>
      <c r="F170" s="169" t="s">
        <v>1689</v>
      </c>
      <c r="G170" s="170" t="s">
        <v>226</v>
      </c>
      <c r="H170" s="171">
        <v>31</v>
      </c>
      <c r="I170" s="172"/>
      <c r="J170" s="173">
        <f>ROUND(I170*H170,2)</f>
        <v>0</v>
      </c>
      <c r="K170" s="174"/>
      <c r="L170" s="175"/>
      <c r="M170" s="176" t="s">
        <v>1</v>
      </c>
      <c r="N170" s="177" t="s">
        <v>37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697</v>
      </c>
      <c r="AT170" s="160" t="s">
        <v>398</v>
      </c>
      <c r="AU170" s="160" t="s">
        <v>142</v>
      </c>
      <c r="AY170" s="14" t="s">
        <v>134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142</v>
      </c>
      <c r="BK170" s="161">
        <f>ROUND(I170*H170,2)</f>
        <v>0</v>
      </c>
      <c r="BL170" s="14" t="s">
        <v>274</v>
      </c>
      <c r="BM170" s="160" t="s">
        <v>280</v>
      </c>
    </row>
    <row r="171" spans="1:65" s="12" customFormat="1" ht="22.8" customHeight="1" x14ac:dyDescent="0.25">
      <c r="B171" s="134"/>
      <c r="D171" s="135" t="s">
        <v>70</v>
      </c>
      <c r="E171" s="145" t="s">
        <v>1690</v>
      </c>
      <c r="F171" s="145" t="s">
        <v>1691</v>
      </c>
      <c r="I171" s="137"/>
      <c r="J171" s="146">
        <f>BK171</f>
        <v>0</v>
      </c>
      <c r="L171" s="134"/>
      <c r="M171" s="139"/>
      <c r="N171" s="140"/>
      <c r="O171" s="140"/>
      <c r="P171" s="141">
        <f>P172</f>
        <v>0</v>
      </c>
      <c r="Q171" s="140"/>
      <c r="R171" s="141">
        <f>R172</f>
        <v>0</v>
      </c>
      <c r="S171" s="140"/>
      <c r="T171" s="142">
        <f>T172</f>
        <v>0</v>
      </c>
      <c r="AR171" s="135" t="s">
        <v>145</v>
      </c>
      <c r="AT171" s="143" t="s">
        <v>70</v>
      </c>
      <c r="AU171" s="143" t="s">
        <v>78</v>
      </c>
      <c r="AY171" s="135" t="s">
        <v>134</v>
      </c>
      <c r="BK171" s="144">
        <f>BK172</f>
        <v>0</v>
      </c>
    </row>
    <row r="172" spans="1:65" s="2" customFormat="1" ht="16.5" customHeight="1" x14ac:dyDescent="0.2">
      <c r="A172" s="29"/>
      <c r="B172" s="147"/>
      <c r="C172" s="148" t="s">
        <v>220</v>
      </c>
      <c r="D172" s="148" t="s">
        <v>137</v>
      </c>
      <c r="E172" s="149" t="s">
        <v>1692</v>
      </c>
      <c r="F172" s="150" t="s">
        <v>1693</v>
      </c>
      <c r="G172" s="151" t="s">
        <v>1668</v>
      </c>
      <c r="H172" s="152">
        <v>1</v>
      </c>
      <c r="I172" s="153"/>
      <c r="J172" s="154">
        <f>ROUND(I172*H172,2)</f>
        <v>0</v>
      </c>
      <c r="K172" s="155"/>
      <c r="L172" s="30"/>
      <c r="M172" s="162" t="s">
        <v>1</v>
      </c>
      <c r="N172" s="163" t="s">
        <v>37</v>
      </c>
      <c r="O172" s="164"/>
      <c r="P172" s="165">
        <f>O172*H172</f>
        <v>0</v>
      </c>
      <c r="Q172" s="165">
        <v>0</v>
      </c>
      <c r="R172" s="165">
        <f>Q172*H172</f>
        <v>0</v>
      </c>
      <c r="S172" s="165">
        <v>0</v>
      </c>
      <c r="T172" s="166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274</v>
      </c>
      <c r="AT172" s="160" t="s">
        <v>137</v>
      </c>
      <c r="AU172" s="160" t="s">
        <v>142</v>
      </c>
      <c r="AY172" s="14" t="s">
        <v>134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4" t="s">
        <v>142</v>
      </c>
      <c r="BK172" s="161">
        <f>ROUND(I172*H172,2)</f>
        <v>0</v>
      </c>
      <c r="BL172" s="14" t="s">
        <v>274</v>
      </c>
      <c r="BM172" s="160" t="s">
        <v>369</v>
      </c>
    </row>
    <row r="173" spans="1:65" s="2" customFormat="1" ht="6.9" customHeight="1" x14ac:dyDescent="0.2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6:K172" xr:uid="{00000000-0009-0000-0000-000007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SO-01 - Búracie práce</vt:lpstr>
      <vt:lpstr>SO-02 - Architektúra</vt:lpstr>
      <vt:lpstr>SO-03 - Elektroinštalácia</vt:lpstr>
      <vt:lpstr>SO-04 - Zdravotechnika</vt:lpstr>
      <vt:lpstr>SO-05 - Vykurovanie</vt:lpstr>
      <vt:lpstr>SO-06 - Prípojka kanalizácie</vt:lpstr>
      <vt:lpstr>SO-07 - Prípojka plyn</vt:lpstr>
      <vt:lpstr>'Rekapitulácia stavby'!Názvy_tlače</vt:lpstr>
      <vt:lpstr>'SO-01 - Búracie práce'!Názvy_tlače</vt:lpstr>
      <vt:lpstr>'SO-02 - Architektúra'!Názvy_tlače</vt:lpstr>
      <vt:lpstr>'SO-03 - Elektroinštalácia'!Názvy_tlače</vt:lpstr>
      <vt:lpstr>'SO-04 - Zdravotechnika'!Názvy_tlače</vt:lpstr>
      <vt:lpstr>'SO-05 - Vykurovanie'!Názvy_tlače</vt:lpstr>
      <vt:lpstr>'SO-06 - Prípojka kanalizácie'!Názvy_tlače</vt:lpstr>
      <vt:lpstr>'SO-07 - Prípojka plyn'!Názvy_tlače</vt:lpstr>
      <vt:lpstr>'Rekapitulácia stavby'!Oblasť_tlače</vt:lpstr>
      <vt:lpstr>'SO-01 - Búracie práce'!Oblasť_tlače</vt:lpstr>
      <vt:lpstr>'SO-02 - Architektúra'!Oblasť_tlače</vt:lpstr>
      <vt:lpstr>'SO-03 - Elektroinštalácia'!Oblasť_tlače</vt:lpstr>
      <vt:lpstr>'SO-04 - Zdravotechnika'!Oblasť_tlače</vt:lpstr>
      <vt:lpstr>'SO-05 - Vykurovanie'!Oblasť_tlače</vt:lpstr>
      <vt:lpstr>'SO-06 - Prípojka kanalizácie'!Oblasť_tlače</vt:lpstr>
      <vt:lpstr>'SO-07 - Prípojka plyn'!Oblasť_tlače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Anicka</cp:lastModifiedBy>
  <dcterms:created xsi:type="dcterms:W3CDTF">2022-06-27T06:22:57Z</dcterms:created>
  <dcterms:modified xsi:type="dcterms:W3CDTF">2022-06-27T07:05:08Z</dcterms:modified>
</cp:coreProperties>
</file>