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projekt_23\Vranov\297_Zariadenie opatrovateľskej služby\01_PODKLADY\ROZPOČET\"/>
    </mc:Choice>
  </mc:AlternateContent>
  <bookViews>
    <workbookView xWindow="0" yWindow="0" windowWidth="0" windowHeight="0"/>
  </bookViews>
  <sheets>
    <sheet name="Rekapitulácia stavby" sheetId="1" r:id="rId1"/>
    <sheet name="1 - Architektonicko-stave..." sheetId="2" r:id="rId2"/>
    <sheet name="2 - Elektroinštalácia a o..." sheetId="3" r:id="rId3"/>
    <sheet name="3 - Zdravotechnika" sheetId="4" r:id="rId4"/>
    <sheet name="4 - Vykurovanie" sheetId="5" r:id="rId5"/>
    <sheet name="5 - Vzduchotechnika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'1 - Architektonicko-stave...'!$C$136:$K$346</definedName>
    <definedName name="_xlnm.Print_Area" localSheetId="1">'1 - Architektonicko-stave...'!$C$124:$J$346</definedName>
    <definedName name="_xlnm.Print_Titles" localSheetId="1">'1 - Architektonicko-stave...'!$136:$136</definedName>
    <definedName name="_xlnm._FilterDatabase" localSheetId="2" hidden="1">'2 - Elektroinštalácia a o...'!$C$121:$K$263</definedName>
    <definedName name="_xlnm.Print_Area" localSheetId="2">'2 - Elektroinštalácia a o...'!$C$109:$J$263</definedName>
    <definedName name="_xlnm.Print_Titles" localSheetId="2">'2 - Elektroinštalácia a o...'!$121:$121</definedName>
    <definedName name="_xlnm._FilterDatabase" localSheetId="3" hidden="1">'3 - Zdravotechnika'!$C$125:$K$263</definedName>
    <definedName name="_xlnm.Print_Area" localSheetId="3">'3 - Zdravotechnika'!$C$113:$J$263</definedName>
    <definedName name="_xlnm.Print_Titles" localSheetId="3">'3 - Zdravotechnika'!$125:$125</definedName>
    <definedName name="_xlnm._FilterDatabase" localSheetId="4" hidden="1">'4 - Vykurovanie'!$C$127:$K$267</definedName>
    <definedName name="_xlnm.Print_Area" localSheetId="4">'4 - Vykurovanie'!$C$115:$J$267</definedName>
    <definedName name="_xlnm.Print_Titles" localSheetId="4">'4 - Vykurovanie'!$127:$127</definedName>
    <definedName name="_xlnm._FilterDatabase" localSheetId="5" hidden="1">'5 - Vzduchotechnika'!$C$123:$K$193</definedName>
    <definedName name="_xlnm.Print_Area" localSheetId="5">'5 - Vzduchotechnika'!$C$111:$J$193</definedName>
    <definedName name="_xlnm.Print_Titles" localSheetId="5">'5 - Vzduchotechnika'!$123:$123</definedName>
  </definedNames>
  <calcPr/>
</workbook>
</file>

<file path=xl/calcChain.xml><?xml version="1.0" encoding="utf-8"?>
<calcChain xmlns="http://schemas.openxmlformats.org/spreadsheetml/2006/main">
  <c i="6" l="1" r="J188"/>
  <c r="J37"/>
  <c r="J36"/>
  <c i="1" r="AY99"/>
  <c i="6" r="J35"/>
  <c i="1" r="AX99"/>
  <c i="6"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J103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5" r="J37"/>
  <c r="J36"/>
  <c i="1" r="AY98"/>
  <c i="5" r="J35"/>
  <c i="1" r="AX98"/>
  <c i="5"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2"/>
  <c r="BH262"/>
  <c r="BG262"/>
  <c r="BE262"/>
  <c r="T262"/>
  <c r="T261"/>
  <c r="R262"/>
  <c r="R261"/>
  <c r="P262"/>
  <c r="P261"/>
  <c r="BI260"/>
  <c r="BH260"/>
  <c r="BG260"/>
  <c r="BE260"/>
  <c r="T260"/>
  <c r="T259"/>
  <c r="T258"/>
  <c r="R260"/>
  <c r="R259"/>
  <c r="R258"/>
  <c r="P260"/>
  <c r="P259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4" r="J37"/>
  <c r="J36"/>
  <c i="1" r="AY97"/>
  <c i="4" r="J35"/>
  <c i="1" r="AX97"/>
  <c i="4" r="BI263"/>
  <c r="BH263"/>
  <c r="BG263"/>
  <c r="BE263"/>
  <c r="T263"/>
  <c r="R263"/>
  <c r="P263"/>
  <c r="BI262"/>
  <c r="BH262"/>
  <c r="BG262"/>
  <c r="BE262"/>
  <c r="T262"/>
  <c r="R262"/>
  <c r="P262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89"/>
  <c r="E7"/>
  <c r="E116"/>
  <c i="3" r="J37"/>
  <c r="J36"/>
  <c i="1" r="AY96"/>
  <c i="3" r="J35"/>
  <c i="1" r="AX96"/>
  <c i="3"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112"/>
  <c i="2" r="J37"/>
  <c r="J36"/>
  <c i="1" r="AY95"/>
  <c i="2" r="J35"/>
  <c i="1" r="AX95"/>
  <c i="2"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1"/>
  <c r="BH341"/>
  <c r="BG341"/>
  <c r="BE341"/>
  <c r="T341"/>
  <c r="T340"/>
  <c r="R341"/>
  <c r="R340"/>
  <c r="P341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T222"/>
  <c r="R223"/>
  <c r="R222"/>
  <c r="P223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J134"/>
  <c r="J133"/>
  <c r="F133"/>
  <c r="F131"/>
  <c r="E129"/>
  <c r="J92"/>
  <c r="J91"/>
  <c r="F91"/>
  <c r="F89"/>
  <c r="E87"/>
  <c r="J18"/>
  <c r="E18"/>
  <c r="F134"/>
  <c r="J17"/>
  <c r="J12"/>
  <c r="J131"/>
  <c r="E7"/>
  <c r="E127"/>
  <c i="1" r="L90"/>
  <c r="AM90"/>
  <c r="AM89"/>
  <c r="L89"/>
  <c r="AM87"/>
  <c r="L87"/>
  <c r="L85"/>
  <c r="L84"/>
  <c i="2" r="BK338"/>
  <c r="J333"/>
  <c r="J332"/>
  <c r="J331"/>
  <c r="BK330"/>
  <c r="J328"/>
  <c r="BK327"/>
  <c r="BK326"/>
  <c r="J325"/>
  <c r="J324"/>
  <c r="J322"/>
  <c r="BK321"/>
  <c r="BK320"/>
  <c r="J319"/>
  <c r="J318"/>
  <c r="BK317"/>
  <c r="J316"/>
  <c r="BK315"/>
  <c r="J314"/>
  <c r="J312"/>
  <c r="J309"/>
  <c r="BK307"/>
  <c r="BK306"/>
  <c r="BK304"/>
  <c r="J301"/>
  <c r="BK299"/>
  <c r="BK298"/>
  <c r="J298"/>
  <c r="J297"/>
  <c r="J296"/>
  <c r="J295"/>
  <c r="J294"/>
  <c r="J293"/>
  <c r="J292"/>
  <c r="J291"/>
  <c r="J290"/>
  <c r="J289"/>
  <c r="J288"/>
  <c r="J287"/>
  <c r="BK285"/>
  <c r="BK284"/>
  <c r="BK282"/>
  <c r="BK281"/>
  <c r="BK280"/>
  <c r="BK278"/>
  <c r="BK277"/>
  <c r="J276"/>
  <c r="BK274"/>
  <c r="J271"/>
  <c r="BK269"/>
  <c r="J266"/>
  <c r="J264"/>
  <c r="J262"/>
  <c r="J261"/>
  <c r="BK260"/>
  <c r="J260"/>
  <c r="J259"/>
  <c r="J258"/>
  <c r="BK257"/>
  <c r="BK256"/>
  <c r="BK254"/>
  <c r="J251"/>
  <c r="J249"/>
  <c r="BK247"/>
  <c r="BK245"/>
  <c r="BK244"/>
  <c r="BK241"/>
  <c r="J240"/>
  <c r="BK238"/>
  <c r="BK236"/>
  <c r="BK234"/>
  <c r="BK231"/>
  <c r="BK229"/>
  <c r="J227"/>
  <c r="BK223"/>
  <c r="J220"/>
  <c r="BK218"/>
  <c r="BK216"/>
  <c r="BK214"/>
  <c r="J212"/>
  <c r="J210"/>
  <c r="J208"/>
  <c r="BK206"/>
  <c r="J204"/>
  <c r="J202"/>
  <c r="BK200"/>
  <c r="BK197"/>
  <c r="J195"/>
  <c r="BK193"/>
  <c r="BK191"/>
  <c r="J189"/>
  <c r="BK187"/>
  <c r="BK185"/>
  <c r="J183"/>
  <c r="J181"/>
  <c r="J179"/>
  <c r="J177"/>
  <c r="J175"/>
  <c r="J173"/>
  <c r="J170"/>
  <c r="J167"/>
  <c r="BK166"/>
  <c r="J163"/>
  <c r="J161"/>
  <c r="J159"/>
  <c r="BK156"/>
  <c r="J154"/>
  <c r="J153"/>
  <c r="BK150"/>
  <c r="BK148"/>
  <c r="BK146"/>
  <c r="J144"/>
  <c r="BK142"/>
  <c r="BK140"/>
  <c r="J346"/>
  <c r="J345"/>
  <c r="J344"/>
  <c r="J343"/>
  <c r="J341"/>
  <c r="J339"/>
  <c r="BK337"/>
  <c r="BK336"/>
  <c r="BK335"/>
  <c r="BK334"/>
  <c r="BK333"/>
  <c r="BK331"/>
  <c r="BK328"/>
  <c r="J326"/>
  <c r="BK324"/>
  <c r="J321"/>
  <c r="BK319"/>
  <c r="J317"/>
  <c r="BK316"/>
  <c r="BK313"/>
  <c r="BK310"/>
  <c r="J308"/>
  <c r="J306"/>
  <c r="J304"/>
  <c r="BK302"/>
  <c r="BK300"/>
  <c r="J275"/>
  <c r="BK273"/>
  <c r="J270"/>
  <c r="J267"/>
  <c r="BK263"/>
  <c r="J256"/>
  <c r="J254"/>
  <c r="BK251"/>
  <c r="BK249"/>
  <c r="J247"/>
  <c r="J245"/>
  <c r="J243"/>
  <c r="J241"/>
  <c r="BK240"/>
  <c r="J238"/>
  <c r="J236"/>
  <c r="J234"/>
  <c r="J232"/>
  <c r="J230"/>
  <c r="J228"/>
  <c r="BK226"/>
  <c r="J221"/>
  <c r="BK219"/>
  <c r="BK217"/>
  <c r="BK215"/>
  <c r="BK212"/>
  <c r="BK211"/>
  <c r="J209"/>
  <c r="J207"/>
  <c r="J205"/>
  <c r="BK203"/>
  <c r="BK201"/>
  <c r="BK199"/>
  <c r="BK196"/>
  <c r="J194"/>
  <c r="BK192"/>
  <c r="BK190"/>
  <c r="J188"/>
  <c r="J186"/>
  <c r="J184"/>
  <c r="BK182"/>
  <c r="J180"/>
  <c r="J178"/>
  <c r="BK176"/>
  <c r="J174"/>
  <c r="J172"/>
  <c r="BK170"/>
  <c r="BK167"/>
  <c r="J165"/>
  <c r="J162"/>
  <c r="BK160"/>
  <c r="J158"/>
  <c r="J156"/>
  <c r="BK154"/>
  <c r="J152"/>
  <c r="J150"/>
  <c r="BK149"/>
  <c r="J148"/>
  <c r="J146"/>
  <c r="J143"/>
  <c r="BK141"/>
  <c i="1" r="AS94"/>
  <c i="3" r="J259"/>
  <c r="J256"/>
  <c r="BK254"/>
  <c r="BK252"/>
  <c r="J250"/>
  <c r="BK249"/>
  <c r="BK247"/>
  <c r="BK245"/>
  <c r="BK243"/>
  <c r="BK241"/>
  <c r="BK239"/>
  <c r="BK237"/>
  <c r="J235"/>
  <c r="BK233"/>
  <c r="BK230"/>
  <c r="J228"/>
  <c r="J226"/>
  <c r="BK224"/>
  <c r="BK222"/>
  <c r="J220"/>
  <c r="J219"/>
  <c r="BK218"/>
  <c r="BK216"/>
  <c r="BK215"/>
  <c r="BK214"/>
  <c r="BK213"/>
  <c r="J213"/>
  <c r="BK211"/>
  <c r="J209"/>
  <c r="BK207"/>
  <c r="BK205"/>
  <c r="J203"/>
  <c r="J201"/>
  <c r="BK199"/>
  <c r="BK197"/>
  <c r="J195"/>
  <c r="BK193"/>
  <c r="BK191"/>
  <c r="BK189"/>
  <c r="J187"/>
  <c r="J185"/>
  <c r="J182"/>
  <c r="BK180"/>
  <c r="J178"/>
  <c r="BK176"/>
  <c r="BK174"/>
  <c r="BK172"/>
  <c r="BK170"/>
  <c r="J168"/>
  <c r="J166"/>
  <c r="J164"/>
  <c r="BK162"/>
  <c r="BK160"/>
  <c r="J158"/>
  <c r="BK156"/>
  <c r="BK154"/>
  <c r="J152"/>
  <c r="BK150"/>
  <c r="BK148"/>
  <c r="BK146"/>
  <c r="J144"/>
  <c r="BK142"/>
  <c r="BK140"/>
  <c r="BK138"/>
  <c r="BK136"/>
  <c r="BK132"/>
  <c r="J130"/>
  <c r="J128"/>
  <c r="J126"/>
  <c r="BK263"/>
  <c r="BK261"/>
  <c r="J258"/>
  <c r="BK257"/>
  <c r="J255"/>
  <c r="J252"/>
  <c r="BK250"/>
  <c r="BK248"/>
  <c r="BK246"/>
  <c r="J244"/>
  <c r="J242"/>
  <c r="J240"/>
  <c r="BK238"/>
  <c r="J236"/>
  <c r="J234"/>
  <c r="BK232"/>
  <c r="J230"/>
  <c r="BK228"/>
  <c r="BK225"/>
  <c r="BK223"/>
  <c r="BK221"/>
  <c r="J218"/>
  <c r="BK212"/>
  <c r="J211"/>
  <c r="BK209"/>
  <c r="BK206"/>
  <c r="J204"/>
  <c r="J202"/>
  <c r="BK201"/>
  <c r="J199"/>
  <c r="J197"/>
  <c r="BK195"/>
  <c r="J193"/>
  <c r="J191"/>
  <c r="J189"/>
  <c r="BK187"/>
  <c r="BK185"/>
  <c r="BK183"/>
  <c r="J181"/>
  <c r="J179"/>
  <c r="J177"/>
  <c r="BK175"/>
  <c r="J173"/>
  <c r="BK171"/>
  <c r="J169"/>
  <c r="J167"/>
  <c r="BK165"/>
  <c r="BK163"/>
  <c r="BK161"/>
  <c r="BK159"/>
  <c r="BK158"/>
  <c r="J155"/>
  <c r="J153"/>
  <c r="BK151"/>
  <c r="BK149"/>
  <c r="BK147"/>
  <c r="J145"/>
  <c r="BK144"/>
  <c r="BK141"/>
  <c r="BK139"/>
  <c r="J137"/>
  <c r="J135"/>
  <c r="BK131"/>
  <c r="BK130"/>
  <c r="BK127"/>
  <c r="J125"/>
  <c i="4" r="J263"/>
  <c r="BK260"/>
  <c r="BK258"/>
  <c r="J256"/>
  <c r="BK255"/>
  <c r="BK252"/>
  <c r="J249"/>
  <c r="J247"/>
  <c r="BK246"/>
  <c r="BK244"/>
  <c r="BK241"/>
  <c r="J239"/>
  <c r="BK237"/>
  <c r="BK235"/>
  <c r="J233"/>
  <c r="BK231"/>
  <c r="J229"/>
  <c r="BK227"/>
  <c r="BK225"/>
  <c r="BK224"/>
  <c r="BK223"/>
  <c r="J222"/>
  <c r="J221"/>
  <c r="J220"/>
  <c r="J219"/>
  <c r="J218"/>
  <c r="J214"/>
  <c r="J212"/>
  <c r="J210"/>
  <c r="J208"/>
  <c r="J206"/>
  <c r="J204"/>
  <c r="BK202"/>
  <c r="J200"/>
  <c r="BK198"/>
  <c r="BK196"/>
  <c r="BK194"/>
  <c r="J192"/>
  <c r="BK190"/>
  <c r="BK188"/>
  <c r="J186"/>
  <c r="BK184"/>
  <c r="J181"/>
  <c r="BK179"/>
  <c r="J177"/>
  <c r="J175"/>
  <c r="BK172"/>
  <c r="J171"/>
  <c r="J169"/>
  <c r="BK167"/>
  <c r="BK165"/>
  <c r="J163"/>
  <c r="J161"/>
  <c r="BK159"/>
  <c r="BK156"/>
  <c r="BK154"/>
  <c r="J152"/>
  <c r="BK150"/>
  <c r="J149"/>
  <c r="BK147"/>
  <c r="J144"/>
  <c r="J142"/>
  <c r="BK140"/>
  <c r="J138"/>
  <c r="J134"/>
  <c r="J132"/>
  <c r="BK130"/>
  <c r="J262"/>
  <c r="BK259"/>
  <c r="J257"/>
  <c r="J255"/>
  <c r="J253"/>
  <c r="BK250"/>
  <c r="BK248"/>
  <c r="J246"/>
  <c r="J244"/>
  <c r="J241"/>
  <c r="BK239"/>
  <c r="J237"/>
  <c r="J235"/>
  <c r="BK233"/>
  <c r="J231"/>
  <c r="BK229"/>
  <c r="BK228"/>
  <c r="J226"/>
  <c r="J217"/>
  <c r="BK214"/>
  <c r="BK212"/>
  <c r="BK210"/>
  <c r="BK208"/>
  <c r="BK206"/>
  <c r="BK204"/>
  <c r="J202"/>
  <c r="BK200"/>
  <c r="J198"/>
  <c r="J195"/>
  <c r="BK192"/>
  <c r="J190"/>
  <c r="J188"/>
  <c r="BK186"/>
  <c r="J184"/>
  <c r="J182"/>
  <c r="J179"/>
  <c r="BK177"/>
  <c r="BK175"/>
  <c r="BK173"/>
  <c r="BK171"/>
  <c r="BK169"/>
  <c r="BK168"/>
  <c r="J165"/>
  <c r="BK163"/>
  <c r="BK161"/>
  <c r="J159"/>
  <c r="J157"/>
  <c r="J155"/>
  <c r="J154"/>
  <c r="J151"/>
  <c r="J148"/>
  <c r="BK145"/>
  <c r="BK143"/>
  <c r="BK142"/>
  <c r="BK141"/>
  <c r="J139"/>
  <c r="J135"/>
  <c r="BK133"/>
  <c r="J131"/>
  <c r="J130"/>
  <c i="5" r="BK266"/>
  <c r="BK264"/>
  <c r="J257"/>
  <c r="BK255"/>
  <c r="J253"/>
  <c r="J251"/>
  <c r="BK249"/>
  <c r="BK247"/>
  <c r="J245"/>
  <c r="J243"/>
  <c r="J241"/>
  <c r="BK239"/>
  <c r="J238"/>
  <c r="BK236"/>
  <c r="J234"/>
  <c r="BK231"/>
  <c r="BK229"/>
  <c r="BK227"/>
  <c r="J225"/>
  <c r="J224"/>
  <c r="J221"/>
  <c r="J219"/>
  <c r="BK217"/>
  <c r="J215"/>
  <c r="BK213"/>
  <c r="J211"/>
  <c r="J209"/>
  <c r="J208"/>
  <c r="J206"/>
  <c r="BK203"/>
  <c r="J200"/>
  <c r="BK198"/>
  <c r="BK196"/>
  <c r="J195"/>
  <c r="BK193"/>
  <c r="BK190"/>
  <c r="J188"/>
  <c r="J186"/>
  <c r="J184"/>
  <c r="BK182"/>
  <c r="BK181"/>
  <c r="BK179"/>
  <c r="J176"/>
  <c r="BK174"/>
  <c r="J172"/>
  <c r="BK170"/>
  <c r="J168"/>
  <c r="BK166"/>
  <c r="J164"/>
  <c r="J162"/>
  <c r="J160"/>
  <c r="BK156"/>
  <c r="BK155"/>
  <c r="J153"/>
  <c r="J151"/>
  <c r="BK148"/>
  <c r="BK144"/>
  <c r="BK142"/>
  <c r="BK140"/>
  <c r="BK139"/>
  <c r="J137"/>
  <c r="BK134"/>
  <c r="J132"/>
  <c r="J131"/>
  <c r="J267"/>
  <c r="BK265"/>
  <c r="J262"/>
  <c r="BK257"/>
  <c r="J255"/>
  <c r="BK253"/>
  <c r="BK251"/>
  <c r="J249"/>
  <c r="J247"/>
  <c r="BK245"/>
  <c r="BK243"/>
  <c r="BK241"/>
  <c r="J239"/>
  <c r="BK237"/>
  <c r="BK235"/>
  <c r="BK233"/>
  <c r="J231"/>
  <c r="J229"/>
  <c r="J227"/>
  <c r="BK225"/>
  <c r="BK223"/>
  <c r="J220"/>
  <c r="J218"/>
  <c r="BK216"/>
  <c r="BK214"/>
  <c r="BK212"/>
  <c r="BK210"/>
  <c r="BK208"/>
  <c r="BK206"/>
  <c r="BK204"/>
  <c r="BK202"/>
  <c r="J198"/>
  <c r="J196"/>
  <c r="J194"/>
  <c r="BK192"/>
  <c r="J190"/>
  <c r="BK188"/>
  <c r="BK186"/>
  <c r="BK184"/>
  <c r="J182"/>
  <c r="BK180"/>
  <c r="BK178"/>
  <c r="BK176"/>
  <c r="J174"/>
  <c r="BK172"/>
  <c r="J170"/>
  <c r="BK168"/>
  <c r="J166"/>
  <c r="BK164"/>
  <c r="BK162"/>
  <c r="BK160"/>
  <c r="J157"/>
  <c r="J155"/>
  <c r="BK153"/>
  <c r="BK151"/>
  <c r="BK149"/>
  <c r="J145"/>
  <c r="J143"/>
  <c r="BK141"/>
  <c r="J139"/>
  <c r="BK137"/>
  <c r="J136"/>
  <c r="J133"/>
  <c i="6" r="BK193"/>
  <c r="BK192"/>
  <c r="BK190"/>
  <c r="J186"/>
  <c r="BK184"/>
  <c r="J182"/>
  <c r="J179"/>
  <c r="BK177"/>
  <c r="J175"/>
  <c r="BK173"/>
  <c r="J171"/>
  <c r="BK169"/>
  <c r="BK167"/>
  <c r="BK165"/>
  <c r="BK163"/>
  <c r="J161"/>
  <c r="BK159"/>
  <c r="BK157"/>
  <c r="BK155"/>
  <c r="BK153"/>
  <c r="BK151"/>
  <c r="BK149"/>
  <c r="BK147"/>
  <c r="BK145"/>
  <c r="J143"/>
  <c r="BK140"/>
  <c r="BK138"/>
  <c r="J134"/>
  <c r="BK132"/>
  <c r="J130"/>
  <c r="BK128"/>
  <c r="J190"/>
  <c r="J185"/>
  <c r="BK183"/>
  <c r="BK181"/>
  <c r="BK178"/>
  <c r="J176"/>
  <c r="BK174"/>
  <c r="J172"/>
  <c r="J170"/>
  <c r="J168"/>
  <c r="BK166"/>
  <c r="J165"/>
  <c r="J163"/>
  <c r="BK161"/>
  <c r="J159"/>
  <c r="J156"/>
  <c r="J154"/>
  <c r="J153"/>
  <c r="J151"/>
  <c r="J149"/>
  <c r="J147"/>
  <c r="BK144"/>
  <c r="BK142"/>
  <c r="BK139"/>
  <c r="J135"/>
  <c r="BK133"/>
  <c r="BK131"/>
  <c r="BK129"/>
  <c r="J127"/>
  <c i="2" r="BK314"/>
  <c r="J313"/>
  <c r="J310"/>
  <c r="BK308"/>
  <c r="BK305"/>
  <c r="J303"/>
  <c r="J302"/>
  <c r="J300"/>
  <c r="J299"/>
  <c r="BK297"/>
  <c r="BK296"/>
  <c r="BK295"/>
  <c r="BK294"/>
  <c r="BK293"/>
  <c r="BK292"/>
  <c r="BK291"/>
  <c r="BK290"/>
  <c r="BK289"/>
  <c r="BK288"/>
  <c r="BK287"/>
  <c r="BK286"/>
  <c r="J286"/>
  <c r="J285"/>
  <c r="J284"/>
  <c r="J282"/>
  <c r="J281"/>
  <c r="J280"/>
  <c r="J278"/>
  <c r="J277"/>
  <c r="BK275"/>
  <c r="J273"/>
  <c r="BK270"/>
  <c r="BK267"/>
  <c r="BK264"/>
  <c r="J263"/>
  <c r="BK261"/>
  <c r="BK259"/>
  <c r="BK258"/>
  <c r="J257"/>
  <c r="J255"/>
  <c r="BK252"/>
  <c r="BK250"/>
  <c r="J248"/>
  <c r="J246"/>
  <c r="BK243"/>
  <c r="BK242"/>
  <c r="BK239"/>
  <c r="J237"/>
  <c r="BK235"/>
  <c r="J233"/>
  <c r="BK232"/>
  <c r="BK230"/>
  <c r="BK228"/>
  <c r="J226"/>
  <c r="BK221"/>
  <c r="J219"/>
  <c r="J217"/>
  <c r="J215"/>
  <c r="J213"/>
  <c r="J211"/>
  <c r="BK209"/>
  <c r="BK207"/>
  <c r="BK205"/>
  <c r="J203"/>
  <c r="J201"/>
  <c r="J199"/>
  <c r="J196"/>
  <c r="BK194"/>
  <c r="J192"/>
  <c r="J190"/>
  <c r="BK188"/>
  <c r="BK186"/>
  <c r="BK184"/>
  <c r="J182"/>
  <c r="BK180"/>
  <c r="BK178"/>
  <c r="J176"/>
  <c r="BK174"/>
  <c r="BK172"/>
  <c r="BK171"/>
  <c r="BK168"/>
  <c r="BK165"/>
  <c r="BK162"/>
  <c r="J160"/>
  <c r="BK158"/>
  <c r="BK157"/>
  <c r="J155"/>
  <c r="BK152"/>
  <c r="J149"/>
  <c r="BK147"/>
  <c r="BK143"/>
  <c r="J141"/>
  <c r="BK346"/>
  <c r="BK345"/>
  <c r="BK344"/>
  <c r="BK343"/>
  <c r="BK341"/>
  <c r="BK339"/>
  <c r="J338"/>
  <c r="J337"/>
  <c r="J336"/>
  <c r="J335"/>
  <c r="J334"/>
  <c r="BK332"/>
  <c r="J330"/>
  <c r="J327"/>
  <c r="BK325"/>
  <c r="BK322"/>
  <c r="J320"/>
  <c r="BK318"/>
  <c r="J315"/>
  <c r="BK312"/>
  <c r="BK309"/>
  <c r="J307"/>
  <c r="J305"/>
  <c r="BK303"/>
  <c r="BK301"/>
  <c r="BK276"/>
  <c r="J274"/>
  <c r="BK271"/>
  <c r="J269"/>
  <c r="BK266"/>
  <c r="BK262"/>
  <c r="BK255"/>
  <c r="J252"/>
  <c r="J250"/>
  <c r="BK248"/>
  <c r="BK246"/>
  <c r="J244"/>
  <c r="J242"/>
  <c r="J239"/>
  <c r="BK237"/>
  <c r="J235"/>
  <c r="BK233"/>
  <c r="J231"/>
  <c r="J229"/>
  <c r="BK227"/>
  <c r="J223"/>
  <c r="BK220"/>
  <c r="J218"/>
  <c r="J216"/>
  <c r="J214"/>
  <c r="BK213"/>
  <c r="BK210"/>
  <c r="BK208"/>
  <c r="J206"/>
  <c r="BK204"/>
  <c r="BK202"/>
  <c r="J200"/>
  <c r="J197"/>
  <c r="BK195"/>
  <c r="J193"/>
  <c r="J191"/>
  <c r="BK189"/>
  <c r="J187"/>
  <c r="J185"/>
  <c r="BK183"/>
  <c r="BK181"/>
  <c r="BK179"/>
  <c r="BK177"/>
  <c r="BK175"/>
  <c r="BK173"/>
  <c r="J171"/>
  <c r="J168"/>
  <c r="J166"/>
  <c r="BK163"/>
  <c r="BK161"/>
  <c r="BK159"/>
  <c r="J157"/>
  <c r="BK155"/>
  <c r="BK153"/>
  <c r="J147"/>
  <c r="BK144"/>
  <c r="J142"/>
  <c r="J140"/>
  <c i="3" r="J263"/>
  <c r="BK262"/>
  <c r="J261"/>
  <c r="BK258"/>
  <c r="J257"/>
  <c r="BK255"/>
  <c r="BK253"/>
  <c r="J251"/>
  <c r="J248"/>
  <c r="J246"/>
  <c r="BK244"/>
  <c r="BK242"/>
  <c r="BK240"/>
  <c r="J238"/>
  <c r="BK236"/>
  <c r="BK234"/>
  <c r="J232"/>
  <c r="J229"/>
  <c r="BK227"/>
  <c r="J225"/>
  <c r="J223"/>
  <c r="J221"/>
  <c r="BK219"/>
  <c r="J217"/>
  <c r="J216"/>
  <c r="J215"/>
  <c r="J214"/>
  <c r="J212"/>
  <c r="BK210"/>
  <c r="J208"/>
  <c r="J206"/>
  <c r="BK204"/>
  <c r="BK202"/>
  <c r="BK200"/>
  <c r="J198"/>
  <c r="J196"/>
  <c r="J194"/>
  <c r="J192"/>
  <c r="BK190"/>
  <c r="BK188"/>
  <c r="BK186"/>
  <c r="J184"/>
  <c r="J183"/>
  <c r="BK181"/>
  <c r="BK179"/>
  <c r="BK177"/>
  <c r="J175"/>
  <c r="BK173"/>
  <c r="J171"/>
  <c r="BK169"/>
  <c r="BK167"/>
  <c r="J165"/>
  <c r="J163"/>
  <c r="J161"/>
  <c r="J159"/>
  <c r="J157"/>
  <c r="BK155"/>
  <c r="BK153"/>
  <c r="J151"/>
  <c r="J149"/>
  <c r="J147"/>
  <c r="BK145"/>
  <c r="BK143"/>
  <c r="J141"/>
  <c r="J139"/>
  <c r="BK137"/>
  <c r="BK135"/>
  <c r="J131"/>
  <c r="BK129"/>
  <c r="J127"/>
  <c r="BK125"/>
  <c r="J262"/>
  <c r="BK259"/>
  <c r="BK256"/>
  <c r="J254"/>
  <c r="J253"/>
  <c r="BK251"/>
  <c r="J249"/>
  <c r="J247"/>
  <c r="J245"/>
  <c r="J243"/>
  <c r="J241"/>
  <c r="J239"/>
  <c r="J237"/>
  <c r="BK235"/>
  <c r="J233"/>
  <c r="BK229"/>
  <c r="J227"/>
  <c r="BK226"/>
  <c r="J224"/>
  <c r="J222"/>
  <c r="BK220"/>
  <c r="BK217"/>
  <c r="J210"/>
  <c r="BK208"/>
  <c r="J207"/>
  <c r="J205"/>
  <c r="BK203"/>
  <c r="J200"/>
  <c r="BK198"/>
  <c r="BK196"/>
  <c r="BK194"/>
  <c r="BK192"/>
  <c r="J190"/>
  <c r="J188"/>
  <c r="J186"/>
  <c r="BK184"/>
  <c r="BK182"/>
  <c r="J180"/>
  <c r="BK178"/>
  <c r="J176"/>
  <c r="J174"/>
  <c r="J172"/>
  <c r="J170"/>
  <c r="BK168"/>
  <c r="BK166"/>
  <c r="BK164"/>
  <c r="J162"/>
  <c r="J160"/>
  <c r="BK157"/>
  <c r="J156"/>
  <c r="J154"/>
  <c r="BK152"/>
  <c r="J150"/>
  <c r="J148"/>
  <c r="J146"/>
  <c r="J143"/>
  <c r="J142"/>
  <c r="J140"/>
  <c r="J138"/>
  <c r="J136"/>
  <c r="J132"/>
  <c r="J129"/>
  <c r="BK128"/>
  <c r="BK126"/>
  <c i="4" r="BK263"/>
  <c r="BK262"/>
  <c r="J259"/>
  <c r="BK257"/>
  <c r="J254"/>
  <c r="BK253"/>
  <c r="J250"/>
  <c r="J248"/>
  <c r="BK245"/>
  <c r="BK243"/>
  <c r="J240"/>
  <c r="BK238"/>
  <c r="BK236"/>
  <c r="J234"/>
  <c r="J232"/>
  <c r="BK230"/>
  <c r="J228"/>
  <c r="BK226"/>
  <c r="J225"/>
  <c r="J224"/>
  <c r="BK222"/>
  <c r="BK221"/>
  <c r="BK220"/>
  <c r="BK219"/>
  <c r="BK218"/>
  <c r="BK217"/>
  <c r="BK215"/>
  <c r="J213"/>
  <c r="BK211"/>
  <c r="BK209"/>
  <c r="J207"/>
  <c r="BK205"/>
  <c r="BK203"/>
  <c r="BK201"/>
  <c r="J199"/>
  <c r="BK197"/>
  <c r="BK195"/>
  <c r="J193"/>
  <c r="J191"/>
  <c r="J189"/>
  <c r="BK187"/>
  <c r="J185"/>
  <c r="BK182"/>
  <c r="J180"/>
  <c r="J178"/>
  <c r="BK176"/>
  <c r="J174"/>
  <c r="J173"/>
  <c r="J170"/>
  <c r="J168"/>
  <c r="BK166"/>
  <c r="BK164"/>
  <c r="BK162"/>
  <c r="BK160"/>
  <c r="BK158"/>
  <c r="BK157"/>
  <c r="BK155"/>
  <c r="BK153"/>
  <c r="BK151"/>
  <c r="J150"/>
  <c r="BK148"/>
  <c r="J145"/>
  <c r="J143"/>
  <c r="J141"/>
  <c r="BK139"/>
  <c r="BK135"/>
  <c r="J133"/>
  <c r="BK131"/>
  <c r="BK129"/>
  <c r="J260"/>
  <c r="J258"/>
  <c r="BK256"/>
  <c r="BK254"/>
  <c r="J252"/>
  <c r="BK249"/>
  <c r="BK247"/>
  <c r="J245"/>
  <c r="J243"/>
  <c r="BK240"/>
  <c r="J238"/>
  <c r="J236"/>
  <c r="BK234"/>
  <c r="BK232"/>
  <c r="J230"/>
  <c r="J227"/>
  <c r="J223"/>
  <c r="J215"/>
  <c r="BK213"/>
  <c r="J211"/>
  <c r="J209"/>
  <c r="BK207"/>
  <c r="J205"/>
  <c r="J203"/>
  <c r="J201"/>
  <c r="BK199"/>
  <c r="J197"/>
  <c r="J196"/>
  <c r="J194"/>
  <c r="BK193"/>
  <c r="BK191"/>
  <c r="BK189"/>
  <c r="J187"/>
  <c r="BK185"/>
  <c r="BK181"/>
  <c r="BK180"/>
  <c r="BK178"/>
  <c r="J176"/>
  <c r="BK174"/>
  <c r="J172"/>
  <c r="BK170"/>
  <c r="J167"/>
  <c r="J166"/>
  <c r="J164"/>
  <c r="J162"/>
  <c r="J160"/>
  <c r="J158"/>
  <c r="J156"/>
  <c r="J153"/>
  <c r="BK152"/>
  <c r="BK149"/>
  <c r="J147"/>
  <c r="BK144"/>
  <c r="J140"/>
  <c r="BK138"/>
  <c r="BK134"/>
  <c r="BK132"/>
  <c r="J129"/>
  <c i="5" r="J265"/>
  <c r="BK262"/>
  <c r="J260"/>
  <c r="J256"/>
  <c r="BK254"/>
  <c r="BK252"/>
  <c r="BK250"/>
  <c r="BK248"/>
  <c r="BK246"/>
  <c r="BK244"/>
  <c r="J242"/>
  <c r="J240"/>
  <c r="J237"/>
  <c r="J235"/>
  <c r="J233"/>
  <c r="J232"/>
  <c r="BK230"/>
  <c r="BK228"/>
  <c r="J226"/>
  <c r="J223"/>
  <c r="BK220"/>
  <c r="BK218"/>
  <c r="J216"/>
  <c r="J214"/>
  <c r="J212"/>
  <c r="J210"/>
  <c r="BK207"/>
  <c r="J205"/>
  <c r="J204"/>
  <c r="J202"/>
  <c r="BK199"/>
  <c r="J197"/>
  <c r="BK194"/>
  <c r="J192"/>
  <c r="J191"/>
  <c r="BK189"/>
  <c r="BK187"/>
  <c r="BK185"/>
  <c r="J183"/>
  <c r="J180"/>
  <c r="J178"/>
  <c r="BK177"/>
  <c r="BK175"/>
  <c r="BK173"/>
  <c r="J171"/>
  <c r="BK169"/>
  <c r="J167"/>
  <c r="BK165"/>
  <c r="BK163"/>
  <c r="BK161"/>
  <c r="J159"/>
  <c r="BK157"/>
  <c r="J154"/>
  <c r="BK152"/>
  <c r="BK150"/>
  <c r="J149"/>
  <c r="BK145"/>
  <c r="BK143"/>
  <c r="J141"/>
  <c r="BK138"/>
  <c r="BK136"/>
  <c r="BK133"/>
  <c r="BK131"/>
  <c r="BK267"/>
  <c r="J266"/>
  <c r="J264"/>
  <c r="BK260"/>
  <c r="BK256"/>
  <c r="J254"/>
  <c r="J252"/>
  <c r="J250"/>
  <c r="J248"/>
  <c r="J246"/>
  <c r="J244"/>
  <c r="BK242"/>
  <c r="BK240"/>
  <c r="BK238"/>
  <c r="J236"/>
  <c r="BK234"/>
  <c r="BK232"/>
  <c r="J230"/>
  <c r="J228"/>
  <c r="BK226"/>
  <c r="BK224"/>
  <c r="BK221"/>
  <c r="BK219"/>
  <c r="J217"/>
  <c r="BK215"/>
  <c r="J213"/>
  <c r="BK211"/>
  <c r="BK209"/>
  <c r="J207"/>
  <c r="BK205"/>
  <c r="J203"/>
  <c r="BK200"/>
  <c r="J199"/>
  <c r="BK197"/>
  <c r="BK195"/>
  <c r="J193"/>
  <c r="BK191"/>
  <c r="J189"/>
  <c r="J187"/>
  <c r="J185"/>
  <c r="BK183"/>
  <c r="J181"/>
  <c r="J179"/>
  <c r="J177"/>
  <c r="J175"/>
  <c r="J173"/>
  <c r="BK171"/>
  <c r="J169"/>
  <c r="BK167"/>
  <c r="J165"/>
  <c r="J163"/>
  <c r="J161"/>
  <c r="BK159"/>
  <c r="J156"/>
  <c r="BK154"/>
  <c r="J152"/>
  <c r="J150"/>
  <c r="J148"/>
  <c r="J144"/>
  <c r="J142"/>
  <c r="J140"/>
  <c r="J138"/>
  <c r="J134"/>
  <c r="BK132"/>
  <c i="6" r="J193"/>
  <c r="J191"/>
  <c r="J187"/>
  <c r="BK185"/>
  <c r="J183"/>
  <c r="J181"/>
  <c r="J178"/>
  <c r="BK176"/>
  <c r="J174"/>
  <c r="BK172"/>
  <c r="BK170"/>
  <c r="BK168"/>
  <c r="J166"/>
  <c r="BK164"/>
  <c r="BK162"/>
  <c r="J160"/>
  <c r="BK158"/>
  <c r="BK156"/>
  <c r="BK154"/>
  <c r="J152"/>
  <c r="BK150"/>
  <c r="J148"/>
  <c r="BK146"/>
  <c r="J144"/>
  <c r="J142"/>
  <c r="J139"/>
  <c r="BK135"/>
  <c r="J133"/>
  <c r="J131"/>
  <c r="J129"/>
  <c r="BK127"/>
  <c r="J192"/>
  <c r="BK191"/>
  <c r="BK187"/>
  <c r="BK186"/>
  <c r="J184"/>
  <c r="BK182"/>
  <c r="BK179"/>
  <c r="J177"/>
  <c r="BK175"/>
  <c r="J173"/>
  <c r="BK171"/>
  <c r="J169"/>
  <c r="J167"/>
  <c r="J164"/>
  <c r="J162"/>
  <c r="BK160"/>
  <c r="J158"/>
  <c r="J157"/>
  <c r="J155"/>
  <c r="BK152"/>
  <c r="J150"/>
  <c r="BK148"/>
  <c r="J146"/>
  <c r="J145"/>
  <c r="BK143"/>
  <c r="J140"/>
  <c r="J138"/>
  <c r="BK134"/>
  <c r="J132"/>
  <c r="BK130"/>
  <c r="J128"/>
  <c i="2" l="1" r="P139"/>
  <c r="T139"/>
  <c r="P145"/>
  <c r="T145"/>
  <c r="P151"/>
  <c r="T151"/>
  <c r="P164"/>
  <c r="T164"/>
  <c r="P169"/>
  <c r="T169"/>
  <c r="P198"/>
  <c r="T198"/>
  <c r="BK225"/>
  <c r="J225"/>
  <c r="J106"/>
  <c r="T225"/>
  <c r="P253"/>
  <c r="T253"/>
  <c r="P265"/>
  <c r="T265"/>
  <c r="P268"/>
  <c r="T268"/>
  <c r="P272"/>
  <c r="T272"/>
  <c r="P279"/>
  <c r="BK283"/>
  <c r="J283"/>
  <c r="J112"/>
  <c r="R283"/>
  <c r="BK311"/>
  <c r="J311"/>
  <c r="J113"/>
  <c r="R311"/>
  <c r="T311"/>
  <c r="P323"/>
  <c r="BK329"/>
  <c r="J329"/>
  <c r="J115"/>
  <c r="T329"/>
  <c r="P342"/>
  <c r="R342"/>
  <c i="3" r="P124"/>
  <c r="P123"/>
  <c r="T124"/>
  <c r="T123"/>
  <c r="P134"/>
  <c r="T134"/>
  <c r="P231"/>
  <c r="T231"/>
  <c r="BK260"/>
  <c r="J260"/>
  <c r="J102"/>
  <c r="R260"/>
  <c i="4" r="BK128"/>
  <c r="J128"/>
  <c r="J98"/>
  <c r="R128"/>
  <c r="R127"/>
  <c r="P137"/>
  <c r="T137"/>
  <c r="P146"/>
  <c r="T146"/>
  <c r="P183"/>
  <c r="R183"/>
  <c r="BK216"/>
  <c r="J216"/>
  <c r="J103"/>
  <c r="T216"/>
  <c r="P242"/>
  <c r="T242"/>
  <c r="P251"/>
  <c r="R251"/>
  <c r="P261"/>
  <c r="T261"/>
  <c i="5" r="P130"/>
  <c r="P129"/>
  <c r="T130"/>
  <c r="T129"/>
  <c r="P135"/>
  <c r="T135"/>
  <c r="P147"/>
  <c r="T147"/>
  <c r="P158"/>
  <c r="T158"/>
  <c r="P201"/>
  <c r="T201"/>
  <c r="P222"/>
  <c r="R222"/>
  <c r="BK263"/>
  <c r="J263"/>
  <c r="J108"/>
  <c r="T263"/>
  <c i="6" r="BK126"/>
  <c r="BK125"/>
  <c r="J125"/>
  <c r="J97"/>
  <c r="R126"/>
  <c r="R125"/>
  <c r="BK137"/>
  <c r="J137"/>
  <c r="J100"/>
  <c r="P137"/>
  <c r="BK141"/>
  <c r="J141"/>
  <c r="J101"/>
  <c r="R141"/>
  <c r="BK180"/>
  <c r="J180"/>
  <c r="J102"/>
  <c r="R180"/>
  <c r="BK189"/>
  <c r="J189"/>
  <c r="J104"/>
  <c r="R189"/>
  <c i="2" r="BK139"/>
  <c r="J139"/>
  <c r="J98"/>
  <c r="R139"/>
  <c r="BK145"/>
  <c r="J145"/>
  <c r="J99"/>
  <c r="R145"/>
  <c r="BK151"/>
  <c r="J151"/>
  <c r="J100"/>
  <c r="R151"/>
  <c r="BK164"/>
  <c r="J164"/>
  <c r="J101"/>
  <c r="R164"/>
  <c r="BK169"/>
  <c r="J169"/>
  <c r="J102"/>
  <c r="R169"/>
  <c r="BK198"/>
  <c r="J198"/>
  <c r="J103"/>
  <c r="R198"/>
  <c r="P225"/>
  <c r="R225"/>
  <c r="BK253"/>
  <c r="J253"/>
  <c r="J107"/>
  <c r="R253"/>
  <c r="BK265"/>
  <c r="J265"/>
  <c r="J108"/>
  <c r="R265"/>
  <c r="BK268"/>
  <c r="J268"/>
  <c r="J109"/>
  <c r="R268"/>
  <c r="BK272"/>
  <c r="J272"/>
  <c r="J110"/>
  <c r="R272"/>
  <c r="BK279"/>
  <c r="J279"/>
  <c r="J111"/>
  <c r="R279"/>
  <c r="T279"/>
  <c r="P283"/>
  <c r="T283"/>
  <c r="P311"/>
  <c r="BK323"/>
  <c r="J323"/>
  <c r="J114"/>
  <c r="R323"/>
  <c r="T323"/>
  <c r="P329"/>
  <c r="R329"/>
  <c r="BK342"/>
  <c r="J342"/>
  <c r="J117"/>
  <c r="T342"/>
  <c i="3" r="BK124"/>
  <c r="J124"/>
  <c r="J98"/>
  <c r="R124"/>
  <c r="R123"/>
  <c r="BK134"/>
  <c r="J134"/>
  <c r="J100"/>
  <c r="R134"/>
  <c r="BK231"/>
  <c r="J231"/>
  <c r="J101"/>
  <c r="R231"/>
  <c r="P260"/>
  <c r="T260"/>
  <c i="4" r="P128"/>
  <c r="P127"/>
  <c r="T128"/>
  <c r="T127"/>
  <c r="BK137"/>
  <c r="J137"/>
  <c r="J100"/>
  <c r="R137"/>
  <c r="BK146"/>
  <c r="J146"/>
  <c r="J101"/>
  <c r="R146"/>
  <c r="BK183"/>
  <c r="J183"/>
  <c r="J102"/>
  <c r="T183"/>
  <c r="P216"/>
  <c r="R216"/>
  <c r="BK242"/>
  <c r="J242"/>
  <c r="J104"/>
  <c r="R242"/>
  <c r="BK251"/>
  <c r="J251"/>
  <c r="J105"/>
  <c r="T251"/>
  <c r="BK261"/>
  <c r="J261"/>
  <c r="J106"/>
  <c r="R261"/>
  <c i="5" r="BK130"/>
  <c r="J130"/>
  <c r="J98"/>
  <c r="R130"/>
  <c r="R129"/>
  <c r="BK135"/>
  <c r="J135"/>
  <c r="J99"/>
  <c r="R135"/>
  <c r="BK147"/>
  <c r="J147"/>
  <c r="J101"/>
  <c r="R147"/>
  <c r="BK158"/>
  <c r="J158"/>
  <c r="J102"/>
  <c r="R158"/>
  <c r="BK201"/>
  <c r="J201"/>
  <c r="J103"/>
  <c r="R201"/>
  <c r="BK222"/>
  <c r="J222"/>
  <c r="J104"/>
  <c r="T222"/>
  <c r="P263"/>
  <c r="R263"/>
  <c i="6" r="P126"/>
  <c r="P125"/>
  <c r="T126"/>
  <c r="T125"/>
  <c r="R137"/>
  <c r="R136"/>
  <c r="T137"/>
  <c r="P141"/>
  <c r="T141"/>
  <c r="P180"/>
  <c r="T180"/>
  <c r="P189"/>
  <c r="T189"/>
  <c i="5" r="BK259"/>
  <c r="J259"/>
  <c r="J106"/>
  <c r="BK261"/>
  <c r="J261"/>
  <c r="J107"/>
  <c i="2" r="BK222"/>
  <c r="J222"/>
  <c r="J104"/>
  <c r="BK340"/>
  <c r="J340"/>
  <c r="J116"/>
  <c i="6" r="E85"/>
  <c r="J89"/>
  <c r="F92"/>
  <c r="BF131"/>
  <c r="BF133"/>
  <c r="BF134"/>
  <c r="BF139"/>
  <c r="BF140"/>
  <c r="BF142"/>
  <c r="BF144"/>
  <c r="BF145"/>
  <c r="BF146"/>
  <c r="BF148"/>
  <c r="BF150"/>
  <c r="BF152"/>
  <c r="BF153"/>
  <c r="BF155"/>
  <c r="BF156"/>
  <c r="BF157"/>
  <c r="BF158"/>
  <c r="BF161"/>
  <c r="BF162"/>
  <c r="BF163"/>
  <c r="BF164"/>
  <c r="BF165"/>
  <c r="BF166"/>
  <c r="BF167"/>
  <c r="BF168"/>
  <c r="BF172"/>
  <c r="BF175"/>
  <c r="BF178"/>
  <c r="BF179"/>
  <c r="BF183"/>
  <c r="BF186"/>
  <c r="BF191"/>
  <c r="BF192"/>
  <c r="BF127"/>
  <c r="BF128"/>
  <c r="BF129"/>
  <c r="BF130"/>
  <c r="BF132"/>
  <c r="BF135"/>
  <c r="BF138"/>
  <c r="BF143"/>
  <c r="BF147"/>
  <c r="BF149"/>
  <c r="BF151"/>
  <c r="BF154"/>
  <c r="BF159"/>
  <c r="BF160"/>
  <c r="BF169"/>
  <c r="BF170"/>
  <c r="BF171"/>
  <c r="BF173"/>
  <c r="BF174"/>
  <c r="BF176"/>
  <c r="BF177"/>
  <c r="BF181"/>
  <c r="BF182"/>
  <c r="BF184"/>
  <c r="BF185"/>
  <c r="BF187"/>
  <c r="BF190"/>
  <c r="BF193"/>
  <c i="5" r="E85"/>
  <c r="J89"/>
  <c r="F92"/>
  <c r="BF132"/>
  <c r="BF134"/>
  <c r="BF138"/>
  <c r="BF139"/>
  <c r="BF141"/>
  <c r="BF142"/>
  <c r="BF143"/>
  <c r="BF144"/>
  <c r="BF148"/>
  <c r="BF149"/>
  <c r="BF151"/>
  <c r="BF154"/>
  <c r="BF155"/>
  <c r="BF165"/>
  <c r="BF168"/>
  <c r="BF172"/>
  <c r="BF173"/>
  <c r="BF174"/>
  <c r="BF178"/>
  <c r="BF181"/>
  <c r="BF184"/>
  <c r="BF188"/>
  <c r="BF189"/>
  <c r="BF192"/>
  <c r="BF193"/>
  <c r="BF197"/>
  <c r="BF200"/>
  <c r="BF205"/>
  <c r="BF206"/>
  <c r="BF211"/>
  <c r="BF212"/>
  <c r="BF215"/>
  <c r="BF217"/>
  <c r="BF218"/>
  <c r="BF221"/>
  <c r="BF225"/>
  <c r="BF226"/>
  <c r="BF228"/>
  <c r="BF230"/>
  <c r="BF233"/>
  <c r="BF235"/>
  <c r="BF236"/>
  <c r="BF238"/>
  <c r="BF243"/>
  <c r="BF245"/>
  <c r="BF246"/>
  <c r="BF247"/>
  <c r="BF248"/>
  <c r="BF251"/>
  <c r="BF254"/>
  <c r="BF265"/>
  <c r="BF266"/>
  <c r="BF267"/>
  <c r="BF131"/>
  <c r="BF133"/>
  <c r="BF136"/>
  <c r="BF137"/>
  <c r="BF140"/>
  <c r="BF145"/>
  <c r="BF150"/>
  <c r="BF152"/>
  <c r="BF153"/>
  <c r="BF156"/>
  <c r="BF157"/>
  <c r="BF159"/>
  <c r="BF160"/>
  <c r="BF161"/>
  <c r="BF162"/>
  <c r="BF163"/>
  <c r="BF164"/>
  <c r="BF166"/>
  <c r="BF167"/>
  <c r="BF169"/>
  <c r="BF170"/>
  <c r="BF171"/>
  <c r="BF175"/>
  <c r="BF176"/>
  <c r="BF177"/>
  <c r="BF179"/>
  <c r="BF180"/>
  <c r="BF182"/>
  <c r="BF183"/>
  <c r="BF185"/>
  <c r="BF186"/>
  <c r="BF187"/>
  <c r="BF190"/>
  <c r="BF191"/>
  <c r="BF194"/>
  <c r="BF195"/>
  <c r="BF196"/>
  <c r="BF198"/>
  <c r="BF199"/>
  <c r="BF202"/>
  <c r="BF203"/>
  <c r="BF204"/>
  <c r="BF207"/>
  <c r="BF208"/>
  <c r="BF209"/>
  <c r="BF210"/>
  <c r="BF213"/>
  <c r="BF214"/>
  <c r="BF216"/>
  <c r="BF219"/>
  <c r="BF220"/>
  <c r="BF223"/>
  <c r="BF224"/>
  <c r="BF227"/>
  <c r="BF229"/>
  <c r="BF231"/>
  <c r="BF232"/>
  <c r="BF234"/>
  <c r="BF237"/>
  <c r="BF239"/>
  <c r="BF240"/>
  <c r="BF241"/>
  <c r="BF242"/>
  <c r="BF244"/>
  <c r="BF249"/>
  <c r="BF250"/>
  <c r="BF252"/>
  <c r="BF253"/>
  <c r="BF255"/>
  <c r="BF256"/>
  <c r="BF257"/>
  <c r="BF260"/>
  <c r="BF262"/>
  <c r="BF264"/>
  <c i="3" r="BK133"/>
  <c r="J133"/>
  <c r="J99"/>
  <c i="4" r="E85"/>
  <c r="J120"/>
  <c r="BF129"/>
  <c r="BF130"/>
  <c r="BF132"/>
  <c r="BF133"/>
  <c r="BF134"/>
  <c r="BF135"/>
  <c r="BF138"/>
  <c r="BF139"/>
  <c r="BF144"/>
  <c r="BF147"/>
  <c r="BF150"/>
  <c r="BF151"/>
  <c r="BF152"/>
  <c r="BF153"/>
  <c r="BF154"/>
  <c r="BF155"/>
  <c r="BF156"/>
  <c r="BF157"/>
  <c r="BF158"/>
  <c r="BF159"/>
  <c r="BF160"/>
  <c r="BF161"/>
  <c r="BF163"/>
  <c r="BF165"/>
  <c r="BF166"/>
  <c r="BF167"/>
  <c r="BF169"/>
  <c r="BF170"/>
  <c r="BF171"/>
  <c r="BF172"/>
  <c r="BF175"/>
  <c r="BF178"/>
  <c r="BF181"/>
  <c r="BF187"/>
  <c r="BF191"/>
  <c r="BF193"/>
  <c r="BF194"/>
  <c r="BF195"/>
  <c r="BF197"/>
  <c r="BF199"/>
  <c r="BF200"/>
  <c r="BF203"/>
  <c r="BF204"/>
  <c r="BF208"/>
  <c r="BF209"/>
  <c r="BF210"/>
  <c r="BF212"/>
  <c r="BF213"/>
  <c r="BF214"/>
  <c r="BF222"/>
  <c r="BF228"/>
  <c r="BF229"/>
  <c r="BF230"/>
  <c r="BF232"/>
  <c r="BF234"/>
  <c r="BF235"/>
  <c r="BF236"/>
  <c r="BF238"/>
  <c r="BF241"/>
  <c r="BF243"/>
  <c r="BF244"/>
  <c r="BF249"/>
  <c r="BF252"/>
  <c r="BF254"/>
  <c r="BF255"/>
  <c r="BF256"/>
  <c r="BF257"/>
  <c r="BF259"/>
  <c i="3" r="BK123"/>
  <c r="J123"/>
  <c r="J97"/>
  <c i="4" r="F92"/>
  <c r="BF131"/>
  <c r="BF140"/>
  <c r="BF141"/>
  <c r="BF142"/>
  <c r="BF143"/>
  <c r="BF145"/>
  <c r="BF148"/>
  <c r="BF149"/>
  <c r="BF162"/>
  <c r="BF164"/>
  <c r="BF168"/>
  <c r="BF173"/>
  <c r="BF174"/>
  <c r="BF176"/>
  <c r="BF177"/>
  <c r="BF179"/>
  <c r="BF180"/>
  <c r="BF182"/>
  <c r="BF184"/>
  <c r="BF185"/>
  <c r="BF186"/>
  <c r="BF188"/>
  <c r="BF189"/>
  <c r="BF190"/>
  <c r="BF192"/>
  <c r="BF196"/>
  <c r="BF198"/>
  <c r="BF201"/>
  <c r="BF202"/>
  <c r="BF205"/>
  <c r="BF206"/>
  <c r="BF207"/>
  <c r="BF211"/>
  <c r="BF215"/>
  <c r="BF217"/>
  <c r="BF218"/>
  <c r="BF219"/>
  <c r="BF220"/>
  <c r="BF221"/>
  <c r="BF223"/>
  <c r="BF224"/>
  <c r="BF225"/>
  <c r="BF226"/>
  <c r="BF227"/>
  <c r="BF231"/>
  <c r="BF233"/>
  <c r="BF237"/>
  <c r="BF239"/>
  <c r="BF240"/>
  <c r="BF245"/>
  <c r="BF246"/>
  <c r="BF247"/>
  <c r="BF248"/>
  <c r="BF250"/>
  <c r="BF253"/>
  <c r="BF258"/>
  <c r="BF260"/>
  <c r="BF262"/>
  <c r="BF263"/>
  <c i="3" r="E85"/>
  <c r="J116"/>
  <c r="BF130"/>
  <c r="BF131"/>
  <c r="BF132"/>
  <c r="BF135"/>
  <c r="BF136"/>
  <c r="BF138"/>
  <c r="BF139"/>
  <c r="BF141"/>
  <c r="BF144"/>
  <c r="BF145"/>
  <c r="BF147"/>
  <c r="BF148"/>
  <c r="BF153"/>
  <c r="BF154"/>
  <c r="BF155"/>
  <c r="BF157"/>
  <c r="BF159"/>
  <c r="BF160"/>
  <c r="BF161"/>
  <c r="BF163"/>
  <c r="BF166"/>
  <c r="BF168"/>
  <c r="BF169"/>
  <c r="BF171"/>
  <c r="BF172"/>
  <c r="BF175"/>
  <c r="BF177"/>
  <c r="BF178"/>
  <c r="BF180"/>
  <c r="BF186"/>
  <c r="BF187"/>
  <c r="BF189"/>
  <c r="BF190"/>
  <c r="BF191"/>
  <c r="BF192"/>
  <c r="BF194"/>
  <c r="BF196"/>
  <c r="BF198"/>
  <c r="BF201"/>
  <c r="BF203"/>
  <c r="BF204"/>
  <c r="BF206"/>
  <c r="BF209"/>
  <c r="BF210"/>
  <c r="BF216"/>
  <c r="BF217"/>
  <c r="BF222"/>
  <c r="BF223"/>
  <c r="BF225"/>
  <c r="BF226"/>
  <c r="BF229"/>
  <c r="BF230"/>
  <c r="BF235"/>
  <c r="BF238"/>
  <c r="BF239"/>
  <c r="BF240"/>
  <c r="BF241"/>
  <c r="BF242"/>
  <c r="BF243"/>
  <c r="BF244"/>
  <c r="BF246"/>
  <c r="BF248"/>
  <c r="BF251"/>
  <c r="BF252"/>
  <c r="BF253"/>
  <c r="BF254"/>
  <c r="BF255"/>
  <c r="BF256"/>
  <c r="BF261"/>
  <c r="F92"/>
  <c r="BF125"/>
  <c r="BF126"/>
  <c r="BF127"/>
  <c r="BF128"/>
  <c r="BF129"/>
  <c r="BF137"/>
  <c r="BF140"/>
  <c r="BF142"/>
  <c r="BF143"/>
  <c r="BF146"/>
  <c r="BF149"/>
  <c r="BF150"/>
  <c r="BF151"/>
  <c r="BF152"/>
  <c r="BF156"/>
  <c r="BF158"/>
  <c r="BF162"/>
  <c r="BF164"/>
  <c r="BF165"/>
  <c r="BF167"/>
  <c r="BF170"/>
  <c r="BF173"/>
  <c r="BF174"/>
  <c r="BF176"/>
  <c r="BF179"/>
  <c r="BF181"/>
  <c r="BF182"/>
  <c r="BF183"/>
  <c r="BF184"/>
  <c r="BF185"/>
  <c r="BF188"/>
  <c r="BF193"/>
  <c r="BF195"/>
  <c r="BF197"/>
  <c r="BF199"/>
  <c r="BF200"/>
  <c r="BF202"/>
  <c r="BF205"/>
  <c r="BF207"/>
  <c r="BF208"/>
  <c r="BF211"/>
  <c r="BF212"/>
  <c r="BF213"/>
  <c r="BF214"/>
  <c r="BF215"/>
  <c r="BF218"/>
  <c r="BF219"/>
  <c r="BF220"/>
  <c r="BF221"/>
  <c r="BF224"/>
  <c r="BF227"/>
  <c r="BF228"/>
  <c r="BF232"/>
  <c r="BF233"/>
  <c r="BF234"/>
  <c r="BF236"/>
  <c r="BF237"/>
  <c r="BF245"/>
  <c r="BF247"/>
  <c r="BF249"/>
  <c r="BF250"/>
  <c r="BF257"/>
  <c r="BF258"/>
  <c r="BF259"/>
  <c r="BF262"/>
  <c r="BF263"/>
  <c i="2" r="E85"/>
  <c r="J89"/>
  <c r="BF141"/>
  <c r="BF142"/>
  <c r="BF147"/>
  <c r="BF148"/>
  <c r="BF150"/>
  <c r="BF153"/>
  <c r="BF155"/>
  <c r="BF156"/>
  <c r="BF157"/>
  <c r="BF159"/>
  <c r="BF160"/>
  <c r="BF161"/>
  <c r="BF163"/>
  <c r="BF165"/>
  <c r="BF166"/>
  <c r="BF168"/>
  <c r="BF170"/>
  <c r="BF173"/>
  <c r="BF177"/>
  <c r="BF179"/>
  <c r="BF182"/>
  <c r="BF183"/>
  <c r="BF186"/>
  <c r="BF189"/>
  <c r="BF192"/>
  <c r="BF197"/>
  <c r="BF199"/>
  <c r="BF200"/>
  <c r="BF203"/>
  <c r="BF204"/>
  <c r="BF205"/>
  <c r="BF206"/>
  <c r="BF208"/>
  <c r="BF213"/>
  <c r="BF217"/>
  <c r="BF219"/>
  <c r="BF220"/>
  <c r="BF226"/>
  <c r="BF227"/>
  <c r="BF228"/>
  <c r="BF229"/>
  <c r="BF230"/>
  <c r="BF231"/>
  <c r="BF232"/>
  <c r="BF233"/>
  <c r="BF234"/>
  <c r="BF235"/>
  <c r="BF237"/>
  <c r="BF238"/>
  <c r="BF240"/>
  <c r="BF241"/>
  <c r="BF243"/>
  <c r="BF244"/>
  <c r="BF245"/>
  <c r="BF248"/>
  <c r="BF255"/>
  <c r="BF256"/>
  <c r="BF262"/>
  <c r="BF266"/>
  <c r="BF269"/>
  <c r="BF270"/>
  <c r="BF271"/>
  <c r="BF273"/>
  <c r="BF274"/>
  <c r="BF275"/>
  <c r="BF299"/>
  <c r="BF304"/>
  <c r="BF306"/>
  <c r="BF309"/>
  <c r="BF314"/>
  <c r="BF315"/>
  <c r="BF316"/>
  <c r="BF318"/>
  <c r="BF319"/>
  <c r="BF322"/>
  <c r="BF324"/>
  <c r="BF325"/>
  <c r="BF328"/>
  <c r="BF332"/>
  <c r="BF333"/>
  <c r="BF334"/>
  <c r="BF335"/>
  <c r="BF336"/>
  <c r="BF338"/>
  <c r="BF339"/>
  <c r="BF341"/>
  <c r="BF343"/>
  <c r="BF344"/>
  <c r="BF345"/>
  <c r="F92"/>
  <c r="BF140"/>
  <c r="BF143"/>
  <c r="BF144"/>
  <c r="BF146"/>
  <c r="BF149"/>
  <c r="BF152"/>
  <c r="BF154"/>
  <c r="BF158"/>
  <c r="BF162"/>
  <c r="BF167"/>
  <c r="BF171"/>
  <c r="BF172"/>
  <c r="BF174"/>
  <c r="BF175"/>
  <c r="BF176"/>
  <c r="BF178"/>
  <c r="BF180"/>
  <c r="BF181"/>
  <c r="BF184"/>
  <c r="BF185"/>
  <c r="BF187"/>
  <c r="BF188"/>
  <c r="BF190"/>
  <c r="BF191"/>
  <c r="BF193"/>
  <c r="BF194"/>
  <c r="BF195"/>
  <c r="BF196"/>
  <c r="BF201"/>
  <c r="BF202"/>
  <c r="BF207"/>
  <c r="BF209"/>
  <c r="BF210"/>
  <c r="BF211"/>
  <c r="BF212"/>
  <c r="BF214"/>
  <c r="BF215"/>
  <c r="BF216"/>
  <c r="BF218"/>
  <c r="BF221"/>
  <c r="BF223"/>
  <c r="BF236"/>
  <c r="BF239"/>
  <c r="BF242"/>
  <c r="BF246"/>
  <c r="BF247"/>
  <c r="BF249"/>
  <c r="BF250"/>
  <c r="BF251"/>
  <c r="BF252"/>
  <c r="BF254"/>
  <c r="BF257"/>
  <c r="BF258"/>
  <c r="BF259"/>
  <c r="BF260"/>
  <c r="BF261"/>
  <c r="BF263"/>
  <c r="BF264"/>
  <c r="BF267"/>
  <c r="BF276"/>
  <c r="BF277"/>
  <c r="BF278"/>
  <c r="BF280"/>
  <c r="BF281"/>
  <c r="BF282"/>
  <c r="BF284"/>
  <c r="BF285"/>
  <c r="BF286"/>
  <c r="BF287"/>
  <c r="BF288"/>
  <c r="BF289"/>
  <c r="BF290"/>
  <c r="BF291"/>
  <c r="BF292"/>
  <c r="BF293"/>
  <c r="BF294"/>
  <c r="BF295"/>
  <c r="BF296"/>
  <c r="BF297"/>
  <c r="BF298"/>
  <c r="BF300"/>
  <c r="BF301"/>
  <c r="BF302"/>
  <c r="BF303"/>
  <c r="BF305"/>
  <c r="BF307"/>
  <c r="BF308"/>
  <c r="BF310"/>
  <c r="BF312"/>
  <c r="BF313"/>
  <c r="BF317"/>
  <c r="BF320"/>
  <c r="BF321"/>
  <c r="BF326"/>
  <c r="BF327"/>
  <c r="BF330"/>
  <c r="BF331"/>
  <c r="BF337"/>
  <c r="BF346"/>
  <c r="F35"/>
  <c i="1" r="BB95"/>
  <c i="2" r="F33"/>
  <c i="1" r="AZ95"/>
  <c i="2" r="F36"/>
  <c i="1" r="BC95"/>
  <c i="3" r="F33"/>
  <c i="1" r="AZ96"/>
  <c i="3" r="F35"/>
  <c i="1" r="BB96"/>
  <c i="3" r="F37"/>
  <c i="1" r="BD96"/>
  <c i="4" r="F36"/>
  <c i="1" r="BC97"/>
  <c i="4" r="F37"/>
  <c i="1" r="BD97"/>
  <c i="5" r="F35"/>
  <c i="1" r="BB98"/>
  <c i="5" r="F36"/>
  <c i="1" r="BC98"/>
  <c i="6" r="J33"/>
  <c i="1" r="AV99"/>
  <c i="6" r="F36"/>
  <c i="1" r="BC99"/>
  <c i="2" r="J33"/>
  <c i="1" r="AV95"/>
  <c i="2" r="F37"/>
  <c i="1" r="BD95"/>
  <c i="3" r="J33"/>
  <c i="1" r="AV96"/>
  <c i="3" r="F36"/>
  <c i="1" r="BC96"/>
  <c i="4" r="F33"/>
  <c i="1" r="AZ97"/>
  <c i="4" r="J33"/>
  <c i="1" r="AV97"/>
  <c i="4" r="F35"/>
  <c i="1" r="BB97"/>
  <c i="5" r="J33"/>
  <c i="1" r="AV98"/>
  <c i="5" r="F33"/>
  <c i="1" r="AZ98"/>
  <c i="5" r="F37"/>
  <c i="1" r="BD98"/>
  <c i="6" r="F33"/>
  <c i="1" r="AZ99"/>
  <c i="6" r="F37"/>
  <c i="1" r="BD99"/>
  <c i="6" r="F35"/>
  <c i="1" r="BB99"/>
  <c i="4" l="1" r="R136"/>
  <c i="3" r="R133"/>
  <c r="R122"/>
  <c i="2" r="P224"/>
  <c r="R138"/>
  <c i="5" r="P146"/>
  <c r="P128"/>
  <c i="1" r="AU98"/>
  <c i="4" r="T136"/>
  <c r="T126"/>
  <c r="R126"/>
  <c i="3" r="T133"/>
  <c i="2" r="T224"/>
  <c r="T138"/>
  <c r="T137"/>
  <c i="6" r="T136"/>
  <c r="T124"/>
  <c i="5" r="R146"/>
  <c r="R128"/>
  <c i="2" r="R224"/>
  <c i="6" r="P136"/>
  <c r="P124"/>
  <c i="1" r="AU99"/>
  <c i="6" r="R124"/>
  <c i="5" r="T146"/>
  <c r="T128"/>
  <c i="4" r="P136"/>
  <c r="P126"/>
  <c i="1" r="AU97"/>
  <c i="3" r="P133"/>
  <c r="P122"/>
  <c i="1" r="AU96"/>
  <c i="3" r="T122"/>
  <c i="2" r="P138"/>
  <c r="P137"/>
  <c i="1" r="AU95"/>
  <c i="2" r="BK224"/>
  <c r="J224"/>
  <c r="J105"/>
  <c i="4" r="BK127"/>
  <c r="J127"/>
  <c r="J97"/>
  <c r="BK136"/>
  <c r="J136"/>
  <c r="J99"/>
  <c i="5" r="BK129"/>
  <c r="J129"/>
  <c r="J97"/>
  <c r="BK146"/>
  <c r="J146"/>
  <c r="J100"/>
  <c r="BK258"/>
  <c r="J258"/>
  <c r="J105"/>
  <c i="6" r="J126"/>
  <c r="J98"/>
  <c r="BK136"/>
  <c r="J136"/>
  <c r="J99"/>
  <c i="2" r="BK138"/>
  <c r="J138"/>
  <c r="J97"/>
  <c i="6" r="BK124"/>
  <c r="J124"/>
  <c r="J96"/>
  <c i="3" r="BK122"/>
  <c r="J122"/>
  <c r="J96"/>
  <c i="2" r="J34"/>
  <c i="1" r="AW95"/>
  <c r="AT95"/>
  <c i="3" r="F34"/>
  <c i="1" r="BA96"/>
  <c i="4" r="J34"/>
  <c i="1" r="AW97"/>
  <c r="AT97"/>
  <c i="5" r="F34"/>
  <c i="1" r="BA98"/>
  <c i="6" r="J34"/>
  <c i="1" r="AW99"/>
  <c r="AT99"/>
  <c r="AZ94"/>
  <c r="W29"/>
  <c i="2" r="F34"/>
  <c i="1" r="BA95"/>
  <c i="3" r="J34"/>
  <c i="1" r="AW96"/>
  <c r="AT96"/>
  <c i="4" r="F34"/>
  <c i="1" r="BA97"/>
  <c i="5" r="J34"/>
  <c i="1" r="AW98"/>
  <c r="AT98"/>
  <c r="BC94"/>
  <c r="W32"/>
  <c r="BB94"/>
  <c r="AX94"/>
  <c i="6" r="F34"/>
  <c i="1" r="BA99"/>
  <c r="BD94"/>
  <c r="W33"/>
  <c i="2" l="1" r="R137"/>
  <c i="4" r="BK126"/>
  <c r="J126"/>
  <c i="5" r="BK128"/>
  <c r="J128"/>
  <c r="J96"/>
  <c i="2" r="BK137"/>
  <c r="J137"/>
  <c r="J96"/>
  <c i="1" r="AU94"/>
  <c i="6" r="J30"/>
  <c i="1" r="AG99"/>
  <c i="4" r="J30"/>
  <c i="1" r="AG97"/>
  <c r="AV94"/>
  <c r="AK29"/>
  <c r="AY94"/>
  <c r="BA94"/>
  <c r="AW94"/>
  <c r="AK30"/>
  <c i="3" r="J30"/>
  <c i="1" r="AG96"/>
  <c r="W31"/>
  <c i="4" l="1" r="J39"/>
  <c i="6" r="J39"/>
  <c i="4" r="J96"/>
  <c i="3" r="J39"/>
  <c i="1" r="AN96"/>
  <c r="AN97"/>
  <c r="AN99"/>
  <c r="AT94"/>
  <c i="5" r="J30"/>
  <c i="1" r="AG98"/>
  <c i="2" r="J30"/>
  <c i="1" r="AG95"/>
  <c r="W30"/>
  <c i="5" l="1" r="J39"/>
  <c i="2" r="J39"/>
  <c i="1" r="AN95"/>
  <c r="AN98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<sst xmlns="http://schemas.openxmlformats.org/spreadsheetml/2006/main">
  <si>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</si>
  <si>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</si>
  <si>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</si>
  <si>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</si>
  <si>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{1ce872ca-d5ec-4a74-97b5-0cc09c69d3af}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</si>
  <si>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</si>
  <si>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</si>
  <si>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</si>
  <si>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</si>
  <si>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</si>
  <si>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</si>
  <si>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</si>
  <si>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</si>
  <si>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A297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</si>
  <si>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</si>
  <si>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</si>
  <si>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Zariadenie opatrovateľskej služby</t>
  </si>
  <si>
    <t>JKSO:</t>
  </si>
  <si>
    <t>KS:</t>
  </si>
  <si>
    <t>Miesto:</t>
  </si>
  <si>
    <t>Vranov nad Topľou</t>
  </si>
  <si>
    <t>Dátum:</t>
  </si>
  <si>
    <t>20. 1. 2023</t>
  </si>
  <si>
    <t>Objednávateľ:</t>
  </si>
  <si>
    <t>IČO:</t>
  </si>
  <si>
    <t>Mesto Vranov nad Topľou</t>
  </si>
  <si>
    <t>IČ DPH:</t>
  </si>
  <si>
    <t>Zhotoviteľ:</t>
  </si>
  <si>
    <t>Vyplň údaj</t>
  </si>
  <si>
    <t>True</t>
  </si>
  <si>
    <t>Projektant:</t>
  </si>
  <si>
    <t>Architektonický ateliér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</si>
  <si>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</si>
  <si>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</si>
  <si>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</si>
  <si>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</si>
  <si>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</si>
  <si>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</si>
  <si>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</si>
  <si>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</si>
  <si>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</si>
  <si>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</si>
  <si>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</si>
  <si>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</si>
  <si>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</si>
  <si>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</si>
  <si>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</si>
  <si>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</si>
  <si>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</si>
  <si>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</si>
  <si>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</si>
  <si>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</si>
  <si>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</si>
  <si>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</si>
  <si>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</si>
  <si>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</si>
  <si>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</si>
  <si>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</si>
  <si>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</si>
  <si>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</si>
  <si>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</si>
  <si>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</si>
  <si>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</si>
  <si>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</si>
  <si>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</si>
  <si>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</si>
  <si>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</si>
  <si>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</si>
  <si>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</si>
  <si>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</si>
  <si>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</si>
  <si>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</si>
  <si>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</si>
  <si>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</si>
  <si>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</si>
  <si>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</si>
  <si>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</si>
  <si>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</si>
  <si>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</si>
  <si>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</si>
  <si>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</si>
  <si>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Architektonicko-stavebné riešenie</t>
  </si>
  <si>
    <t>STA</t>
  </si>
  <si>
    <t>{33909e3a-e1af-4f2e-a953-4a81fe513ff1}</t>
  </si>
  <si>
    <t>2</t>
  </si>
  <si>
    <t>Elektroinštalácia a ochrana pred bleskom</t>
  </si>
  <si>
    <t>{46193ee6-bd8d-4859-b53f-886714549dcd}</t>
  </si>
  <si>
    <t>3</t>
  </si>
  <si>
    <t>Zdravotechnika</t>
  </si>
  <si>
    <t>{6317d057-18bc-475c-b7b4-51bf3be8c925}</t>
  </si>
  <si>
    <t>4</t>
  </si>
  <si>
    <t>Vykurovanie</t>
  </si>
  <si>
    <t>{9ce8b28e-f431-4759-95f5-c722f63f6314}</t>
  </si>
  <si>
    <t>5</t>
  </si>
  <si>
    <t>Vzduchotechnika</t>
  </si>
  <si>
    <t>{31f47604-d407-40cc-83b8-681d2a720c92}</t>
  </si>
  <si>
    <t>KRYCÍ LIST ROZPOČTU</t>
  </si>
  <si>
    <t>Objekt:</t>
  </si>
  <si>
    <t>1 - Architektonicko-stavebné riešenie</t>
  </si>
  <si>
    <t>Ing. Daniel Janok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</si>
  <si>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</si>
  <si>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</si>
  <si>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</si>
  <si>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</si>
  <si>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</si>
  <si>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</si>
  <si>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</si>
  <si>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</si>
  <si>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</si>
  <si>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</si>
  <si>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</si>
  <si>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</si>
  <si>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</si>
  <si>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</si>
  <si>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</si>
  <si>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</si>
  <si>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</si>
  <si>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</si>
  <si>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</si>
  <si>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</si>
  <si>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</si>
  <si>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</si>
  <si>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</si>
  <si>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</si>
  <si>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</si>
  <si>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</si>
  <si>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</si>
  <si>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</si>
  <si>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</si>
  <si>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</si>
  <si>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</si>
  <si>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</si>
  <si>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</si>
  <si>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</si>
  <si>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</si>
  <si>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</si>
  <si>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</si>
  <si>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</si>
  <si>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</si>
  <si>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</si>
  <si>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</si>
  <si>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</si>
  <si>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</si>
  <si>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</si>
  <si>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</si>
  <si>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</si>
  <si>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1820401448</t>
  </si>
  <si>
    <t>131201109.S</t>
  </si>
  <si>
    <t>Hĺbenie nezapažených jám a zárezov. Príplatok za lepivosť horniny 3</t>
  </si>
  <si>
    <t>74566739</t>
  </si>
  <si>
    <t>133201101.S</t>
  </si>
  <si>
    <t>Výkop šachty zapaženej, hornina 3 do 100 m3</t>
  </si>
  <si>
    <t>-144134145</t>
  </si>
  <si>
    <t>133201109.S</t>
  </si>
  <si>
    <t>Príplatok k cenám za lepivosť pri hĺbení šachiet zapažených i nezapažených v hornine 3</t>
  </si>
  <si>
    <t>-399833581</t>
  </si>
  <si>
    <t>162501102.S</t>
  </si>
  <si>
    <t>Vodorovné premiestnenie výkopku po spevnenej ceste z horniny tr.1-4, do 100 m3 na vzdialenosť do 3000 m</t>
  </si>
  <si>
    <t>376561003</t>
  </si>
  <si>
    <t>Zakladanie</t>
  </si>
  <si>
    <t>6</t>
  </si>
  <si>
    <t>271573001.S</t>
  </si>
  <si>
    <t>Násyp pod základové konštrukcie so zhutnením zo štrkopiesku fr.0-32 mm</t>
  </si>
  <si>
    <t>-2140186006</t>
  </si>
  <si>
    <t>7</t>
  </si>
  <si>
    <t>273321411.S</t>
  </si>
  <si>
    <t>Betón základových dosiek, železový (bez výstuže), tr. C 25/30</t>
  </si>
  <si>
    <t>-784633615</t>
  </si>
  <si>
    <t>8</t>
  </si>
  <si>
    <t>273351215.S</t>
  </si>
  <si>
    <t>Debnenie stien základových dosiek, zhotovenie-dielce</t>
  </si>
  <si>
    <t>m2</t>
  </si>
  <si>
    <t>1329329568</t>
  </si>
  <si>
    <t>9</t>
  </si>
  <si>
    <t>273351216.S</t>
  </si>
  <si>
    <t>Debnenie stien základových dosiek, odstránenie-dielce</t>
  </si>
  <si>
    <t>624129575</t>
  </si>
  <si>
    <t>10</t>
  </si>
  <si>
    <t>273362421.S</t>
  </si>
  <si>
    <t>Výstuž základových dosiek zo zvár. sietí KARI, priemer drôtu 6/6 mm, veľkosť oka 100x100 mm</t>
  </si>
  <si>
    <t>1052637142</t>
  </si>
  <si>
    <t>Zvislé a kompletné konštrukcie</t>
  </si>
  <si>
    <t>11</t>
  </si>
  <si>
    <t>317161122.S</t>
  </si>
  <si>
    <t>Pórobetónový preklad nenosný šírky 100 mm, výšky 250 mm, dĺžky 1200 mm</t>
  </si>
  <si>
    <t>ks</t>
  </si>
  <si>
    <t>2119319629</t>
  </si>
  <si>
    <t>12</t>
  </si>
  <si>
    <t>317161142.S</t>
  </si>
  <si>
    <t>Pórobetónový preklad nenosný šírky 150 mm, výšky 250 mm, dĺžky 1200 mm</t>
  </si>
  <si>
    <t>-1379796396</t>
  </si>
  <si>
    <t>13</t>
  </si>
  <si>
    <t>340001001.S</t>
  </si>
  <si>
    <t>Rezanie stenových pórobetónových blokopanelov hr. od 200 do 300 mm</t>
  </si>
  <si>
    <t>m</t>
  </si>
  <si>
    <t>-1826142927</t>
  </si>
  <si>
    <t>14</t>
  </si>
  <si>
    <t>340238267.S</t>
  </si>
  <si>
    <t>Zamurovanie otvorov plochy od 0,25 do 1 m2 z pórobetónových tvárnic hladkých hrúbky 300 mm</t>
  </si>
  <si>
    <t>-640747104</t>
  </si>
  <si>
    <t>15</t>
  </si>
  <si>
    <t>340239267.S</t>
  </si>
  <si>
    <t>Zamurovanie otvorov plochy nad 1 do 4 m2 z pórobetónových tvárnic hladkých hrúbky 300 mm</t>
  </si>
  <si>
    <t>1017609044</t>
  </si>
  <si>
    <t>16</t>
  </si>
  <si>
    <t>342272031.S</t>
  </si>
  <si>
    <t>Priečky z pórobetónových tvárnic hladkých s objemovou hmotnosťou do 600 kg/m3 hrúbky 100 mm</t>
  </si>
  <si>
    <t>-87232419</t>
  </si>
  <si>
    <t>17</t>
  </si>
  <si>
    <t>342272051.S</t>
  </si>
  <si>
    <t>Priečky z pórobetónových tvárnic hladkých s objemovou hmotnosťou do 600 kg/m3 hrúbky 150 mm</t>
  </si>
  <si>
    <t>-1564350910</t>
  </si>
  <si>
    <t>18</t>
  </si>
  <si>
    <t>342275011.S</t>
  </si>
  <si>
    <t>Priečky z betónových murovacích tvárnic hrúbky 100 mm</t>
  </si>
  <si>
    <t>1362875162</t>
  </si>
  <si>
    <t>19</t>
  </si>
  <si>
    <t>342948111.R</t>
  </si>
  <si>
    <t>Ukotvenie priečok k murovaným konštrukciám priklincovaním spojky</t>
  </si>
  <si>
    <t>1887536988</t>
  </si>
  <si>
    <t>342948114.S</t>
  </si>
  <si>
    <t>Ukotvenie priečok k betónovým konštrukciam pristrelením</t>
  </si>
  <si>
    <t>569301091</t>
  </si>
  <si>
    <t>21</t>
  </si>
  <si>
    <t>342948115.S</t>
  </si>
  <si>
    <t>Ukončenie priečok hr. do 100 mm ku konštrukciam polyuretánovou penou</t>
  </si>
  <si>
    <t>-1863886453</t>
  </si>
  <si>
    <t>22</t>
  </si>
  <si>
    <t>342948116.S</t>
  </si>
  <si>
    <t>Ukončenie priečok hr. nad 100 mm ku konštrukciam polyuretánovou penou</t>
  </si>
  <si>
    <t>-510621211</t>
  </si>
  <si>
    <t>Vodorovné konštrukcie</t>
  </si>
  <si>
    <t>23</t>
  </si>
  <si>
    <t>417321515.S</t>
  </si>
  <si>
    <t>Betón stužujúcich pásov a vencov železový tr. C 25/30</t>
  </si>
  <si>
    <t>-1261477409</t>
  </si>
  <si>
    <t>24</t>
  </si>
  <si>
    <t>417351115.S</t>
  </si>
  <si>
    <t>Debnenie bočníc stužujúcich pásov a vencov vrátane vzpier zhotovenie</t>
  </si>
  <si>
    <t>-921134900</t>
  </si>
  <si>
    <t>25</t>
  </si>
  <si>
    <t>417351116.S</t>
  </si>
  <si>
    <t>Debnenie bočníc stužujúcich pásov a vencov vrátane vzpier odstránenie</t>
  </si>
  <si>
    <t>1794061689</t>
  </si>
  <si>
    <t>26</t>
  </si>
  <si>
    <t>417361821.S</t>
  </si>
  <si>
    <t>Výstuž stužujúcich pásov a vencov z betonárskej ocele B500 (10505)</t>
  </si>
  <si>
    <t>t</t>
  </si>
  <si>
    <t>531692455</t>
  </si>
  <si>
    <t>Úpravy povrchov, podlahy, osadenie</t>
  </si>
  <si>
    <t>27</t>
  </si>
  <si>
    <t>610991111.S</t>
  </si>
  <si>
    <t>Zakrývanie výplní vnútorných okenných otvorov, predmetov a konštrukcií</t>
  </si>
  <si>
    <t>440267483</t>
  </si>
  <si>
    <t>28</t>
  </si>
  <si>
    <t>611460112.S</t>
  </si>
  <si>
    <t>Príprava vnútorného podkladu stropov na betónové podklady kontaktným mostíkom</t>
  </si>
  <si>
    <t>148615234</t>
  </si>
  <si>
    <t>29</t>
  </si>
  <si>
    <t>611460125.S</t>
  </si>
  <si>
    <t>Príprava vnútorného podkladu stropov penetráciou pod nátery a maľby</t>
  </si>
  <si>
    <t>2108027607</t>
  </si>
  <si>
    <t>30</t>
  </si>
  <si>
    <t>611460383.S</t>
  </si>
  <si>
    <t>Vnútorná omietka stropov vápennocementová štuková (jemná), hr. 3 mm</t>
  </si>
  <si>
    <t>-523953831</t>
  </si>
  <si>
    <t>31</t>
  </si>
  <si>
    <t>611481119.S</t>
  </si>
  <si>
    <t>Potiahnutie vnútorných stropov sklotextilnou mriežkou s celoplošným prilepením</t>
  </si>
  <si>
    <t>-477695563</t>
  </si>
  <si>
    <t>32</t>
  </si>
  <si>
    <t>612460111.S</t>
  </si>
  <si>
    <t>Príprava vnútorného podkladu stien na silno a nerovnomerne nasiakavé podklady regulátorom nasiakavosti</t>
  </si>
  <si>
    <t>-2087825222</t>
  </si>
  <si>
    <t>33</t>
  </si>
  <si>
    <t>612460206.S</t>
  </si>
  <si>
    <t>Vnútorná omietka stien vápenná štuková (jemná), hr. 3 mm</t>
  </si>
  <si>
    <t>-911053077</t>
  </si>
  <si>
    <t>34</t>
  </si>
  <si>
    <t>612481031.S</t>
  </si>
  <si>
    <t>Rohový profil z pozinkovaného plechu pre hrúbku omietky 8 až 12 mm</t>
  </si>
  <si>
    <t>-283278095</t>
  </si>
  <si>
    <t>35</t>
  </si>
  <si>
    <t>612481119.S</t>
  </si>
  <si>
    <t>Potiahnutie vnútorných stien sklotextilnou mriežkou s celoplošným prilepením</t>
  </si>
  <si>
    <t>-87545697</t>
  </si>
  <si>
    <t>36</t>
  </si>
  <si>
    <t>622460124.S</t>
  </si>
  <si>
    <t>Príprava vonkajšieho podkladu stien penetráciou pod omietky a nátery</t>
  </si>
  <si>
    <t>2018745933</t>
  </si>
  <si>
    <t>37</t>
  </si>
  <si>
    <t>622461032.S</t>
  </si>
  <si>
    <t>Vonkajšia omietka stien pastovitá silikátová roztieraná, hr. 1,5 mm</t>
  </si>
  <si>
    <t>718024135</t>
  </si>
  <si>
    <t>38</t>
  </si>
  <si>
    <t>622461281.S</t>
  </si>
  <si>
    <t>Vonkajšia omietka stien pastovitá dekoratívna mozaiková</t>
  </si>
  <si>
    <t>1986835424</t>
  </si>
  <si>
    <t>39</t>
  </si>
  <si>
    <t>622481119.S</t>
  </si>
  <si>
    <t>Potiahnutie vonkajších stien sklotextilnou mriežkou s celoplošným prilepením - špalety</t>
  </si>
  <si>
    <t>-1073869448</t>
  </si>
  <si>
    <t>40</t>
  </si>
  <si>
    <t>625250590.S</t>
  </si>
  <si>
    <t>Kontaktný zatepľovací systém soklovej alebo vodou namáhanej časti hr. 120 mm, zatĺkacie kotvy</t>
  </si>
  <si>
    <t>734340492</t>
  </si>
  <si>
    <t>41</t>
  </si>
  <si>
    <t>625250743.S</t>
  </si>
  <si>
    <t>Kontaktný zatepľovací systém z minerálnej vlny hr. 200 mm, zatĺkacie kotvy</t>
  </si>
  <si>
    <t>1670134453</t>
  </si>
  <si>
    <t>42</t>
  </si>
  <si>
    <t>631316052.R</t>
  </si>
  <si>
    <t>Mazanina z betónu prostého (m2) s polypropylénovými vláknami, betón tr. C 16/20 hr. 68 mm</t>
  </si>
  <si>
    <t>-846331281</t>
  </si>
  <si>
    <t>43</t>
  </si>
  <si>
    <t>631316053.R</t>
  </si>
  <si>
    <t>Mazanina z betónu prostého (m2) s polypropylénovými vláknami, betón tr. C 16/20 hr. 77 mm</t>
  </si>
  <si>
    <t>757677770</t>
  </si>
  <si>
    <t>44</t>
  </si>
  <si>
    <t>632001011.S</t>
  </si>
  <si>
    <t>Zhotovenie separačnej fólie v podlahových vrstvách z PE</t>
  </si>
  <si>
    <t>505929867</t>
  </si>
  <si>
    <t>45</t>
  </si>
  <si>
    <t>M</t>
  </si>
  <si>
    <t>283230007500.S</t>
  </si>
  <si>
    <t>Oddeľovacia fólia na potery</t>
  </si>
  <si>
    <t>250388943</t>
  </si>
  <si>
    <t>46</t>
  </si>
  <si>
    <t>632001021.S</t>
  </si>
  <si>
    <t>Zhotovenie okrajovej dilatačnej pásky z PE</t>
  </si>
  <si>
    <t>2095396721</t>
  </si>
  <si>
    <t>47</t>
  </si>
  <si>
    <t>283320004800.S</t>
  </si>
  <si>
    <t>Okrajová dilatačná páska z PE 100/5 mm bez fólie na oddilatovanie poterov od stenových konštrukcií</t>
  </si>
  <si>
    <t>1433988996</t>
  </si>
  <si>
    <t>48</t>
  </si>
  <si>
    <t>642942111.S</t>
  </si>
  <si>
    <t>Osadenie oceľovej dverovej zárubne alebo rámu, plochy otvoru do 2,5 m2</t>
  </si>
  <si>
    <t>1010657020</t>
  </si>
  <si>
    <t>49</t>
  </si>
  <si>
    <t>553310007700.S</t>
  </si>
  <si>
    <t>Zárubňa oceľová oblá šxvxhr 900x1970x100 mm L</t>
  </si>
  <si>
    <t>596153032</t>
  </si>
  <si>
    <t>50</t>
  </si>
  <si>
    <t>553310007800.S</t>
  </si>
  <si>
    <t>Zárubňa oceľová oblá šxvxhr 900x1970x100 mm P</t>
  </si>
  <si>
    <t>-2007536367</t>
  </si>
  <si>
    <t>51</t>
  </si>
  <si>
    <t>553310008900.S</t>
  </si>
  <si>
    <t>Zárubňa oceľová oblá šxvxhr 900x1970x160 mm L</t>
  </si>
  <si>
    <t>-149026350</t>
  </si>
  <si>
    <t>52</t>
  </si>
  <si>
    <t>553310009000.S</t>
  </si>
  <si>
    <t>Zárubňa oceľová oblá šxvxhr 900x1970x160 mm P</t>
  </si>
  <si>
    <t>59224278</t>
  </si>
  <si>
    <t>53</t>
  </si>
  <si>
    <t>642945111.S</t>
  </si>
  <si>
    <t>Osadenie oceľ. zárubní protipož. dverí s obetónov. jednokrídlové do 2,5 m2</t>
  </si>
  <si>
    <t>1527875601</t>
  </si>
  <si>
    <t>54</t>
  </si>
  <si>
    <t>553310010314.S</t>
  </si>
  <si>
    <t>Zárubňa požiarna oceľová, bezpečnostná, šxvxhr 900x1970x170 mm</t>
  </si>
  <si>
    <t>1999011202</t>
  </si>
  <si>
    <t>Ostatné konštrukcie a práce-búranie</t>
  </si>
  <si>
    <t>55</t>
  </si>
  <si>
    <t>941941031.S</t>
  </si>
  <si>
    <t>Montáž lešenia ľahkého pracovného radového s podlahami šírky od 0,80 do 1,00 m, výšky do 10 m</t>
  </si>
  <si>
    <t>-792064930</t>
  </si>
  <si>
    <t>56</t>
  </si>
  <si>
    <t>941941191.S</t>
  </si>
  <si>
    <t>Príplatok za prvý a každý ďalší i začatý mesiac použitia lešenia ľahkého pracovného radového s podlahami šírky od 0,80 do 1,00 m, výšky do 10 m</t>
  </si>
  <si>
    <t>-703540335</t>
  </si>
  <si>
    <t>57</t>
  </si>
  <si>
    <t>941941831.S</t>
  </si>
  <si>
    <t>Demontáž lešenia ľahkého pracovného radového s podlahami šírky nad 0,80 do 1,00 m, výšky do 10 m</t>
  </si>
  <si>
    <t>-1721619260</t>
  </si>
  <si>
    <t>58</t>
  </si>
  <si>
    <t>941955002.S</t>
  </si>
  <si>
    <t>Lešenie ľahké pracovné pomocné s výškou lešeňovej podlahy nad 1,20 do 1,90 m</t>
  </si>
  <si>
    <t>-2036204212</t>
  </si>
  <si>
    <t>59</t>
  </si>
  <si>
    <t>952901111.S</t>
  </si>
  <si>
    <t>Vyčistenie budov pri výške podlaží do 4 m</t>
  </si>
  <si>
    <t>1654654345</t>
  </si>
  <si>
    <t>60</t>
  </si>
  <si>
    <t>953995331.S</t>
  </si>
  <si>
    <t>PVC soklový profil šírky 103 mm - úprava existujúceho zateplenia súsediaceho BD</t>
  </si>
  <si>
    <t>-1807221082</t>
  </si>
  <si>
    <t>61</t>
  </si>
  <si>
    <t>962031132.S</t>
  </si>
  <si>
    <t xml:space="preserve">Búranie priečok alebo vybúranie otvorov plochy nad 4 m2 z tehál pálených, plných alebo dutých hr. do 150 mm,  -0,19600t</t>
  </si>
  <si>
    <t>369113864</t>
  </si>
  <si>
    <t>62</t>
  </si>
  <si>
    <t>962086121.S</t>
  </si>
  <si>
    <t xml:space="preserve">Búranie muriva priečok z pórobetónu hr. do 300 mm,  -0,15000t</t>
  </si>
  <si>
    <t>117598485</t>
  </si>
  <si>
    <t>63</t>
  </si>
  <si>
    <t>965043341.S</t>
  </si>
  <si>
    <t xml:space="preserve">Búranie podkladov pod dlažby, liatych dlažieb a mazanín,betón s poterom,teracom hr.do 100 mm, plochy nad 4 m2  -2,20000t</t>
  </si>
  <si>
    <t>-855325220</t>
  </si>
  <si>
    <t>64</t>
  </si>
  <si>
    <t>965081712.S</t>
  </si>
  <si>
    <t xml:space="preserve">Búranie dlažieb, bez podklad. lôžka z xylolit., alebo keramických dlaždíc hr. do 10 mm,  -0,02000t</t>
  </si>
  <si>
    <t>404519683</t>
  </si>
  <si>
    <t>65</t>
  </si>
  <si>
    <t>968071115.S</t>
  </si>
  <si>
    <t>Demontáž okien kovových, 1 bm obvodu - 0,005t</t>
  </si>
  <si>
    <t>469541359</t>
  </si>
  <si>
    <t>66</t>
  </si>
  <si>
    <t>968061125.S</t>
  </si>
  <si>
    <t>Vyvesenie dreveného dverného krídla do suti plochy do 2 m2, -0,02400t</t>
  </si>
  <si>
    <t>-1605668419</t>
  </si>
  <si>
    <t>67</t>
  </si>
  <si>
    <t>968072455.S</t>
  </si>
  <si>
    <t xml:space="preserve">Vybúranie kovových dverových zárubní plochy do 2 m2,  -0,07600t</t>
  </si>
  <si>
    <t>-1114767790</t>
  </si>
  <si>
    <t>68</t>
  </si>
  <si>
    <t>971033441.S</t>
  </si>
  <si>
    <t xml:space="preserve">Vybúranie otvoru v murive tehl. plochy do 0,25 m2 hr. do 300 mm,  -0,14600t</t>
  </si>
  <si>
    <t>1512269442</t>
  </si>
  <si>
    <t>69</t>
  </si>
  <si>
    <t>978013191.S</t>
  </si>
  <si>
    <t xml:space="preserve">Otlčenie omietok stien vnútorných vápenných alebo vápennocementových v rozsahu do 100 %,  -0,04600t</t>
  </si>
  <si>
    <t>1562982949</t>
  </si>
  <si>
    <t>70</t>
  </si>
  <si>
    <t>340001001.R</t>
  </si>
  <si>
    <t>Rezanie zateplenia vrátane povrchovej úpravy</t>
  </si>
  <si>
    <t>274760139</t>
  </si>
  <si>
    <t>71</t>
  </si>
  <si>
    <t>978065011.S</t>
  </si>
  <si>
    <t>Odstránenie kontaktného zateplenia vrátane povrchovej úpravy z polystyrénových dosiek hrúbky nad 80-120 mm, -0,01841t</t>
  </si>
  <si>
    <t>318241654</t>
  </si>
  <si>
    <t>72</t>
  </si>
  <si>
    <t>979011131.S</t>
  </si>
  <si>
    <t>Zvislá doprava sutiny po schodoch ručne do 3,5 m</t>
  </si>
  <si>
    <t>839642132</t>
  </si>
  <si>
    <t>73</t>
  </si>
  <si>
    <t>979011141.S</t>
  </si>
  <si>
    <t>Zvislá doprava sutiny po schodoch ručne, príplatok za každých ďalších 3,5 m</t>
  </si>
  <si>
    <t>743795529</t>
  </si>
  <si>
    <t>74</t>
  </si>
  <si>
    <t>979081111.S</t>
  </si>
  <si>
    <t>Odvoz sutiny a vybúraných hmôt na skládku do 1 km</t>
  </si>
  <si>
    <t>-1112103576</t>
  </si>
  <si>
    <t>75</t>
  </si>
  <si>
    <t>979081121.S</t>
  </si>
  <si>
    <t>Odvoz sutiny a vybúraných hmôt na skládku za každý ďalší 1 km</t>
  </si>
  <si>
    <t>1070005208</t>
  </si>
  <si>
    <t>76</t>
  </si>
  <si>
    <t>979082111.S</t>
  </si>
  <si>
    <t>Vnútrostavenisková doprava sutiny a vybúraných hmôt do 10 m</t>
  </si>
  <si>
    <t>-1378515085</t>
  </si>
  <si>
    <t>77</t>
  </si>
  <si>
    <t>979089612.S</t>
  </si>
  <si>
    <t>Poplatok za skladovanie - iné odpady zo stavieb a demolácií (17 09), ostatné</t>
  </si>
  <si>
    <t>617114526</t>
  </si>
  <si>
    <t>99</t>
  </si>
  <si>
    <t>Presun hmôt HSV</t>
  </si>
  <si>
    <t>78</t>
  </si>
  <si>
    <t>999281111.S</t>
  </si>
  <si>
    <t>Presun hmôt pre opravy a údržbu objektov vrátane vonkajších plášťov výšky do 25 m</t>
  </si>
  <si>
    <t>510821367</t>
  </si>
  <si>
    <t>PSV</t>
  </si>
  <si>
    <t>Práce a dodávky PSV</t>
  </si>
  <si>
    <t>712</t>
  </si>
  <si>
    <t>Izolácie striech, povlakové krytiny</t>
  </si>
  <si>
    <t>79</t>
  </si>
  <si>
    <t>712290010.S</t>
  </si>
  <si>
    <t>Zhotovenie parozábrany pre strechy ploché do 10°</t>
  </si>
  <si>
    <t>1722609194</t>
  </si>
  <si>
    <t>80</t>
  </si>
  <si>
    <t>283230007400.S</t>
  </si>
  <si>
    <t>Parotesná PE fólia š. 1,5 m zosilnená výstužnou mriežkou 6x8 mm, pevnosť 250 N/5 cm</t>
  </si>
  <si>
    <t>-1322044734</t>
  </si>
  <si>
    <t>81</t>
  </si>
  <si>
    <t>712370050.S</t>
  </si>
  <si>
    <t>Zhotovenie povlakovej krytiny striech plochých do 10°PVC-P fóliou položenou voľne so zvarením spoju</t>
  </si>
  <si>
    <t>1352320130</t>
  </si>
  <si>
    <t>82</t>
  </si>
  <si>
    <t>245920000400.S</t>
  </si>
  <si>
    <t>Čistič - doplnok k fóliovým systémom</t>
  </si>
  <si>
    <t>1240411853</t>
  </si>
  <si>
    <t>83</t>
  </si>
  <si>
    <t>245920000900.S</t>
  </si>
  <si>
    <t>Zálievka pre poisťovanie tesnosti zvarov fóliou z PVC-P</t>
  </si>
  <si>
    <t>kg</t>
  </si>
  <si>
    <t>-1413725122</t>
  </si>
  <si>
    <t>84</t>
  </si>
  <si>
    <t>283220002100.R</t>
  </si>
  <si>
    <t>Hydroizolačná fólia PVC-P FATRAFOL 810 - T3, hr. 1,5 mm, FATRA IZOLFA</t>
  </si>
  <si>
    <t>900568984</t>
  </si>
  <si>
    <t>85</t>
  </si>
  <si>
    <t>712490982.S</t>
  </si>
  <si>
    <t>Vykonanie údržby povlakovej krytiny striech šikmých do 30° ostatné násypom z hrubého kameniva</t>
  </si>
  <si>
    <t>-1221355371</t>
  </si>
  <si>
    <t>86</t>
  </si>
  <si>
    <t>583310001500.R</t>
  </si>
  <si>
    <t>Kamenivo riečne</t>
  </si>
  <si>
    <t>582936426</t>
  </si>
  <si>
    <t>87</t>
  </si>
  <si>
    <t>712973220.S</t>
  </si>
  <si>
    <t>Detaily k PVC-P fóliam osadenie hotovej strešnej vpuste</t>
  </si>
  <si>
    <t>-1700734812</t>
  </si>
  <si>
    <t>88</t>
  </si>
  <si>
    <t>283770003700.S</t>
  </si>
  <si>
    <t>Strešná vpusť pre PVC-P fólie, priemer 100 mm, dĺ. 400 mm</t>
  </si>
  <si>
    <t>2053689728</t>
  </si>
  <si>
    <t>89</t>
  </si>
  <si>
    <t>712973410.S</t>
  </si>
  <si>
    <t>Detaily k termoplastom všeobecne, kútový uholník z hrubopoplastovaného plechu RŠ 80 mm, ohyb 90-135°</t>
  </si>
  <si>
    <t>1418363918</t>
  </si>
  <si>
    <t>90</t>
  </si>
  <si>
    <t>311970002200.S</t>
  </si>
  <si>
    <t>Turbošrób d 8x130 mm</t>
  </si>
  <si>
    <t>1930787222</t>
  </si>
  <si>
    <t>91</t>
  </si>
  <si>
    <t>712973762.S</t>
  </si>
  <si>
    <t>Detaily k termoplastom všeobecne, ukončujúci profil na stene tvaru "Z" pri ukončení z HPP rš 140 mm</t>
  </si>
  <si>
    <t>-621495110</t>
  </si>
  <si>
    <t>92</t>
  </si>
  <si>
    <t>311970001100.S</t>
  </si>
  <si>
    <t>Kotviaci prvok do betónu 6,1 mm, oceľový</t>
  </si>
  <si>
    <t>-399497632</t>
  </si>
  <si>
    <t>93</t>
  </si>
  <si>
    <t>712973830.S</t>
  </si>
  <si>
    <t>Detaily k termoplastom všeobecne, oplechovanie okraja odkvapovou záveternou lištou z hrubopolpast. plechu RŠ 200 mm</t>
  </si>
  <si>
    <t>653568393</t>
  </si>
  <si>
    <t>94</t>
  </si>
  <si>
    <t>309080005600.R</t>
  </si>
  <si>
    <t>Skrutka samorezná s krížovou zápustnou hlavou</t>
  </si>
  <si>
    <t>-41533436</t>
  </si>
  <si>
    <t>95</t>
  </si>
  <si>
    <t>712973875.S</t>
  </si>
  <si>
    <t>Detaily k termoplastom všeobecne, oplechovanie okraja odkvapovou lištou z hrubopolpast. plechu RŠ 140 mm</t>
  </si>
  <si>
    <t>-1641400616</t>
  </si>
  <si>
    <t>96</t>
  </si>
  <si>
    <t>441716304</t>
  </si>
  <si>
    <t>97</t>
  </si>
  <si>
    <t>712990040.S</t>
  </si>
  <si>
    <t>Položenie geotextílie vodorovne alebo zvislo na strechy ploché do 10°</t>
  </si>
  <si>
    <t>-1387900513</t>
  </si>
  <si>
    <t>98</t>
  </si>
  <si>
    <t>693110004500.S</t>
  </si>
  <si>
    <t>Geotextília polypropylénová netkaná 300 g/m2</t>
  </si>
  <si>
    <t>-1846440623</t>
  </si>
  <si>
    <t>712991030.S</t>
  </si>
  <si>
    <t>Montáž podkladnej konštrukcie z OSB dosiek na atike šírky 311 - 410 mm pod klampiarske konštrukcie</t>
  </si>
  <si>
    <t>2109663923</t>
  </si>
  <si>
    <t>100</t>
  </si>
  <si>
    <t>-63548148</t>
  </si>
  <si>
    <t>101</t>
  </si>
  <si>
    <t>607260000400.S</t>
  </si>
  <si>
    <t>Doska OSB nebrúsená hr. 22 mm</t>
  </si>
  <si>
    <t>-337484145</t>
  </si>
  <si>
    <t>102</t>
  </si>
  <si>
    <t>712991040.S</t>
  </si>
  <si>
    <t>Montáž podkladnej konštrukcie z OSB dosiek na atike šírky 411 - 620 mm pod klampiarske konštrukcie</t>
  </si>
  <si>
    <t>-1099397122</t>
  </si>
  <si>
    <t>103</t>
  </si>
  <si>
    <t>-407063042</t>
  </si>
  <si>
    <t>104</t>
  </si>
  <si>
    <t>607260000300.S</t>
  </si>
  <si>
    <t>Doska OSB nebrúsená hr. 18 mm</t>
  </si>
  <si>
    <t>1626780557</t>
  </si>
  <si>
    <t>105</t>
  </si>
  <si>
    <t>998712102.S</t>
  </si>
  <si>
    <t>Presun hmôt pre izoláciu povlakovej krytiny v objektoch výšky nad 6 do 12 m</t>
  </si>
  <si>
    <t>124806033</t>
  </si>
  <si>
    <t>713</t>
  </si>
  <si>
    <t>Izolácie tepelné</t>
  </si>
  <si>
    <t>106</t>
  </si>
  <si>
    <t>713121111.S</t>
  </si>
  <si>
    <t>Montáž tepelnej izolácie podláh minerálnou vlnou, kladená voľne v jednej vrstve</t>
  </si>
  <si>
    <t>-934201301</t>
  </si>
  <si>
    <t>107</t>
  </si>
  <si>
    <t>283820006800.R</t>
  </si>
  <si>
    <t>Kroková kročajová izolácia Austrotherm EPS T6,5, hr. 20 mm, proti krokovému hluku</t>
  </si>
  <si>
    <t>1318759486</t>
  </si>
  <si>
    <t>108</t>
  </si>
  <si>
    <t>713132133.S</t>
  </si>
  <si>
    <t>Montáž tepelnej izolácie stien polystyrénom, bodovým prilepením</t>
  </si>
  <si>
    <t>-1664311385</t>
  </si>
  <si>
    <t>109</t>
  </si>
  <si>
    <t>283720007700.S</t>
  </si>
  <si>
    <t>Doska EPS hr. 50 mm, pevnosť v tlaku 100 kPa, na zateplenie podláh a plochých striech</t>
  </si>
  <si>
    <t>1282917141</t>
  </si>
  <si>
    <t>110</t>
  </si>
  <si>
    <t>713142160.S</t>
  </si>
  <si>
    <t>Montáž tepelnej izolácie striech plochých do 10° spádovými doskami z polystyrénu v jednej vrstve</t>
  </si>
  <si>
    <t>-2108802199</t>
  </si>
  <si>
    <t>111</t>
  </si>
  <si>
    <t>283720033650.S</t>
  </si>
  <si>
    <t>Doska spádová EPS, pevnosť v tlaku 150 kPa, spádový polystyrén pre odvodnenie a zateplenie plochých striech</t>
  </si>
  <si>
    <t>638936985</t>
  </si>
  <si>
    <t>112</t>
  </si>
  <si>
    <t>713142250.S</t>
  </si>
  <si>
    <t>Montáž tepelnej izolácie striech plochých do 10° polystyrénom, dvojvrstvová kladenými voľne</t>
  </si>
  <si>
    <t>-849666317</t>
  </si>
  <si>
    <t>113</t>
  </si>
  <si>
    <t>283720008200.S</t>
  </si>
  <si>
    <t>Doska EPS hr. 140 mm, pevnosť v tlaku 100 kPa, na zateplenie podláh a plochých striech</t>
  </si>
  <si>
    <t>1068687871</t>
  </si>
  <si>
    <t>114</t>
  </si>
  <si>
    <t>283720009200.S</t>
  </si>
  <si>
    <t>Doska EPS hr. 140 mm, pevnosť v tlaku 150 kPa, na zateplenie podláh a plochých striech</t>
  </si>
  <si>
    <t>220275382</t>
  </si>
  <si>
    <t>115</t>
  </si>
  <si>
    <t>713510200.S</t>
  </si>
  <si>
    <t>Tesnenie širokých škár v požiarnych deliacich konštrukciách protipožiarnym povlakom El120 a TI hr. 120 mm</t>
  </si>
  <si>
    <t>1601627491</t>
  </si>
  <si>
    <t>116</t>
  </si>
  <si>
    <t>998713202.S</t>
  </si>
  <si>
    <t>Presun hmôt pre izolácie tepelné v objektoch výšky nad 6 m do 12 m</t>
  </si>
  <si>
    <t>%</t>
  </si>
  <si>
    <t>-226062063</t>
  </si>
  <si>
    <t>721</t>
  </si>
  <si>
    <t>Zdravotechnika - vnútorná kanalizácia</t>
  </si>
  <si>
    <t>117</t>
  </si>
  <si>
    <t>721140806.S</t>
  </si>
  <si>
    <t xml:space="preserve">Demontáž potrubia z liatinových rúr odpadového alebo dažďového nad DN 100 do DN 200,  -0,03065t</t>
  </si>
  <si>
    <t>1922808249</t>
  </si>
  <si>
    <t>118</t>
  </si>
  <si>
    <t>721171808.R</t>
  </si>
  <si>
    <t xml:space="preserve">Demontáž potrubia z PVC-U rúr odpadového alebo pripojovacieho do D 114 mm,  -0,00198 t</t>
  </si>
  <si>
    <t>-942380197</t>
  </si>
  <si>
    <t>722</t>
  </si>
  <si>
    <t>Zdravotechnika - vnútorný vodovod</t>
  </si>
  <si>
    <t>119</t>
  </si>
  <si>
    <t>722130802.S</t>
  </si>
  <si>
    <t xml:space="preserve">Demontáž potrubia z oceľových rúrok závitových nad DN 25 do DN 40,  -0,00497t</t>
  </si>
  <si>
    <t>-931145447</t>
  </si>
  <si>
    <t>120</t>
  </si>
  <si>
    <t>722250180.S</t>
  </si>
  <si>
    <t>Montáž hasiaceho prístroja na stenu</t>
  </si>
  <si>
    <t>510223802</t>
  </si>
  <si>
    <t>121</t>
  </si>
  <si>
    <t>449170000900.S</t>
  </si>
  <si>
    <t>Prenosný hasiaci prístroj práškový P6Če 6 kg, 21A</t>
  </si>
  <si>
    <t>-537270871</t>
  </si>
  <si>
    <t>763</t>
  </si>
  <si>
    <t>Konštrukcie - drevostavby</t>
  </si>
  <si>
    <t>122</t>
  </si>
  <si>
    <t>763120010.S</t>
  </si>
  <si>
    <t>Sadrokartónová inštalačná predstena pre sanitárne zariadenia, kca CD+UD, jednoducho opláštená doskou impregnovanou H2 12,5 mm</t>
  </si>
  <si>
    <t>349019148</t>
  </si>
  <si>
    <t>123</t>
  </si>
  <si>
    <t>763125300.S</t>
  </si>
  <si>
    <t>Šachtová SDK predsadená stena bez spodnej kca, dvojito opláštená doskou protipožiarnou masívnou DF 2x25 mm uložené na šírku šachty, bez TI</t>
  </si>
  <si>
    <t>-851977202</t>
  </si>
  <si>
    <t>124</t>
  </si>
  <si>
    <t>763138220.S</t>
  </si>
  <si>
    <t>Podhľad SDK závesný na dvojúrovňovej oceľovej podkonštrukcií CD+UD, doska štandardná A 12.5 mm</t>
  </si>
  <si>
    <t>1532986111</t>
  </si>
  <si>
    <t>125</t>
  </si>
  <si>
    <t>763138222.S</t>
  </si>
  <si>
    <t>Podhľad SDK závesný na dvojúrovňovej oceľovej podkonštrukcií CD+UD, doska impregnovaná H2 12.5 mm</t>
  </si>
  <si>
    <t>-1255608754</t>
  </si>
  <si>
    <t>126</t>
  </si>
  <si>
    <t>763170062.S</t>
  </si>
  <si>
    <t>Revízne dvierka 500x500 mm vývesné protipožiarne EL90 pre šachtové a predsadené SDK steny</t>
  </si>
  <si>
    <t>-1780026713</t>
  </si>
  <si>
    <t>127</t>
  </si>
  <si>
    <t>998763403.S</t>
  </si>
  <si>
    <t>Presun hmôt pre sádrokartónové konštrukcie v stavbách (objektoch) výšky od 7 do 24 m</t>
  </si>
  <si>
    <t>513589708</t>
  </si>
  <si>
    <t>764</t>
  </si>
  <si>
    <t>Konštrukcie klampiarske</t>
  </si>
  <si>
    <t>128</t>
  </si>
  <si>
    <t>764410450.S</t>
  </si>
  <si>
    <t>Oplechovanie parapetov z pozinkovaného farbeného PZf plechu, vrátane rohov r.š. 330 mm</t>
  </si>
  <si>
    <t>-743291251</t>
  </si>
  <si>
    <t>129</t>
  </si>
  <si>
    <t>764410850.S</t>
  </si>
  <si>
    <t xml:space="preserve">Demontáž oplechovania parapetov rš od 100 do 330 mm,  -0,00135t</t>
  </si>
  <si>
    <t>-1625040704</t>
  </si>
  <si>
    <t>130</t>
  </si>
  <si>
    <t>998764202.S</t>
  </si>
  <si>
    <t>Presun hmôt pre konštrukcie klampiarske v objektoch výšky nad 6 do 12 m</t>
  </si>
  <si>
    <t>-560712878</t>
  </si>
  <si>
    <t>766</t>
  </si>
  <si>
    <t>Konštrukcie stolárske</t>
  </si>
  <si>
    <t>131</t>
  </si>
  <si>
    <t>766621402.S</t>
  </si>
  <si>
    <t>Montáž okien plastových s hydroizolačnými páskami paropriepustnými, s variabilným difúznym odporom</t>
  </si>
  <si>
    <t>1410189355</t>
  </si>
  <si>
    <t>132</t>
  </si>
  <si>
    <t>283290006700.S</t>
  </si>
  <si>
    <t>Tesniaca vzduchotesná fólia polymér-flísová, š. 70 mm, dĺ. 40 m, s 20 mm, širokým samolepiacim pásikom pre lepenie fólie na rám okna, tesnenie pripájacej škáry okenného rámu a muriva</t>
  </si>
  <si>
    <t>1490479781</t>
  </si>
  <si>
    <t>133</t>
  </si>
  <si>
    <t>611410009800.S</t>
  </si>
  <si>
    <t>Plastové okno dvojkrídlové OS+O, vxš 1600x1000 mm, izolačné trojsklo, 6 komorový profil - ozn. O1</t>
  </si>
  <si>
    <t>268337040</t>
  </si>
  <si>
    <t>134</t>
  </si>
  <si>
    <t>611410009900.S</t>
  </si>
  <si>
    <t>Plastové okno dvojkrídlové OS+O, vxš 1600x1200 mm, izolačné trojsklo, 6 komorový profil - ozn. O2</t>
  </si>
  <si>
    <t>1307854498</t>
  </si>
  <si>
    <t>135</t>
  </si>
  <si>
    <t>611410010100.R</t>
  </si>
  <si>
    <t>Plastové okno dvojkrídlové OS+O, vxš 1600x1500 mm, izolačné trojsklo, 6 komorový profil - ozn. O3</t>
  </si>
  <si>
    <t>1380282955</t>
  </si>
  <si>
    <t>136</t>
  </si>
  <si>
    <t>611410009700.S</t>
  </si>
  <si>
    <t>Plastové okno dvojkrídlové OS+O, vxš 1600x800 mm, izolačné trojsklo, 6 komorový profil - ozn. O4</t>
  </si>
  <si>
    <t>16373082</t>
  </si>
  <si>
    <t>137</t>
  </si>
  <si>
    <t>611410010401.S</t>
  </si>
  <si>
    <t>Plastové okno dvojkrídlové OS+O, vxš 1800x2400 mm, izolačné trojsklo, 6 komorový profil - O5</t>
  </si>
  <si>
    <t>-504731663</t>
  </si>
  <si>
    <t>138</t>
  </si>
  <si>
    <t>766621407.R</t>
  </si>
  <si>
    <t>Montáž plastových dverí s hydroizolačnými páskami paropriepustnými, s variabilným difúznym odporom</t>
  </si>
  <si>
    <t>683964731</t>
  </si>
  <si>
    <t>139</t>
  </si>
  <si>
    <t>751124637</t>
  </si>
  <si>
    <t>140</t>
  </si>
  <si>
    <t>611730000100.R</t>
  </si>
  <si>
    <t>Dvere plastové dvojkrídlové s nadsetlíkom1300x2650 mm - ozn. 1v/Ds</t>
  </si>
  <si>
    <t>-657416859</t>
  </si>
  <si>
    <t>141</t>
  </si>
  <si>
    <t>611730000102.R</t>
  </si>
  <si>
    <t>Dvere plastové jednokrídlové s nadsetlíkom 1300x2500 mm - ozn. 2v/Ls</t>
  </si>
  <si>
    <t>-1367431965</t>
  </si>
  <si>
    <t>142</t>
  </si>
  <si>
    <t>766661422.S</t>
  </si>
  <si>
    <t>Montáž dverí drevených vchodových bezpečnostných do kovovej bezpečnostnej zárubne</t>
  </si>
  <si>
    <t>1939371162</t>
  </si>
  <si>
    <t>143</t>
  </si>
  <si>
    <t>6117200006pP</t>
  </si>
  <si>
    <t>Dvere do bytu vstupné bezpečnostné plné, šírka 900 mm, E/30/D3-C, kovanie, zámok, dverné kukátko, samozatvárač - ozn. 6p/P</t>
  </si>
  <si>
    <t>1622627215</t>
  </si>
  <si>
    <t>144</t>
  </si>
  <si>
    <t>6117200006pL</t>
  </si>
  <si>
    <t>Dvere do bytu vstupné bezpečnostné plné, šírka 900 mm, E/30/D3-C, kovanie, zámok, dverné kukátko, samozatvárač - ozn. 6p/L</t>
  </si>
  <si>
    <t>1610081298</t>
  </si>
  <si>
    <t>145</t>
  </si>
  <si>
    <t>6117200007pLz</t>
  </si>
  <si>
    <t>Dvere do bytu vstupné bezpečnostné plné, šírka 900 mm, E/30/D3-C, kovanie, zámok, samozatvárač - ozn. 7p/Lz</t>
  </si>
  <si>
    <t>1920721249</t>
  </si>
  <si>
    <t>146</t>
  </si>
  <si>
    <t>766662112.S</t>
  </si>
  <si>
    <t>Montáž dverového krídla otočného jednokrídlového poldrážkového, do existujúcej zárubne, vrátane kovania</t>
  </si>
  <si>
    <t>-961248678</t>
  </si>
  <si>
    <t>147</t>
  </si>
  <si>
    <t>61161000204P</t>
  </si>
  <si>
    <t>Dvere vnútorné jednokrídlové, drevené, šírka 900 mm, kovanie, zámok - ozn. 4/P</t>
  </si>
  <si>
    <t>-126432486</t>
  </si>
  <si>
    <t>148</t>
  </si>
  <si>
    <t>61161000204L</t>
  </si>
  <si>
    <t>Dvere vnútorné jednokrídlové, drevené, šírka 900 mm, kovanie, zámok - ozn. 4/L</t>
  </si>
  <si>
    <t>-144347988</t>
  </si>
  <si>
    <t>149</t>
  </si>
  <si>
    <t>61161000205L</t>
  </si>
  <si>
    <t>Dvere vnútorné jednokrídlové, drevené, šírka 900 mm, kovanie, zámok - ozn. 5/L</t>
  </si>
  <si>
    <t>489787052</t>
  </si>
  <si>
    <t>150</t>
  </si>
  <si>
    <t>766694141.S</t>
  </si>
  <si>
    <t>Montáž parapetnej dosky plastovej šírky do 300 mm, dĺžky do 1000 mm</t>
  </si>
  <si>
    <t>690518389</t>
  </si>
  <si>
    <t>151</t>
  </si>
  <si>
    <t>766694142.S</t>
  </si>
  <si>
    <t>Montáž parapetnej dosky plastovej šírky do 300 mm, dĺžky 1000-1600 mm</t>
  </si>
  <si>
    <t>1005674155</t>
  </si>
  <si>
    <t>152</t>
  </si>
  <si>
    <t>766694143.S</t>
  </si>
  <si>
    <t>Montáž parapetnej dosky plastovej šírky do 300 mm, dĺžky 1600-2600 mm</t>
  </si>
  <si>
    <t>1062884687</t>
  </si>
  <si>
    <t>153</t>
  </si>
  <si>
    <t>611560000400.R</t>
  </si>
  <si>
    <t>Parapetná doska plastová, šírka 300 mm, komôrková vnútorná</t>
  </si>
  <si>
    <t>-2094200710</t>
  </si>
  <si>
    <t>154</t>
  </si>
  <si>
    <t>766694980.S</t>
  </si>
  <si>
    <t>Demontáž parapetnej dosky drevenej šírky do 300 mm, dĺžky do 1600 mm, -0,003t</t>
  </si>
  <si>
    <t>1410400476</t>
  </si>
  <si>
    <t>155</t>
  </si>
  <si>
    <t>766694981.S</t>
  </si>
  <si>
    <t>Demontáž parapetnej dosky drevenej šírky do 300 mm, dĺžky nad 1600 mm, -0,006t</t>
  </si>
  <si>
    <t>-1095330943</t>
  </si>
  <si>
    <t>156</t>
  </si>
  <si>
    <t>76681PC1</t>
  </si>
  <si>
    <t>Dodávka a montáž kuchynskej linky drevenej, dl. 1800 mm, vrátane horných skriniek</t>
  </si>
  <si>
    <t>1504056969</t>
  </si>
  <si>
    <t>157</t>
  </si>
  <si>
    <t>998766202.S</t>
  </si>
  <si>
    <t>Presun hmot pre konštrukcie stolárske v objektoch výšky nad 6 do 12 m</t>
  </si>
  <si>
    <t>2110707037</t>
  </si>
  <si>
    <t>767</t>
  </si>
  <si>
    <t>Konštrukcie doplnkové kovové</t>
  </si>
  <si>
    <t>158</t>
  </si>
  <si>
    <t>767230070.S</t>
  </si>
  <si>
    <t>Montáž schodiskového madla na stenu</t>
  </si>
  <si>
    <t>-1856217167</t>
  </si>
  <si>
    <t>159</t>
  </si>
  <si>
    <t>611930000900.S</t>
  </si>
  <si>
    <t>Madlo schodiskové na stenu, kotvené do steny</t>
  </si>
  <si>
    <t>-1197227750</t>
  </si>
  <si>
    <t>160</t>
  </si>
  <si>
    <t>767310020.S</t>
  </si>
  <si>
    <t>Montáž strešného svetlíka manuálne otváravého do plochej strechy</t>
  </si>
  <si>
    <t>638444019</t>
  </si>
  <si>
    <t>161</t>
  </si>
  <si>
    <t>611330000500</t>
  </si>
  <si>
    <t>Strešný výlez PVC VELUX CXP, šxv 900x1200 mm, pre plochú strechu</t>
  </si>
  <si>
    <t>-249872745</t>
  </si>
  <si>
    <t>162</t>
  </si>
  <si>
    <t>767612120.S</t>
  </si>
  <si>
    <t>Montáž okien hliníkových s hydroizolačnými páskami paropriepustnými, s variabilným difúznym odporom</t>
  </si>
  <si>
    <t>-1243821495</t>
  </si>
  <si>
    <t>163</t>
  </si>
  <si>
    <t>243711224</t>
  </si>
  <si>
    <t>164</t>
  </si>
  <si>
    <t>553410033000.R</t>
  </si>
  <si>
    <t>Dvere hliníkové dvojkrídlové, požiarne, presklené, E/30/D1-C KZ, koordinátor uzamykania dverných krídiel - ozn. 3p/Dz</t>
  </si>
  <si>
    <t>378818555</t>
  </si>
  <si>
    <t>165</t>
  </si>
  <si>
    <t>767995105.S</t>
  </si>
  <si>
    <t>Montáž ostatných atypických kovových stavebných doplnkových konštrukcií nad 50 do 100 kg</t>
  </si>
  <si>
    <t>-857642975</t>
  </si>
  <si>
    <t>166</t>
  </si>
  <si>
    <t>145520000PC1</t>
  </si>
  <si>
    <t>Dodávka vonkajšieho oceľového schodiska, vrátane kotvenia a povrchovej úpravy dľa PD, protipožiarny náter</t>
  </si>
  <si>
    <t>1570422260</t>
  </si>
  <si>
    <t>167</t>
  </si>
  <si>
    <t>767996806</t>
  </si>
  <si>
    <t>Demontáž madla</t>
  </si>
  <si>
    <t>-66718362</t>
  </si>
  <si>
    <t>168</t>
  </si>
  <si>
    <t>998767202.S</t>
  </si>
  <si>
    <t>Presun hmôt pre kovové stavebné doplnkové konštrukcie v objektoch výšky nad 6 do 12 m</t>
  </si>
  <si>
    <t>-1138784733</t>
  </si>
  <si>
    <t>771</t>
  </si>
  <si>
    <t>Podlahy z dlaždíc</t>
  </si>
  <si>
    <t>169</t>
  </si>
  <si>
    <t>771415014.R</t>
  </si>
  <si>
    <t>Montáž soklíkov z obkladačiek do tmelu</t>
  </si>
  <si>
    <t>-1554448343</t>
  </si>
  <si>
    <t>170</t>
  </si>
  <si>
    <t>771415034.R</t>
  </si>
  <si>
    <t>Montáž soklíkov z obkladačiek schodiskových stupňovitých do tmelu</t>
  </si>
  <si>
    <t>-1988800374</t>
  </si>
  <si>
    <t>171</t>
  </si>
  <si>
    <t>771575129.R</t>
  </si>
  <si>
    <t>Montáž podláh z dlaždíc keramických do tmelu</t>
  </si>
  <si>
    <t>-1903099387</t>
  </si>
  <si>
    <t>172</t>
  </si>
  <si>
    <t>597740001600.R</t>
  </si>
  <si>
    <t>Dlaždice keramické</t>
  </si>
  <si>
    <t>1064067829</t>
  </si>
  <si>
    <t>173</t>
  </si>
  <si>
    <t>998771202.S</t>
  </si>
  <si>
    <t>Presun hmôt pre podlahy z dlaždíc v objektoch výšky nad 6 do 12 m</t>
  </si>
  <si>
    <t>-2112021844</t>
  </si>
  <si>
    <t>776</t>
  </si>
  <si>
    <t>Podlahy povlakové</t>
  </si>
  <si>
    <t>174</t>
  </si>
  <si>
    <t>776401800.S</t>
  </si>
  <si>
    <t>Demontáž soklíkov alebo líšt</t>
  </si>
  <si>
    <t>-612692044</t>
  </si>
  <si>
    <t>175</t>
  </si>
  <si>
    <t>776420010.S</t>
  </si>
  <si>
    <t>Lepenie podlahových soklov z PVC</t>
  </si>
  <si>
    <t>1180524038</t>
  </si>
  <si>
    <t>176</t>
  </si>
  <si>
    <t>283410017900.S</t>
  </si>
  <si>
    <t>Soklová PVC lišta</t>
  </si>
  <si>
    <t>504166432</t>
  </si>
  <si>
    <t>177</t>
  </si>
  <si>
    <t>776511820.S</t>
  </si>
  <si>
    <t xml:space="preserve">Odstránenie povlakových podláh z nášľapnej plochy lepených s podložkou,  -0,00100t</t>
  </si>
  <si>
    <t>-74729536</t>
  </si>
  <si>
    <t>178</t>
  </si>
  <si>
    <t>776541100.S</t>
  </si>
  <si>
    <t>Lepenie povlakových podláh PVC heterogénnych v pásoch</t>
  </si>
  <si>
    <t>-1912658214</t>
  </si>
  <si>
    <t>179</t>
  </si>
  <si>
    <t>284110000110.S</t>
  </si>
  <si>
    <t>Podlaha PVC heterogénna, hrúbka do 2,5 mm</t>
  </si>
  <si>
    <t>977533368</t>
  </si>
  <si>
    <t>180</t>
  </si>
  <si>
    <t>776990105.S</t>
  </si>
  <si>
    <t>Vysávanie podkladu pred kladením povlakovýck podláh</t>
  </si>
  <si>
    <t>-628469041</t>
  </si>
  <si>
    <t>181</t>
  </si>
  <si>
    <t>776990110.S</t>
  </si>
  <si>
    <t>Penetrovanie podkladu pred kladením povlakových podláh</t>
  </si>
  <si>
    <t>302566658</t>
  </si>
  <si>
    <t>182</t>
  </si>
  <si>
    <t>776992125.S</t>
  </si>
  <si>
    <t>Vyspravenie podkladu nivelačnou stierkou hr. 3 mm</t>
  </si>
  <si>
    <t>-1389533343</t>
  </si>
  <si>
    <t>183</t>
  </si>
  <si>
    <t>998776202.S</t>
  </si>
  <si>
    <t>Presun hmôt pre podlahy povlakové v objektoch výšky nad 6 do 12 m</t>
  </si>
  <si>
    <t>-860166019</t>
  </si>
  <si>
    <t>783</t>
  </si>
  <si>
    <t>Nátery</t>
  </si>
  <si>
    <t>184</t>
  </si>
  <si>
    <t>783894612.S</t>
  </si>
  <si>
    <t>Náter farbami akrylátovými ekologickými riediteľnými vodou, biely náter sadrokartónových stropov 2x</t>
  </si>
  <si>
    <t>-679864654</t>
  </si>
  <si>
    <t>784</t>
  </si>
  <si>
    <t>Maľby</t>
  </si>
  <si>
    <t>185</t>
  </si>
  <si>
    <t>784410100.S</t>
  </si>
  <si>
    <t>Penetrovanie jednonásobné jemnozrnných podkladov výšky do 3,80 m</t>
  </si>
  <si>
    <t>-826786156</t>
  </si>
  <si>
    <t>186</t>
  </si>
  <si>
    <t>784410120.S</t>
  </si>
  <si>
    <t>Penetrovanie jednonásobné hrubozrnných,savých podkladov výšky do 3,80 m</t>
  </si>
  <si>
    <t>-2138347273</t>
  </si>
  <si>
    <t>187</t>
  </si>
  <si>
    <t>784418011.S</t>
  </si>
  <si>
    <t>Zakrývanie otvorov, podláh a zariadení fóliou v miestnostiach alebo na schodisku</t>
  </si>
  <si>
    <t>1197366850</t>
  </si>
  <si>
    <t>188</t>
  </si>
  <si>
    <t>784452273.S</t>
  </si>
  <si>
    <t>Maľby z maliarskych zmesí na vodnej báze, ručne nanášané dvojnásobné základné na podklad hrubozrnný výšky do 3,80 m</t>
  </si>
  <si>
    <t>-1244293190</t>
  </si>
  <si>
    <t>2 - Elektroinštalácia a ochrana pred bleskom</t>
  </si>
  <si>
    <t>Ing. Anton ILLÉŠ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</si>
  <si>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</si>
  <si>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</si>
  <si>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</si>
  <si>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O01 - Ostatné</t>
  </si>
  <si>
    <t>971035804.S</t>
  </si>
  <si>
    <t>Vrty príklepovým vrtákom do D 24 mm do stien alebo smerom dole do tehál -0.00001t</t>
  </si>
  <si>
    <t>cm</t>
  </si>
  <si>
    <t>97961980</t>
  </si>
  <si>
    <t>971036007.S</t>
  </si>
  <si>
    <t>Jadrové vrty diamantovými korunkami do D 80 mm do stien - murivo tehlové -0,00008t</t>
  </si>
  <si>
    <t>1190416059</t>
  </si>
  <si>
    <t>971045804.S</t>
  </si>
  <si>
    <t>Vrty príklepovým vrtákom do D 24 mm do stien alebo smerom dole do betónu -0.00001t</t>
  </si>
  <si>
    <t>2121015114</t>
  </si>
  <si>
    <t>974031121.S</t>
  </si>
  <si>
    <t xml:space="preserve">Vysekanie rýh v akomkoľvek murive tehlovom na akúkoľvek maltu do hĺbky 30 mm a š. do 30 mm,  -0,00200 t</t>
  </si>
  <si>
    <t>-1170446484</t>
  </si>
  <si>
    <t>974031123.S</t>
  </si>
  <si>
    <t xml:space="preserve">Vysekanie rýh v akomkoľvek murive tehlovom na akúkoľvek maltu do hĺbky 30 mm a š. do 100 mm,  -0,00500t</t>
  </si>
  <si>
    <t>-266496946</t>
  </si>
  <si>
    <t>974031124.S</t>
  </si>
  <si>
    <t xml:space="preserve">Vysekanie rýh v akomkoľvek murive tehlovom na akúkoľvek maltu do hĺbky 30 mm a š. do 150 mm,  -0,00800t</t>
  </si>
  <si>
    <t>-1542685630</t>
  </si>
  <si>
    <t>974031221.S</t>
  </si>
  <si>
    <t xml:space="preserve">Vysekanie rýh v murive tehlovom na akúkoľvek maltu v priestore priľahlom k stropnej konštrukcii do hĺbky 30 mm a š. do 30 mm,  -0,00200 t</t>
  </si>
  <si>
    <t>-431031412</t>
  </si>
  <si>
    <t>585410000130.S</t>
  </si>
  <si>
    <t>Sadra šedá, balenie 30 kg</t>
  </si>
  <si>
    <t>509407250</t>
  </si>
  <si>
    <t>Práce a dodávky M</t>
  </si>
  <si>
    <t>21-M</t>
  </si>
  <si>
    <t>Elektromontáže</t>
  </si>
  <si>
    <t>210010025.S</t>
  </si>
  <si>
    <t>Rúrka ohybná elektroinštalačná z PVC typ FXP 20, uložená pevne</t>
  </si>
  <si>
    <t>1331071299</t>
  </si>
  <si>
    <t>345710009100.S</t>
  </si>
  <si>
    <t>Rúrka ohybná vlnitá pancierová so strednou mechanickou odolnosťou z PVC-U, D 20</t>
  </si>
  <si>
    <t>119438616</t>
  </si>
  <si>
    <t>210010026.S</t>
  </si>
  <si>
    <t>Rúrka ohybná elektroinštalačná z PVC typ FXP 25, uložená pevne</t>
  </si>
  <si>
    <t>-135913298</t>
  </si>
  <si>
    <t>345710009200.S</t>
  </si>
  <si>
    <t>Rúrka ohybná vlnitá pancierová so strednou mechanickou odolnosťou z PVC-U, D 25</t>
  </si>
  <si>
    <t>-647421966</t>
  </si>
  <si>
    <t>210010301.S</t>
  </si>
  <si>
    <t>Krabica prístrojová bez zapojenia (1901, KP 68, KZ 3)</t>
  </si>
  <si>
    <t>-2141403625</t>
  </si>
  <si>
    <t>345410002400.S</t>
  </si>
  <si>
    <t>Krabica inštalačná KU 68-1901 KA pod omietku</t>
  </si>
  <si>
    <t>1679658983</t>
  </si>
  <si>
    <t>345410002401.S</t>
  </si>
  <si>
    <t>Krabica inštalačná KU 68-1901 L prdĺžená pod omietku</t>
  </si>
  <si>
    <t>-1280107129</t>
  </si>
  <si>
    <t>210010313.S</t>
  </si>
  <si>
    <t>Krabica (KO 125) odbočná s viečkom, bez zapojenia, štvorcová</t>
  </si>
  <si>
    <t>-754765105</t>
  </si>
  <si>
    <t>345410000500.S</t>
  </si>
  <si>
    <t>Krabica odbočná z PVC s viečkom pod omietku KO 125</t>
  </si>
  <si>
    <t>894481734</t>
  </si>
  <si>
    <t>210010321.S</t>
  </si>
  <si>
    <t>Krabica (1903, KR 68) odbočná s viečkom, svorkovnicou vrátane zapojenia, kruhová</t>
  </si>
  <si>
    <t>-1913443770</t>
  </si>
  <si>
    <t>345410002600.S</t>
  </si>
  <si>
    <t>Krabica inštalačná KU 68-1903 KA so svorkovnicou a viečkom</t>
  </si>
  <si>
    <t>-1752045937</t>
  </si>
  <si>
    <t>210011306.S</t>
  </si>
  <si>
    <t>Osadenie polyamidovej príchytky (hmoždinky) HM 8 do ostro pálených tehál, alebo stredne tvrdého kameňa</t>
  </si>
  <si>
    <t>630125214</t>
  </si>
  <si>
    <t>311310002800.S</t>
  </si>
  <si>
    <t>Hmoždinka klasická, sivá, M 8x40 mm</t>
  </si>
  <si>
    <t>-1372140389</t>
  </si>
  <si>
    <t>210011307.S</t>
  </si>
  <si>
    <t>Osadenie polyamidovej príchytky (hmoždinky) HM 10 do ostro pálených tehál, alebo stredne tvrdého kameňa</t>
  </si>
  <si>
    <t>220505463</t>
  </si>
  <si>
    <t>311310002900.S</t>
  </si>
  <si>
    <t>Hmoždinka klasická, sivá, M 10x50 mm</t>
  </si>
  <si>
    <t>-66796297</t>
  </si>
  <si>
    <t>210020780.S</t>
  </si>
  <si>
    <t>Protipožiarna stenová prepážka z protipožiarnych vložiek (typu PTV) hrúbka prepážky do 400 mm</t>
  </si>
  <si>
    <t>-328132196</t>
  </si>
  <si>
    <t>203517</t>
  </si>
  <si>
    <t>Protipožiarna pena CP 660 INT</t>
  </si>
  <si>
    <t>256</t>
  </si>
  <si>
    <t>-696032776</t>
  </si>
  <si>
    <t>210100001.S</t>
  </si>
  <si>
    <t>Ukončenie vodičov v rozvádzač. vrátane zapojenia a vodičovej koncovky do 2,5 mm2</t>
  </si>
  <si>
    <t>-1232615972</t>
  </si>
  <si>
    <t>210100002.S</t>
  </si>
  <si>
    <t>Ukončenie vodičov v rozvádzač. vrátane zapojenia a vodičovej koncovky do 6 mm2</t>
  </si>
  <si>
    <t>-1935720564</t>
  </si>
  <si>
    <t>210100004.S</t>
  </si>
  <si>
    <t>Ukončenie vodičov v rozvádzač. vrátane zapojenia a vodičovej koncovky do 35 mm2</t>
  </si>
  <si>
    <t>-47262225</t>
  </si>
  <si>
    <t>210101602.S</t>
  </si>
  <si>
    <t xml:space="preserve">NN spojky pre káble s plastovou izoláciou do 1kV  25-35 mm2</t>
  </si>
  <si>
    <t>-478037030</t>
  </si>
  <si>
    <t>345820000300.S</t>
  </si>
  <si>
    <t>Spojka NN s polymérovou izoláciou POLJ-01/4x 10-35</t>
  </si>
  <si>
    <t>-701481617</t>
  </si>
  <si>
    <t>210110041.S</t>
  </si>
  <si>
    <t>Spínač polozapustený a zapustený vrátane zapojenia jednopólový - radenie 1</t>
  </si>
  <si>
    <t>-1519903121</t>
  </si>
  <si>
    <t>345340004500.S</t>
  </si>
  <si>
    <t>Prístroj spínača, radenie 1,1So</t>
  </si>
  <si>
    <t>-814761398</t>
  </si>
  <si>
    <t>345350001500.S</t>
  </si>
  <si>
    <t>Kryt spínača</t>
  </si>
  <si>
    <t>361730267</t>
  </si>
  <si>
    <t>345350002300.S</t>
  </si>
  <si>
    <t>Rámček 1-násobný</t>
  </si>
  <si>
    <t>-935252295</t>
  </si>
  <si>
    <t>210110043.S</t>
  </si>
  <si>
    <t>Spínač polozapustený a zapustený vrátane zapojenia sériový - radenie 5</t>
  </si>
  <si>
    <t>896890362</t>
  </si>
  <si>
    <t>345340007955.S</t>
  </si>
  <si>
    <t>Spínač sériový polozapustený a zapustený, radenie č.5</t>
  </si>
  <si>
    <t>1010492583</t>
  </si>
  <si>
    <t>345350004320.S</t>
  </si>
  <si>
    <t>Rámik jednoduchý pre spínače a zásuvky</t>
  </si>
  <si>
    <t>-295156759</t>
  </si>
  <si>
    <t>210110045.S</t>
  </si>
  <si>
    <t>Spínač polozapustený a zapustený vrátane zapojenia stried.prep.- radenie 6</t>
  </si>
  <si>
    <t>1032952188</t>
  </si>
  <si>
    <t>345330003510.S</t>
  </si>
  <si>
    <t>Prepínač striedavý polozapustený a zapustený, radenie č.6</t>
  </si>
  <si>
    <t>-1147531181</t>
  </si>
  <si>
    <t>2052929629</t>
  </si>
  <si>
    <t>210110048.S</t>
  </si>
  <si>
    <t>Spínač polozapustený a zapustený vrátane zapojenia jednopólový s orient.tlejivkou - radenie 1 So</t>
  </si>
  <si>
    <t>-548305618</t>
  </si>
  <si>
    <t>345340007970.S</t>
  </si>
  <si>
    <t>Spínač jednopólový s podsvietením alebo so signálkou, polozapustený a zapustený, radenie č.1 S</t>
  </si>
  <si>
    <t>1565052198</t>
  </si>
  <si>
    <t>32784863</t>
  </si>
  <si>
    <t>210110051.S</t>
  </si>
  <si>
    <t>Jednopólové tlačítko - radenie 1/0, polozapustené a zapustené, vrátane zapojenia</t>
  </si>
  <si>
    <t>-1815346270</t>
  </si>
  <si>
    <t>345310000710.S</t>
  </si>
  <si>
    <t>Ovládač prístroj polozapustený a zapustený, radenie 1/0, kryt (zvonček)</t>
  </si>
  <si>
    <t>-1888614613</t>
  </si>
  <si>
    <t>462591321</t>
  </si>
  <si>
    <t>210110082.S</t>
  </si>
  <si>
    <t>Sporáková prípojka pre zapustenú montáž vrátane tlejivky</t>
  </si>
  <si>
    <t>-1171140037</t>
  </si>
  <si>
    <t>345320003400.S</t>
  </si>
  <si>
    <t>Vypínač - sporáková prípojka radenie 3</t>
  </si>
  <si>
    <t>520830916</t>
  </si>
  <si>
    <t>210111011.S</t>
  </si>
  <si>
    <t>Domová zásuvka polozapustená alebo zapustená 250 V / 16A, vrátane zapojenia 2P + PE</t>
  </si>
  <si>
    <t>-1037282663</t>
  </si>
  <si>
    <t>-349427863</t>
  </si>
  <si>
    <t>345350002600.S</t>
  </si>
  <si>
    <t>Rámček 2-násobný vodorovný</t>
  </si>
  <si>
    <t>1875959015</t>
  </si>
  <si>
    <t>345520000430.S</t>
  </si>
  <si>
    <t>Zásuvka jednonásobná polozapustená, radenie 2P+PE, komplet</t>
  </si>
  <si>
    <t>-1992328820</t>
  </si>
  <si>
    <t>210140485.S1</t>
  </si>
  <si>
    <t>Ovládacie tlačidlo pre CENTRAL STOP - zapojenie a montáž</t>
  </si>
  <si>
    <t>1525454028</t>
  </si>
  <si>
    <t>3453100016911</t>
  </si>
  <si>
    <t>Tlačidlo s ochranným sklíčkom pre montáž na povrch v uzamykateľnej skrinke, jeden rozpínací kontakt 230V/6A, IP44 označený ako "CENTRAL STOP" žltej farby,(tr. ochrany II)</t>
  </si>
  <si>
    <t>2088789921</t>
  </si>
  <si>
    <t>210190001.S</t>
  </si>
  <si>
    <t>Montáž oceľoplechovej rozvodnice do váhy 20 kg</t>
  </si>
  <si>
    <t>-552480087</t>
  </si>
  <si>
    <t>AIL22148006</t>
  </si>
  <si>
    <t>Rozvádzač RBx - rozvodnica pod omietku kompletne vybavená prístrojmi v zmysle dokumentácie, vrátane zapojenia a výrobnej dokumentácie</t>
  </si>
  <si>
    <t>-462875320</t>
  </si>
  <si>
    <t>210190003.S</t>
  </si>
  <si>
    <t>Montáž oceľoplechovej rozvodnice do váhy 100 kg</t>
  </si>
  <si>
    <t>-1831396478</t>
  </si>
  <si>
    <t>AIL21148003</t>
  </si>
  <si>
    <t>Rozvádzač RH - oceľoplechová nástenná rozvodnica kompletne vybavená prístrojmi v zmysle dokumentácie, vrátane zapojenia a výrobnej dokumentácie, požiarná odolnosť min. EI30D1S</t>
  </si>
  <si>
    <t>275046632</t>
  </si>
  <si>
    <t>AIL22148004</t>
  </si>
  <si>
    <t>Rozvádzač RP2 - rozvodnica pod omietku kompletne vybavená prístrojmi v zmysle dokumentácie, vrátane zapojenia a výrobnej dokumentácie</t>
  </si>
  <si>
    <t>38234264</t>
  </si>
  <si>
    <t>AIL22148005</t>
  </si>
  <si>
    <t>Rozvádzač RP3 - rozvodnica pod omietku kompletne vybavená prístrojmi v zmysle dokumentácie, vrátane zapojenia a výrobnej dokumentácie</t>
  </si>
  <si>
    <t>-492154410</t>
  </si>
  <si>
    <t>210201080.S</t>
  </si>
  <si>
    <t>Zapojenie svietidla IP20, stropného - nástenného LED</t>
  </si>
  <si>
    <t>334800224</t>
  </si>
  <si>
    <t>AIL21148001A</t>
  </si>
  <si>
    <t>Svietidlo A - stropné LED, kruhové, AC 230V/50Hz, LED 20W, 3000K, 1800 lm, Ra≥80, IP20</t>
  </si>
  <si>
    <t>-1549580707</t>
  </si>
  <si>
    <t>AIL21148001B</t>
  </si>
  <si>
    <t>Svietidlo B - stropné s LED, s plast. krytom D=400mm, AC 230V/50Hz, 24W, 3000K, 1920 lm, Ra≥80, IP20, IK03</t>
  </si>
  <si>
    <t>-25828818</t>
  </si>
  <si>
    <t>AIL21148001C</t>
  </si>
  <si>
    <t>Svietidlo C - stropné s LED s pohyb. senzorom, s plast. krytom D=350mm, AC 230V/50Hz, 22W, 4000K, 2000 lm, Ra≥80, IP20, IK03</t>
  </si>
  <si>
    <t>-418569237</t>
  </si>
  <si>
    <t>AIL21148001D</t>
  </si>
  <si>
    <t>Svietidlo D - lineárne nástenné s LED, nad zrkadlo, dlžka cca 600mm, AC 230V/50Hz, 8W, 3000K, 800 lm, Ra≥80, IP20, IK03</t>
  </si>
  <si>
    <t>543405747</t>
  </si>
  <si>
    <t>AIL21148001E</t>
  </si>
  <si>
    <t>Svietidlo E - stropné alebo nástenné s LED, s plast. krytom D=350mm, AC 230V/50Hz, 18W, 3000K, 1440 lm, Ra≥80, IP44 (min. IP20), IK03</t>
  </si>
  <si>
    <t>1034322712</t>
  </si>
  <si>
    <t>210201510.S</t>
  </si>
  <si>
    <t>Zapojenie svietidla 1x svetelný zdroj, núdzového, LED - núdzový režim</t>
  </si>
  <si>
    <t>568130459</t>
  </si>
  <si>
    <t>AIL21148002N</t>
  </si>
  <si>
    <t>Svietidlo N - LED núdzové nástenné s vlastným zdrojom 1h, autotest, s piktogramom, 230V/50Hz, 3W, IP20</t>
  </si>
  <si>
    <t>-1367601513</t>
  </si>
  <si>
    <t>AIL21148002N1</t>
  </si>
  <si>
    <t>Svietidlo N1- núdzové nástenné LED s bat. zdrojom a autotestom pre vonkajšie použitie, AC 230V/50Hz, 3W, zal. 1hod., IP44</t>
  </si>
  <si>
    <t>-303366005</t>
  </si>
  <si>
    <t>210201901.S</t>
  </si>
  <si>
    <t>Montáž svietidla interiérového na stenu do 1,0 kg</t>
  </si>
  <si>
    <t>-469950645</t>
  </si>
  <si>
    <t>210201911.S</t>
  </si>
  <si>
    <t>Montáž svietidla interiérového na strop do 1,0 kg</t>
  </si>
  <si>
    <t>-1295828158</t>
  </si>
  <si>
    <t>210201921.S</t>
  </si>
  <si>
    <t>Montáž svietidla exterierového na stenu do 1,0 kg</t>
  </si>
  <si>
    <t>1881968778</t>
  </si>
  <si>
    <t>210220301.S</t>
  </si>
  <si>
    <t>Ochranné pospájanie v práčovniach, kúpeľniach, pevné uloženie CY 4-6 mm2</t>
  </si>
  <si>
    <t>780831752</t>
  </si>
  <si>
    <t>K00009458A</t>
  </si>
  <si>
    <t>Kábel N2XH-J 1x6 mm B2ca -s1, d1, a1</t>
  </si>
  <si>
    <t>1482353504</t>
  </si>
  <si>
    <t>210220303.S</t>
  </si>
  <si>
    <t>Ochranné pospájanie v práčovniach, kúpeľniach, pevné uloženie CY 10-16 mm2</t>
  </si>
  <si>
    <t>612164440</t>
  </si>
  <si>
    <t>KPE000002289</t>
  </si>
  <si>
    <t>Vodič pevný N2XH-J 1x16 B2cas1d0a1 bezhalogénový</t>
  </si>
  <si>
    <t>-1071551732</t>
  </si>
  <si>
    <t>210290365</t>
  </si>
  <si>
    <t>Náhrada častí vedenia chránených vodičov závesná príchytka</t>
  </si>
  <si>
    <t>-242807792</t>
  </si>
  <si>
    <t>2207028</t>
  </si>
  <si>
    <t xml:space="preserve">Zväzkový držiak Grip  2031 M 15 FS</t>
  </si>
  <si>
    <t>-762501062</t>
  </si>
  <si>
    <t>2207036</t>
  </si>
  <si>
    <t xml:space="preserve">Zväzkový držiak Grip  2031 M 30 FS</t>
  </si>
  <si>
    <t>1483773505</t>
  </si>
  <si>
    <t>2207060</t>
  </si>
  <si>
    <t xml:space="preserve">Zväzkový držiak Grip s kotvou  2031 M 70 FS</t>
  </si>
  <si>
    <t>925353090</t>
  </si>
  <si>
    <t>210290367E101</t>
  </si>
  <si>
    <t>Príchytka PVC s hmoždinkou D8 a sťahovacou páskou pre upevnenie zväzku káblov s priemerom do 50 mm</t>
  </si>
  <si>
    <t>-1867795598</t>
  </si>
  <si>
    <t>790402</t>
  </si>
  <si>
    <t>Káblová prýchytka PVC s natĺkacou hmoždinkou a sťahovacou páskou US1 (UKT1) alebo ekvivalent</t>
  </si>
  <si>
    <t>-225121222</t>
  </si>
  <si>
    <t>210290751.S</t>
  </si>
  <si>
    <t>Montáž motorického spotrebiča, ventilátora do 1.5 kW, vrátane zapojenia</t>
  </si>
  <si>
    <t>1339678047</t>
  </si>
  <si>
    <t>210290751.S3</t>
  </si>
  <si>
    <t>Montáž motorického spotrebiča,digestora</t>
  </si>
  <si>
    <t>-1311272019</t>
  </si>
  <si>
    <t>AIL2114800DG1</t>
  </si>
  <si>
    <t>Odsávač pár - digestor, s vnútorným okruhom a uhlíkovým filtrom, napájanie 230V/50Hz cez zásuvku, IP20</t>
  </si>
  <si>
    <t>-2064424781</t>
  </si>
  <si>
    <t>210290751.S4</t>
  </si>
  <si>
    <t>Montáž elektrického spotrebiča,elektrického šporáka vrátane zapojenia</t>
  </si>
  <si>
    <t>1180018794</t>
  </si>
  <si>
    <t>AIL2200600ES1</t>
  </si>
  <si>
    <t>Elektrický šporák - hore sklokeramická doska, klasický dizajn, šírka 50cm, počet platničiek: 4, farba: biela, energetická trieda A, objem cca 68l, programy rúry: horný ohrev a spodný ohrev, ukazovateľ zvyškového tepla, 400V/50Hz, 8kW, IP20</t>
  </si>
  <si>
    <t>800686033</t>
  </si>
  <si>
    <t>210290751.S5</t>
  </si>
  <si>
    <t>Zapojenie elektrického spotrebiča,systému rekuperačného vetrania</t>
  </si>
  <si>
    <t>211272964</t>
  </si>
  <si>
    <t>210802438.S</t>
  </si>
  <si>
    <t xml:space="preserve">Kábel medený uložený voľne H07RN-F (CGSG) 450/750 V  5x2,5</t>
  </si>
  <si>
    <t>1541185888</t>
  </si>
  <si>
    <t>341310035700.S</t>
  </si>
  <si>
    <t>Kábel medený flexibilný gumený H07RN-F 5x2,5 mm2</t>
  </si>
  <si>
    <t>-466973285</t>
  </si>
  <si>
    <t>210881069.S</t>
  </si>
  <si>
    <t xml:space="preserve">Kábel bezhalogénový, medený uložený pevne N2XH 0,6/1,0 kV  2x1,5</t>
  </si>
  <si>
    <t>573911975</t>
  </si>
  <si>
    <t>KPE000000474A</t>
  </si>
  <si>
    <t>Kábel pevný N2XH-O 2x1,5 B2ca -s1, d1, a1</t>
  </si>
  <si>
    <t>1599531049</t>
  </si>
  <si>
    <t>210881075.S</t>
  </si>
  <si>
    <t xml:space="preserve">Kábel bezhalogénový, medený uložený pevne N2XH 0,6/1,0 kV  3x1,5</t>
  </si>
  <si>
    <t>-1542748319</t>
  </si>
  <si>
    <t>K000174941</t>
  </si>
  <si>
    <t>Kábel N2XH(NHXH, CHKE-V)-O 3x1,5 mm2 FE 180/PS30 B2ca -s1, d1, a1</t>
  </si>
  <si>
    <t>-1650507835</t>
  </si>
  <si>
    <t>KPE000000493A</t>
  </si>
  <si>
    <t xml:space="preserve">Kábel pevný N2XH-J 3x1,5  B2ca -s1, d1, a1</t>
  </si>
  <si>
    <t>1592148479</t>
  </si>
  <si>
    <t>KPE000000493B</t>
  </si>
  <si>
    <t xml:space="preserve">Kábel pevný N2XH-O 3x1,5  B2ca -s1, d1, a1</t>
  </si>
  <si>
    <t>1895118592</t>
  </si>
  <si>
    <t>210881076.S</t>
  </si>
  <si>
    <t xml:space="preserve">Kábel bezhalogénový, medený uložený pevne N2XH 0,6/1,0 kV  3x2,5</t>
  </si>
  <si>
    <t>1169373985</t>
  </si>
  <si>
    <t>KPE000000037A</t>
  </si>
  <si>
    <t xml:space="preserve">Kábel pevný N2XH-J 3x2,5  B2ca -s1, d1, a1</t>
  </si>
  <si>
    <t>-973742477</t>
  </si>
  <si>
    <t>210881103.S</t>
  </si>
  <si>
    <t xml:space="preserve">Kábel bezhalogénový, medený uložený pevne N2XH 0,6/1,0 kV  5x6</t>
  </si>
  <si>
    <t>985250819</t>
  </si>
  <si>
    <t>KPE000000039A</t>
  </si>
  <si>
    <t xml:space="preserve">Kábel pevný N2XH-J 5x6  B2ca -s1, d1, a1</t>
  </si>
  <si>
    <t>2059991694</t>
  </si>
  <si>
    <t>210881104.S1</t>
  </si>
  <si>
    <t xml:space="preserve">Kábel bezhalogénový, medený uložený pevne N2XH 0,6/1,0 kV  5x16</t>
  </si>
  <si>
    <t>-1311082716</t>
  </si>
  <si>
    <t>K00010284A</t>
  </si>
  <si>
    <t>Kábel N2XH-J 5x16 mm B2ca -s1, d1, a1</t>
  </si>
  <si>
    <t>-1715308237</t>
  </si>
  <si>
    <t>210902382.S</t>
  </si>
  <si>
    <t>Kábel hliníkový silový, uložený v rúrke NAYY 0,6/1 kV 4x35</t>
  </si>
  <si>
    <t>-1084074118</t>
  </si>
  <si>
    <t>341110034100.S</t>
  </si>
  <si>
    <t>Kábel hliníkový NAYY 4x35 SM mm2</t>
  </si>
  <si>
    <t>-1023663827</t>
  </si>
  <si>
    <t>22-M</t>
  </si>
  <si>
    <t>Montáže oznamovacích a zabezpečovacích zariadení</t>
  </si>
  <si>
    <t>220320307.S</t>
  </si>
  <si>
    <t>Montáž stanice elektrického vrátnika hlasitého, zapojenie prívodov,preskúšanie funkcie</t>
  </si>
  <si>
    <t>-1423686721</t>
  </si>
  <si>
    <t>344232</t>
  </si>
  <si>
    <t>Domový vrátnik AUDIO TEL. HANDSET 2V BIELY L2 S DVOJITÝM ZVONENIM</t>
  </si>
  <si>
    <t>1620659520</t>
  </si>
  <si>
    <t>3501/1</t>
  </si>
  <si>
    <t>Domový vrátnik KONFIGURÁTOR 1</t>
  </si>
  <si>
    <t>298238786</t>
  </si>
  <si>
    <t>3501/2</t>
  </si>
  <si>
    <t>Domový vrátnik KONFIGURÁTOR 2</t>
  </si>
  <si>
    <t>425414403</t>
  </si>
  <si>
    <t>3501/3</t>
  </si>
  <si>
    <t>Domový vrátnik KONFIGURÁTOR 3</t>
  </si>
  <si>
    <t>632219666</t>
  </si>
  <si>
    <t>3501/4</t>
  </si>
  <si>
    <t>Domový vrátnik KONFIGURÁTOR 4</t>
  </si>
  <si>
    <t>1332879827</t>
  </si>
  <si>
    <t>3501/5</t>
  </si>
  <si>
    <t>Domový vrátnik KONFIGURÁTOR 5</t>
  </si>
  <si>
    <t>-1228924266</t>
  </si>
  <si>
    <t>3501/6</t>
  </si>
  <si>
    <t>Domový vrátnik KONFIGURÁTOR 6</t>
  </si>
  <si>
    <t>1060655833</t>
  </si>
  <si>
    <t>3501/7</t>
  </si>
  <si>
    <t>Domový vrátnik KONFIGURÁTOR 7</t>
  </si>
  <si>
    <t>-1168500836</t>
  </si>
  <si>
    <t>3501/8</t>
  </si>
  <si>
    <t>Domový vrátnik KONFIGURÁTOR 8</t>
  </si>
  <si>
    <t>1593930858</t>
  </si>
  <si>
    <t>3501/9</t>
  </si>
  <si>
    <t>Domový vrátnik KONFIGURÁTOR 9</t>
  </si>
  <si>
    <t>-163878437</t>
  </si>
  <si>
    <t>220320311.S</t>
  </si>
  <si>
    <t>Montáž centrál.zdroja domového vrátnika, zapojenie prívodov</t>
  </si>
  <si>
    <t>1725565642</t>
  </si>
  <si>
    <t>346050</t>
  </si>
  <si>
    <t>Domový vrátnik NAPÁJACÍ ZDROJ 1.2mA DES</t>
  </si>
  <si>
    <t>1559959819</t>
  </si>
  <si>
    <t>346250</t>
  </si>
  <si>
    <t>Domový vrátnik RELÉ ELEKTRICKÉHO ZÁMKU</t>
  </si>
  <si>
    <t>-1190812073</t>
  </si>
  <si>
    <t>350030</t>
  </si>
  <si>
    <t>Domový vrátnik NOVÁ SFERA INŠTALAČNÁ. KRABICA DO MURIVA 3M</t>
  </si>
  <si>
    <t>1685208513</t>
  </si>
  <si>
    <t>220320322.S</t>
  </si>
  <si>
    <t>Montáž tlačidlového zvonkového tabla do steny TZN 2 (10 tlačidiel, elektrický vrátnik)</t>
  </si>
  <si>
    <t>-1700086825</t>
  </si>
  <si>
    <t>350231</t>
  </si>
  <si>
    <t>Domový vrátnik RÁM+ŠASÍ KOV 3M</t>
  </si>
  <si>
    <t>-227245302</t>
  </si>
  <si>
    <t>351100</t>
  </si>
  <si>
    <t>Domový vrátnik AUDIO JEDNOTKA 2/4TLAČIDLÁ ŠTANDARD</t>
  </si>
  <si>
    <t>-782589714</t>
  </si>
  <si>
    <t>351141</t>
  </si>
  <si>
    <t>Domový vrátnik KRYT PRE 351100 2T/2STL KOV</t>
  </si>
  <si>
    <t>-269009915</t>
  </si>
  <si>
    <t>352100</t>
  </si>
  <si>
    <t>Domový vrátnik TLAČIDLOVÝ MODUL 8 TLAČIDIEL 2V</t>
  </si>
  <si>
    <t>1695457241</t>
  </si>
  <si>
    <t>352181</t>
  </si>
  <si>
    <t>Domový vrátnik KRYT PRE 352100 8TL KOV</t>
  </si>
  <si>
    <t>-1765309948</t>
  </si>
  <si>
    <t>353200</t>
  </si>
  <si>
    <t>Domový vrátnik ČÍTAČKA KARIET</t>
  </si>
  <si>
    <t>143960119</t>
  </si>
  <si>
    <t>353201</t>
  </si>
  <si>
    <t>Domový vrátnik KRYT PRE 353200 KOV</t>
  </si>
  <si>
    <t>1119962779</t>
  </si>
  <si>
    <t>354000</t>
  </si>
  <si>
    <t>Domový vrátnik PREPOJOVACÍ KÁBEL 60CM PRE VSTUPNÝ PANEL</t>
  </si>
  <si>
    <t>1857148592</t>
  </si>
  <si>
    <t>348200</t>
  </si>
  <si>
    <t>Domový vrátnik - KĽÚČENKA ČIERNA</t>
  </si>
  <si>
    <t>1072080017</t>
  </si>
  <si>
    <t>344282</t>
  </si>
  <si>
    <t>Domový vrátnik CLASSE 100 AUDIO TELEFÓN HANDS FREE</t>
  </si>
  <si>
    <t>-124803476</t>
  </si>
  <si>
    <t>220511031.S</t>
  </si>
  <si>
    <t>Kábel v rúrkach</t>
  </si>
  <si>
    <t>-2141623209</t>
  </si>
  <si>
    <t>341230000800.S</t>
  </si>
  <si>
    <t>Kábel medený dátový F/UTP 4x2xAWG24, Cat.5e, 100MHz, LSOH - B2ca -s1, d1, a1</t>
  </si>
  <si>
    <t>-1978946779</t>
  </si>
  <si>
    <t>O01</t>
  </si>
  <si>
    <t>Ostatné</t>
  </si>
  <si>
    <t>000600023</t>
  </si>
  <si>
    <t>Zariadenie staveniska - prevádzkové</t>
  </si>
  <si>
    <t>1024</t>
  </si>
  <si>
    <t>1458595646</t>
  </si>
  <si>
    <t>HZS-001</t>
  </si>
  <si>
    <t>Revízie elektrických zariadení</t>
  </si>
  <si>
    <t>-57954488</t>
  </si>
  <si>
    <t>HZS-098</t>
  </si>
  <si>
    <t>Demontáž pôvodnej elektroinštalácie</t>
  </si>
  <si>
    <t>hod</t>
  </si>
  <si>
    <t>-1247310385</t>
  </si>
  <si>
    <t>3 - Zdravotechnika</t>
  </si>
  <si>
    <t>Ing. Pavol Fedorčák, PhD.</t>
  </si>
  <si>
    <t xml:space="preserve">    725 - Zdravotechnika - zariaďovacie predmety</t>
  </si>
  <si>
    <t xml:space="preserve">    735 - Ústredné kúrenie, vykurovacie telesá</t>
  </si>
  <si>
    <t xml:space="preserve">    769 - Montáže vzduchotechnických zariadení</t>
  </si>
  <si>
    <t>HZS - Hodinové zúčtovacie sadzby</t>
  </si>
  <si>
    <t>971035806.S</t>
  </si>
  <si>
    <t>Vrty príklepovým vrtákom do D 35 mm do stien alebo smerom dole do tehál -0.00002t</t>
  </si>
  <si>
    <t>-1368938141</t>
  </si>
  <si>
    <t>971035809.S</t>
  </si>
  <si>
    <t>Vrty príklepovým vrtákom do D 52 mm do stien alebo smerom dole do tehál -0.00003t</t>
  </si>
  <si>
    <t>-1125879873</t>
  </si>
  <si>
    <t>971036012.S</t>
  </si>
  <si>
    <t>Jadrové vrty diamantovými korunkami do D 130 mm do stien - murivo tehlové -0,00021t</t>
  </si>
  <si>
    <t>-797979266</t>
  </si>
  <si>
    <t>-1403982969</t>
  </si>
  <si>
    <t>971045806.S</t>
  </si>
  <si>
    <t>Vrty príklepovým vrtákom do D 35 mm do stien alebo smerom dole do betónu -0.00003t</t>
  </si>
  <si>
    <t>1544366877</t>
  </si>
  <si>
    <t>979011111.S</t>
  </si>
  <si>
    <t>Zvislá doprava sutiny a vybúraných hmôt za prvé podlažie nad alebo pod základným podlažím</t>
  </si>
  <si>
    <t>310520768</t>
  </si>
  <si>
    <t>979011121.S</t>
  </si>
  <si>
    <t>Zvislá doprava sutiny a vybúraných hmôt za každé ďalšie podlažie</t>
  </si>
  <si>
    <t>942501793</t>
  </si>
  <si>
    <t>713482121.S</t>
  </si>
  <si>
    <t>Montáž trubíc z PE, hr.15-20 mm,vnút.priemer do 38 mm</t>
  </si>
  <si>
    <t>-1738255056</t>
  </si>
  <si>
    <t>283310002800.S</t>
  </si>
  <si>
    <t>Izolačná PE trubica dxhr. 20x13 mm, nadrezaná, na izolovanie rozvodov vody, kúrenia, zdravotechniky</t>
  </si>
  <si>
    <t>-179076126</t>
  </si>
  <si>
    <t>283310003100.S</t>
  </si>
  <si>
    <t>Izolačná PE trubica dxhr. 28x13 mm, nadrezaná, na izolovanie rozvodov vody, kúrenia, zdravotechniky</t>
  </si>
  <si>
    <t>-250406326</t>
  </si>
  <si>
    <t>283310004900.S</t>
  </si>
  <si>
    <t>Izolačná PE trubica dxhr. 35x20 mm, nadrezaná, na izolovanie rozvodov vody, kúrenia, zdravotechniky</t>
  </si>
  <si>
    <t>804601816</t>
  </si>
  <si>
    <t>283310005000.S</t>
  </si>
  <si>
    <t>Izolačná PE trubica dxhr. 42x20 mm, nadrezaná, na izolovanie rozvodov vody, kúrenia, zdravotechniky</t>
  </si>
  <si>
    <t>-1845238628</t>
  </si>
  <si>
    <t>713530700.S</t>
  </si>
  <si>
    <t>Protipožiarny prestup potrubia prierez otvoru do 0,005 m2 izolované protipožiarnou penou El60-120, zaplnenie prestupu 30%</t>
  </si>
  <si>
    <t>-1263997921</t>
  </si>
  <si>
    <t>998713201</t>
  </si>
  <si>
    <t>Presun hmôt pre izolácie tepelné v objektoch výšky do 6 m</t>
  </si>
  <si>
    <t>998713292</t>
  </si>
  <si>
    <t>Izolácie tepelné, prípl.za presun nad vymedz. najväčšiu dopravnú vzdial. do 100 m</t>
  </si>
  <si>
    <t>721171206.S</t>
  </si>
  <si>
    <t>Potrubie z rúr PVC - U Dxt 75x3 mm ležaté zavesené, vrátane tvaroviek</t>
  </si>
  <si>
    <t>-1444259449</t>
  </si>
  <si>
    <t>721171208.S</t>
  </si>
  <si>
    <t>Potrubie z rúr PVC - U Dxt 110x4,3 mm ležaté zavesené, vrátane tvaroviek</t>
  </si>
  <si>
    <t>1652071085</t>
  </si>
  <si>
    <t>721172312.S</t>
  </si>
  <si>
    <t>Montáž odbočky HT potrubia DN 70</t>
  </si>
  <si>
    <t>-1551545840</t>
  </si>
  <si>
    <t>286540009400.S</t>
  </si>
  <si>
    <t>Odbočka HT DN 70, PP systém pre beztlakový rozvod vnútorného odpadu</t>
  </si>
  <si>
    <t>637798680</t>
  </si>
  <si>
    <t>721172315.S</t>
  </si>
  <si>
    <t>Montáž odbočky HT potrubia DN 100</t>
  </si>
  <si>
    <t>-1307394962</t>
  </si>
  <si>
    <t>286540010600.S</t>
  </si>
  <si>
    <t>Odbočka HT DN 100, PP systém pre beztlakový rozvod vnútorného odpadu</t>
  </si>
  <si>
    <t>1166263146</t>
  </si>
  <si>
    <t>286540016800</t>
  </si>
  <si>
    <t>Hrdlo dvojité HT DN 100, PP systém pre beztlakový rozvod vnútorného odpadu, PIPELIFE</t>
  </si>
  <si>
    <t>1770750467</t>
  </si>
  <si>
    <t>721172348.S</t>
  </si>
  <si>
    <t>Montáž prechodu HT potrubia na liatinu DN 100</t>
  </si>
  <si>
    <t>1037708311</t>
  </si>
  <si>
    <t>286540018600.S</t>
  </si>
  <si>
    <t>Prechod z liatinu na HT DN 100, bez tesnenia, PP systém pre beztlakový rozvod vnútorného odpadu</t>
  </si>
  <si>
    <t>-930284179</t>
  </si>
  <si>
    <t>721173203.S</t>
  </si>
  <si>
    <t>Potrubie z PVC - U odpadné pripájacie D 32 mm, vrátane tvaroviek</t>
  </si>
  <si>
    <t>1909213490</t>
  </si>
  <si>
    <t>721173204.S</t>
  </si>
  <si>
    <t>Potrubie z PVC - U odpadné pripájacie D 40 mm, vrátane tvaroviek</t>
  </si>
  <si>
    <t>-374448027</t>
  </si>
  <si>
    <t>721173205.S</t>
  </si>
  <si>
    <t>Potrubie z PVC - U odpadné pripájacie D 50 mm, vrátane tvaroviek</t>
  </si>
  <si>
    <t>-1682077915</t>
  </si>
  <si>
    <t>721173208.S</t>
  </si>
  <si>
    <t>Potrubie z PVC - U odpadné pripájacie D 110 mm, vrátane tvaroviek</t>
  </si>
  <si>
    <t>-1627040489</t>
  </si>
  <si>
    <t>721172107.S</t>
  </si>
  <si>
    <t>Potrubie z PVC - U odpadové zvislé hrdlové Dxt 75x1,8 mm, vrátane tvaroviek</t>
  </si>
  <si>
    <t>2117592422</t>
  </si>
  <si>
    <t>721172109.S</t>
  </si>
  <si>
    <t>Potrubie z PVC - U odpadové zvislé hrdlové Dxt 110x2,2 mm, vrátane tvaroviek</t>
  </si>
  <si>
    <t>648425815</t>
  </si>
  <si>
    <t>721172110.S</t>
  </si>
  <si>
    <t>Potrubie z PVC - U odpadové zvislé hrdlové Dxt 125x3,2 mm, vrátane tvaroviek</t>
  </si>
  <si>
    <t>-1133765050</t>
  </si>
  <si>
    <t>721172357.S</t>
  </si>
  <si>
    <t>Montáž čistiaceho kusu HT potrubia DN 100</t>
  </si>
  <si>
    <t>1394715465</t>
  </si>
  <si>
    <t>286540019100.S</t>
  </si>
  <si>
    <t>Čistiaci kus HT DN 100, PP systém pre beztlakový rozvod vnútorného odpadu</t>
  </si>
  <si>
    <t>279741121</t>
  </si>
  <si>
    <t>721172360.S</t>
  </si>
  <si>
    <t>Montáž čistiaceho kusu HT potrubia DN 125</t>
  </si>
  <si>
    <t>-532789075</t>
  </si>
  <si>
    <t>286540019200.S</t>
  </si>
  <si>
    <t>Čistiaci kus HT DN 125, PP systém pre beztlakový rozvod vnútorného odpadu</t>
  </si>
  <si>
    <t>1942770041</t>
  </si>
  <si>
    <t>721175015.S</t>
  </si>
  <si>
    <t>Montáž zápachového uzáveru (sifónu) pre klimatizačné zariadenia</t>
  </si>
  <si>
    <t>-238108722</t>
  </si>
  <si>
    <t>286220044120.S</t>
  </si>
  <si>
    <t>Uzáver kondenzačný zápachový, DN 32, rozmer 100x100 mm, výkon 0,15 l/s, prítok d 20-30 mm, PP/ABS</t>
  </si>
  <si>
    <t>730559074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</si>
  <si>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</si>
  <si>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</si>
  <si>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</si>
  <si>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</si>
  <si>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</si>
  <si>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</si>
  <si>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721229022.S</t>
  </si>
  <si>
    <t>Montáž podlahového odtokového žlabu dĺžky 900 mm pre montáž k stene</t>
  </si>
  <si>
    <t>1152892851</t>
  </si>
  <si>
    <t>552240017200.S</t>
  </si>
  <si>
    <t>Žľab sprchový, rozmer 900x55 mm, integrované priečne spádovanie, stavebná výška 10-32 mm, nerez</t>
  </si>
  <si>
    <t>423283538</t>
  </si>
  <si>
    <t>721230121.S</t>
  </si>
  <si>
    <t>Montáž strešného vtoku pre fóliové izolácie mechanicky kotveného s ohrevom DN 125</t>
  </si>
  <si>
    <t>-590830290</t>
  </si>
  <si>
    <t>286630006400.S</t>
  </si>
  <si>
    <t>Strešný vtok s izolačným tanierom a ohrevom, vertikálny odtok DN 125, záchytný kôš D 180 mm</t>
  </si>
  <si>
    <t>-647568961</t>
  </si>
  <si>
    <t>286630051700.S</t>
  </si>
  <si>
    <t>Nadstavec D 125 mm, výška 300 mm, izolačný tanier, vertikálny odtok, pre strešné vtoky, PP</t>
  </si>
  <si>
    <t>-1507220124</t>
  </si>
  <si>
    <t>721274103.S</t>
  </si>
  <si>
    <t>Ventilačná hlavica strešná plastová DN 100</t>
  </si>
  <si>
    <t>233634874</t>
  </si>
  <si>
    <t>721290009.S</t>
  </si>
  <si>
    <t>Montáž privzdušňovacieho ventilu pre odpadové potrubia DN 75</t>
  </si>
  <si>
    <t>1050508677</t>
  </si>
  <si>
    <t>551610000300.S</t>
  </si>
  <si>
    <t>Privzdušňovacia hlavica DN 75, vnútorná kanalizácia, PP</t>
  </si>
  <si>
    <t>-393173284</t>
  </si>
  <si>
    <t>721290111</t>
  </si>
  <si>
    <t>Ostatné - skúška tesnosti kanalizácie v objektoch vodou do DN 125</t>
  </si>
  <si>
    <t>998721201</t>
  </si>
  <si>
    <t>Presun hmôt pre vnútornú kanalizáciu v objektoch výšky do 6 m</t>
  </si>
  <si>
    <t>998721292</t>
  </si>
  <si>
    <t>Vnútorná kanalizácia, prípl.za presun nad vymedz. najväč. dopr. vzdial. do 100m</t>
  </si>
  <si>
    <t>722131316.S</t>
  </si>
  <si>
    <t>Potrubie z uhlíkovej ocele pozinkované, rúry lisovacie dxt 35x1,5 mm</t>
  </si>
  <si>
    <t>-1042613030</t>
  </si>
  <si>
    <t>722131317.S</t>
  </si>
  <si>
    <t>Potrubie z uhlíkovej ocele pozinkované, rúry lisovacie dxt 42x1,5 mm</t>
  </si>
  <si>
    <t>1211101156</t>
  </si>
  <si>
    <t>722171312</t>
  </si>
  <si>
    <t>Potrubie z viacvrstvových rúr PE d20 mm vrátané kolien, odbočiek... alebo ekvivalent</t>
  </si>
  <si>
    <t>-465489566</t>
  </si>
  <si>
    <t>722171313</t>
  </si>
  <si>
    <t>Potrubie z viacvrstvových rúr PE d26 mm vrátané kolien, odbočiek... alebo ekvivalent</t>
  </si>
  <si>
    <t>1611993202</t>
  </si>
  <si>
    <t>552810004300.S</t>
  </si>
  <si>
    <t>Stropný záves pre potrubie D26</t>
  </si>
  <si>
    <t>-1718702028</t>
  </si>
  <si>
    <t>722171315</t>
  </si>
  <si>
    <t>Potrubie z viacvrstvových rúr PE d40 mm vrátané kolien, odbočiek... alebo ekvivalent</t>
  </si>
  <si>
    <t>-600016734</t>
  </si>
  <si>
    <t>722221015.S</t>
  </si>
  <si>
    <t>Montáž guľového kohúta závitového priameho pre vodu G 3/4</t>
  </si>
  <si>
    <t>1377621492</t>
  </si>
  <si>
    <t>551110005000.S</t>
  </si>
  <si>
    <t>Guľový uzáver pre vodu 3/4", niklovaná mosadz</t>
  </si>
  <si>
    <t>1983362268</t>
  </si>
  <si>
    <t>722221025</t>
  </si>
  <si>
    <t>Montáž guľového kohúta závitového priameho pre vodu G 5/4</t>
  </si>
  <si>
    <t>1948477170</t>
  </si>
  <si>
    <t>551110014000</t>
  </si>
  <si>
    <t>Guľový uzáver pre vodu 5/4" FF, páčka, niklovaná mosadz</t>
  </si>
  <si>
    <t>-880582829</t>
  </si>
  <si>
    <t>722221070.S</t>
  </si>
  <si>
    <t>Montáž guľového kohúta závitového rohového pre vodu G 1/2</t>
  </si>
  <si>
    <t>1889757156</t>
  </si>
  <si>
    <t>551110007700.S</t>
  </si>
  <si>
    <t>Guľový uzáver pre vodu rohový 1/2", niklovaná mosadz</t>
  </si>
  <si>
    <t>-2126072178</t>
  </si>
  <si>
    <t>722221082.S</t>
  </si>
  <si>
    <t>Montáž guľového kohúta vypúšťacieho závitového G 1/2</t>
  </si>
  <si>
    <t>-1378048432</t>
  </si>
  <si>
    <t>551110011200.S</t>
  </si>
  <si>
    <t>Guľový uzáver vypúšťací s páčkou, 1/2" M, mosadz</t>
  </si>
  <si>
    <t>1997517545</t>
  </si>
  <si>
    <t>722221225.S</t>
  </si>
  <si>
    <t>Montáž tlakového redukčného závitového ventilu s manometrom G 3/4</t>
  </si>
  <si>
    <t>-908894892</t>
  </si>
  <si>
    <t>551110018200.S</t>
  </si>
  <si>
    <t>Tlakový redukčný ventil, 3/4" mm, so šróbením a manometrom, 1 až 6 bar, mosadz, plast</t>
  </si>
  <si>
    <t>-1028158363</t>
  </si>
  <si>
    <t>722221270.S</t>
  </si>
  <si>
    <t>Montáž spätného ventilu závitového G 3/4</t>
  </si>
  <si>
    <t>1879202921</t>
  </si>
  <si>
    <t>551110016600.S</t>
  </si>
  <si>
    <t>Spätný ventil kontrolovateľný, 3/4" FF, PN 16, mosadz, disk plast</t>
  </si>
  <si>
    <t>-1544035720</t>
  </si>
  <si>
    <t>722221280.S</t>
  </si>
  <si>
    <t>Montáž spätného ventilu závitového G 5/4</t>
  </si>
  <si>
    <t>1807489649</t>
  </si>
  <si>
    <t>551110016700.S</t>
  </si>
  <si>
    <t>Spätný ventil kontrolovateľný, 5/4" FF, PN 16, mosadz, disk plast</t>
  </si>
  <si>
    <t>1910615502</t>
  </si>
  <si>
    <t>722221375.S</t>
  </si>
  <si>
    <t>Montáž vodovodného filtra závitového G 5/4</t>
  </si>
  <si>
    <t>465127440</t>
  </si>
  <si>
    <t>422010003200.S</t>
  </si>
  <si>
    <t>Filter závitový na vodu 5/4", FF, PN 20, mosadz</t>
  </si>
  <si>
    <t>-1935759864</t>
  </si>
  <si>
    <t>722220111</t>
  </si>
  <si>
    <t>Montáž armatúry závitovej s jedným závitom, nástenka pre výtokový ventil G 1/2</t>
  </si>
  <si>
    <t>286220049900.S</t>
  </si>
  <si>
    <t>Nástenka lisovacia pre plasthliníkové potrubie D 20x1/2" mm</t>
  </si>
  <si>
    <t>1354695012</t>
  </si>
  <si>
    <t>722250005</t>
  </si>
  <si>
    <t>Montáž hydrantového systému s tvarovo stálou hadicou D 25</t>
  </si>
  <si>
    <t>súb.</t>
  </si>
  <si>
    <t>1844197073</t>
  </si>
  <si>
    <t>449150003100</t>
  </si>
  <si>
    <t>Hydrantový systém s tvarovo stálou hadicou D 25, hadica 30 m, skriňa 650x650x285 mm, plné dvierka, prúdnica ekv.10</t>
  </si>
  <si>
    <t>-1125907027</t>
  </si>
  <si>
    <t>722263415.S</t>
  </si>
  <si>
    <t>Montáž vodomeru závitového jednovtokového suchobežného G 3/4</t>
  </si>
  <si>
    <t>1056772801</t>
  </si>
  <si>
    <t>388240001100</t>
  </si>
  <si>
    <t>Vodomer bytový, G 1/2", +30 °C, menovitý prietok Qn 1,5 m3/h, rozostup 110 mm, IVAR.009</t>
  </si>
  <si>
    <t>-941295760</t>
  </si>
  <si>
    <t>722290226</t>
  </si>
  <si>
    <t>Tlaková skúška vodovodného potrubia do DN 50</t>
  </si>
  <si>
    <t>722290234</t>
  </si>
  <si>
    <t>Prepláchnutie a dezinfekcia vodovodného potrubia do DN 80</t>
  </si>
  <si>
    <t>998722201</t>
  </si>
  <si>
    <t>Presun hmôt pre vnútorný vodovod v objektoch výšky do 6 m</t>
  </si>
  <si>
    <t>998722292</t>
  </si>
  <si>
    <t>Vodovod, prípl.za presun nad vymedz. najväčšiu dopravnú vzdialenosť do 100m</t>
  </si>
  <si>
    <t>725</t>
  </si>
  <si>
    <t>Zdravotechnika - zariaďovacie predmety</t>
  </si>
  <si>
    <t>725119215.S</t>
  </si>
  <si>
    <t>Montáž záchodovej misy keramickej volne stojacej s rovným odpadom</t>
  </si>
  <si>
    <t>1848695892</t>
  </si>
  <si>
    <t>642350000300.S</t>
  </si>
  <si>
    <t>Misa záchodová keramická voľne stojaca vodorovný odpad</t>
  </si>
  <si>
    <t>-1485941564</t>
  </si>
  <si>
    <t>725219501.S</t>
  </si>
  <si>
    <t>Montáž umývadla keramického zabudovaného do pultu, bez výtokovej armatúry</t>
  </si>
  <si>
    <t>-772188119</t>
  </si>
  <si>
    <t>642130000700.S</t>
  </si>
  <si>
    <t>Umývadlo keramické nábytkové</t>
  </si>
  <si>
    <t>426021616</t>
  </si>
  <si>
    <t>725319113</t>
  </si>
  <si>
    <t xml:space="preserve">Montáž kuchynských drezov jednoduchých, hranatých, s rozmerom  do 800 x 600 mm, bez výtokových armatúr</t>
  </si>
  <si>
    <t>552310000700.S</t>
  </si>
  <si>
    <t>Kuchynský drez nerezový kruhový na zapustenie do dosky, priemer 510 mm</t>
  </si>
  <si>
    <t>272043239</t>
  </si>
  <si>
    <t>725539102.S</t>
  </si>
  <si>
    <t>Montáž elektrického ohrievača závesného zvislého do 80 L</t>
  </si>
  <si>
    <t>1359425645</t>
  </si>
  <si>
    <t>548143</t>
  </si>
  <si>
    <t>Ohrievač vody ARISTON NUOS EVO, 80 l, alebo evkvialent</t>
  </si>
  <si>
    <t>-1657877962</t>
  </si>
  <si>
    <t>725829601</t>
  </si>
  <si>
    <t>Montáž batérií umývadlových stojankových pákových alebo klasických</t>
  </si>
  <si>
    <t>-194673409</t>
  </si>
  <si>
    <t>551450003800.S</t>
  </si>
  <si>
    <t>Batéria umývadlová stojanková páková</t>
  </si>
  <si>
    <t>-1967097333</t>
  </si>
  <si>
    <t>551450000600.S</t>
  </si>
  <si>
    <t>Batéria drezová stojanková páková</t>
  </si>
  <si>
    <t>-479238210</t>
  </si>
  <si>
    <t>725849201.S</t>
  </si>
  <si>
    <t>Montáž batérie sprchovej nástennej pákovej, klasickej</t>
  </si>
  <si>
    <t>-395947069</t>
  </si>
  <si>
    <t>551450002600.S</t>
  </si>
  <si>
    <t>Batéria sprchová nástenná páková</t>
  </si>
  <si>
    <t>1496251324</t>
  </si>
  <si>
    <t>725849205.S</t>
  </si>
  <si>
    <t>Montáž batérie sprchovej nástennej, držiak sprchy s nastaviteľnou výškou sprchy</t>
  </si>
  <si>
    <t>-1022080649</t>
  </si>
  <si>
    <t>551450003300.S</t>
  </si>
  <si>
    <t>Teleskopický sprchový stĺp s nástennou batériou a prepínačom</t>
  </si>
  <si>
    <t>1551303374</t>
  </si>
  <si>
    <t>725869301</t>
  </si>
  <si>
    <t>Montáž zápachovej uzávierky pre zariaďovacie predmety, umývadlovej do D 40</t>
  </si>
  <si>
    <t>474867039</t>
  </si>
  <si>
    <t>551620006400.S</t>
  </si>
  <si>
    <t>Zápachová uzávierka - sifón pre umývadlá DN 40</t>
  </si>
  <si>
    <t>888591155</t>
  </si>
  <si>
    <t>725869311</t>
  </si>
  <si>
    <t>Montáž zápachovej uzávierky pre zariaďovacie predmety, drezová do D 50 (pre jeden drez)</t>
  </si>
  <si>
    <t>706042394</t>
  </si>
  <si>
    <t>551620009700</t>
  </si>
  <si>
    <t>Zápachová uzávierka HL 100/50, DN 50x6/4", s kĺbom, výškovo nastaviteľnou rúrkou s pripojovacím závitom, so spätnou klapkou s pripojením na umývačky 3/4", PP</t>
  </si>
  <si>
    <t>929780408</t>
  </si>
  <si>
    <t>725869320.S</t>
  </si>
  <si>
    <t>Montáž zápachovej uzávierky pre zariaďovacie predmety, pračkovej do D 40 mm</t>
  </si>
  <si>
    <t>-1080323713</t>
  </si>
  <si>
    <t>551620012900</t>
  </si>
  <si>
    <t>Zápachová uzávierka podomietková HL405, DN 40/50, umývačkový UP sifón, krytka nerez 180x100 mm, prítok/odtok vody R 1/2" vnútorný závit, s kolenom pre pripojenie hadice 3/4", PE</t>
  </si>
  <si>
    <t>756349289</t>
  </si>
  <si>
    <t>998725202.S</t>
  </si>
  <si>
    <t>Presun hmôt pre zariaďovacie predmety v objektoch výšky nad 6 do 12 m</t>
  </si>
  <si>
    <t>1995925599</t>
  </si>
  <si>
    <t>998725203.S</t>
  </si>
  <si>
    <t>Presun hmôt pre zariaďovacie predmety v objektoch výšky nad 12 do 24 m</t>
  </si>
  <si>
    <t>-1990156396</t>
  </si>
  <si>
    <t>998725294.S</t>
  </si>
  <si>
    <t>Zariaďovacie predmety, prípl.za presun nad vymedz. najväčšiu dopravnú vzdialenosť do 1000 m</t>
  </si>
  <si>
    <t>-899163675</t>
  </si>
  <si>
    <t>998725299.S</t>
  </si>
  <si>
    <t>Zariaďovacie predmety, prípl.za každých ďalších aj začatých 1000m nad 1000 m</t>
  </si>
  <si>
    <t>611999803</t>
  </si>
  <si>
    <t>735</t>
  </si>
  <si>
    <t>Ústredné kúrenie, vykurovacie telesá</t>
  </si>
  <si>
    <t>735311520.S</t>
  </si>
  <si>
    <t>Montáž zostavy rozdeľovač / zberač na stenu typ 3 cestný</t>
  </si>
  <si>
    <t>-1541354625</t>
  </si>
  <si>
    <t>LR32500.00</t>
  </si>
  <si>
    <t>LOGOFloor, 3 okruhy, KK na vstupu DN 25</t>
  </si>
  <si>
    <t>145047614</t>
  </si>
  <si>
    <t>735311540.S</t>
  </si>
  <si>
    <t>Montáž zostavy rozdeľovač / zberač na stenu typ 5 cestný</t>
  </si>
  <si>
    <t>-1495039884</t>
  </si>
  <si>
    <t>LR52500.00</t>
  </si>
  <si>
    <t>LOGOFloor, 5 okruhy, KK na vstupu DN 25</t>
  </si>
  <si>
    <t>1657235925</t>
  </si>
  <si>
    <t>735311770</t>
  </si>
  <si>
    <t>Montáž skrinky rozdeľovača pod omietku</t>
  </si>
  <si>
    <t>691532741</t>
  </si>
  <si>
    <t>10255.850.800.180</t>
  </si>
  <si>
    <t>Skrinka pre chodbový rozdeľovač</t>
  </si>
  <si>
    <t>-368514341</t>
  </si>
  <si>
    <t>998735201.S</t>
  </si>
  <si>
    <t>Presun hmôt pre vykurovacie telesá v objektoch výšky do 6 m</t>
  </si>
  <si>
    <t>1385330759</t>
  </si>
  <si>
    <t>998735203.S</t>
  </si>
  <si>
    <t>Presun hmôt pre vykurovacie telesá v objektoch výšky nad 12 do 24 m</t>
  </si>
  <si>
    <t>-165793567</t>
  </si>
  <si>
    <t>769</t>
  </si>
  <si>
    <t>Montáže vzduchotechnických zariadení</t>
  </si>
  <si>
    <t>769021003.S</t>
  </si>
  <si>
    <t>Montáž spiro potrubia DN 125-140</t>
  </si>
  <si>
    <t>1490628239</t>
  </si>
  <si>
    <t>429810000300.S</t>
  </si>
  <si>
    <t>Potrubie kruhové spiro DN 125, dĺžka 1000 mm</t>
  </si>
  <si>
    <t>-1937609381</t>
  </si>
  <si>
    <t>769021319.S</t>
  </si>
  <si>
    <t>Montáž kolena 90° na spiro potrubie DN 80-150</t>
  </si>
  <si>
    <t>1571797704</t>
  </si>
  <si>
    <t>429850007800.S</t>
  </si>
  <si>
    <t>Koleno 90˚ DN 125 pre kruhové spiro potrubie</t>
  </si>
  <si>
    <t>-1175046331</t>
  </si>
  <si>
    <t>769035093.S</t>
  </si>
  <si>
    <t>Montáž krycej mriežky kruhovej do priemeru 160 mm</t>
  </si>
  <si>
    <t>-147248360</t>
  </si>
  <si>
    <t>429720209100.S</t>
  </si>
  <si>
    <t>Mriežka krycia kruhová, priemer 125 mm</t>
  </si>
  <si>
    <t>-268274973</t>
  </si>
  <si>
    <t>998769201.S</t>
  </si>
  <si>
    <t>Presun hmôt pre montáž vzduchotechnických zariadení v stavbe (objekte) výšky do 7 m</t>
  </si>
  <si>
    <t>-1081869435</t>
  </si>
  <si>
    <t>998769291.S</t>
  </si>
  <si>
    <t>Príplatok za zväčšený presun vzduchotechnických zariadení nad vymedzenú najväčšiu dopravnú vzdialenosť po stavenisku do 1 km</t>
  </si>
  <si>
    <t>-1392489207</t>
  </si>
  <si>
    <t>998769294.S</t>
  </si>
  <si>
    <t>Príplatok za zväčšený presun vzduchotechnických zariadení nad vymedzenú najväčšiu dopravnú vzdialenosť mimo staveniska k.ď. 1 km</t>
  </si>
  <si>
    <t>-1299382398</t>
  </si>
  <si>
    <t>HZS</t>
  </si>
  <si>
    <t>Hodinové zúčtovacie sadzby</t>
  </si>
  <si>
    <t>HZS000111.S</t>
  </si>
  <si>
    <t>Stavebno montážne práce menej náročne, pomocné alebo manupulačné (Tr. 1) v rozsahu viac ako 8 hodín</t>
  </si>
  <si>
    <t>512</t>
  </si>
  <si>
    <t>65666376</t>
  </si>
  <si>
    <t>HZS000112</t>
  </si>
  <si>
    <t>Stavebno montážne práce náročnejšie, ucelené, obtiažne, rutinné (Tr. 2) v rozsahu viac ako 8 hodín náročnejšie</t>
  </si>
  <si>
    <t>-775204760</t>
  </si>
  <si>
    <t>4 - Vykurovanie</t>
  </si>
  <si>
    <t>731 - Ústredné kúrenie, kotolne</t>
  </si>
  <si>
    <t xml:space="preserve">    733 - Ústredné kúrenie, rozvodné potrubie</t>
  </si>
  <si>
    <t xml:space="preserve">    734 - Ústredné kúrenie, armatúry.</t>
  </si>
  <si>
    <t xml:space="preserve">    23-M - Montáže potrubia</t>
  </si>
  <si>
    <t xml:space="preserve">    36-M - Montáž prevádzkových, meracích a regulačných zariadení</t>
  </si>
  <si>
    <t>971036004</t>
  </si>
  <si>
    <t>Jadrové vrty diamantovými korunkami do D 50 mm do stien - murivo tehlové -0,00003t</t>
  </si>
  <si>
    <t>-1415046129</t>
  </si>
  <si>
    <t>973031619</t>
  </si>
  <si>
    <t xml:space="preserve">Vysekanie kapsy pre klátiky a krabice, veľkosti do 150x150x100 mm,  -0,00300t</t>
  </si>
  <si>
    <t>979011111</t>
  </si>
  <si>
    <t>-1515247476</t>
  </si>
  <si>
    <t>979011121</t>
  </si>
  <si>
    <t>-1097305537</t>
  </si>
  <si>
    <t>731</t>
  </si>
  <si>
    <t>Ústredné kúrenie, kotolne</t>
  </si>
  <si>
    <t>731291080.S</t>
  </si>
  <si>
    <t>Montáž rýchlomontážnej sady s 3-cestným zmiešavačom DN 32</t>
  </si>
  <si>
    <t>-105663001</t>
  </si>
  <si>
    <t>484810006000.S</t>
  </si>
  <si>
    <t>Rýchlomontážna sada so zmiešavačom, DN 32, vrátane integrovaného obehového čerpadla - max. dopravná výška 6 m, výkon 51/25,5 kW</t>
  </si>
  <si>
    <t>sada</t>
  </si>
  <si>
    <t>1094713736</t>
  </si>
  <si>
    <t>484120041400</t>
  </si>
  <si>
    <t>Regulácia Vitotronic 200-H typ HK1B, VIESSMANN</t>
  </si>
  <si>
    <t>423497486</t>
  </si>
  <si>
    <t>484120042000</t>
  </si>
  <si>
    <t>Snímač ponorný NTC 10 kOhm, dĺžka 5,8 m pre Vitotronic typu HK1B, HK1B alebo Vitotronic 300-K typu MW2B, VIESSMANN</t>
  </si>
  <si>
    <t>-1384176118</t>
  </si>
  <si>
    <t>484120041900</t>
  </si>
  <si>
    <t>Snímač príložný NTC 10 kOhm, dĺžka 5,8 m pre Vitotronic typu HK1B, HK1B alebo Vitotronic 300-K typu MW2B, VIESSMANN</t>
  </si>
  <si>
    <t>-1321288040</t>
  </si>
  <si>
    <t>731370015.S</t>
  </si>
  <si>
    <t>Montáž hydraulického vyrovnávača dynamických tlakov - anuloidu závitového prietok 2,0 m3/h G 5/4"</t>
  </si>
  <si>
    <t>-47077810</t>
  </si>
  <si>
    <t>484810008910.S</t>
  </si>
  <si>
    <t>Hydraulický vyrovnávač dynamických tlakov, prietok 2,0 m3/h</t>
  </si>
  <si>
    <t>-1036588321</t>
  </si>
  <si>
    <t>998731201.S</t>
  </si>
  <si>
    <t>Presun hmôt pre kotolne umiestnené vo výške (hĺbke) do 6 m</t>
  </si>
  <si>
    <t>-20795228</t>
  </si>
  <si>
    <t>998731294.S</t>
  </si>
  <si>
    <t>Kotolne, prípl.za presun nad vymedz. najväčšiu dopravnú vzdialenosť do 1000 m</t>
  </si>
  <si>
    <t>-2019405707</t>
  </si>
  <si>
    <t>998731299.S</t>
  </si>
  <si>
    <t>Kotolne, prípl.za presun za každých ďaľších aj začatých 1000 m nad 1000 m</t>
  </si>
  <si>
    <t>-1096113671</t>
  </si>
  <si>
    <t>713482121</t>
  </si>
  <si>
    <t>1698919843</t>
  </si>
  <si>
    <t>283310002700.S</t>
  </si>
  <si>
    <t>Izolačná PE trubica dxhr. 18x13 mm, nadrezaná, na izolovanie rozvodov vody, kúrenia, zdravotechniky</t>
  </si>
  <si>
    <t>1719509012</t>
  </si>
  <si>
    <t>2019186006</t>
  </si>
  <si>
    <t>-1193310534</t>
  </si>
  <si>
    <t>283310003200.S</t>
  </si>
  <si>
    <t>Izolačná PE trubica dxhr. 32x13 mm, nadrezaná, na izolovanie rozvodov vody, kúrenia, zdravotechniky</t>
  </si>
  <si>
    <t>-567354413</t>
  </si>
  <si>
    <t>283310003300.S</t>
  </si>
  <si>
    <t>Izolačná PE trubica dxhr. 35x13 mm, nadrezaná, na izolovanie rozvodov vody, kúrenia, zdravotechniky</t>
  </si>
  <si>
    <t>-241597342</t>
  </si>
  <si>
    <t>713482122.S</t>
  </si>
  <si>
    <t>Montáž trubíc z PE, hr.15-20 mm,vnút.priemer 39-70 mm</t>
  </si>
  <si>
    <t>-866294670</t>
  </si>
  <si>
    <t>1419078726</t>
  </si>
  <si>
    <t>733</t>
  </si>
  <si>
    <t>Ústredné kúrenie, rozvodné potrubie</t>
  </si>
  <si>
    <t>733110803.S</t>
  </si>
  <si>
    <t xml:space="preserve">Demontáž potrubia z oceľových rúrok závitových do DN 15,  -0,00100t</t>
  </si>
  <si>
    <t>-700518328</t>
  </si>
  <si>
    <t>733110806.S</t>
  </si>
  <si>
    <t xml:space="preserve">Demontáž potrubia z oceľových rúrok závitových nad 15 do DN 32,  -0,00320t</t>
  </si>
  <si>
    <t>345625384</t>
  </si>
  <si>
    <t>733125015.S</t>
  </si>
  <si>
    <t>Potrubie z uhlíkovej ocele spájané lisovaním 35x1,5</t>
  </si>
  <si>
    <t>828189022</t>
  </si>
  <si>
    <t>316170047400.S</t>
  </si>
  <si>
    <t>Prechodka s vonkajším závitom d 35 mm - 1 1/4" lisovacia, uhlíková oceľ</t>
  </si>
  <si>
    <t>-1889224350</t>
  </si>
  <si>
    <t>733126210.S</t>
  </si>
  <si>
    <t>Montáž tvarovky - závit 5/4 privarením</t>
  </si>
  <si>
    <t>161330085</t>
  </si>
  <si>
    <t>316170020800.S</t>
  </si>
  <si>
    <t>Závit varný 1 1/4", dĺžky 145 mm, z čiernej uhlíkovej ocele</t>
  </si>
  <si>
    <t>-521556992</t>
  </si>
  <si>
    <t>733167200.S</t>
  </si>
  <si>
    <t>Montáž plasthliníkového T-kusu lisovaním D 20 mm</t>
  </si>
  <si>
    <t>-222357578</t>
  </si>
  <si>
    <t>P722003</t>
  </si>
  <si>
    <t>Tvarovka lis. - T-kus redukovaný, 20 x 2 - 16 x 2 - 16 x 2</t>
  </si>
  <si>
    <t>-1043331026</t>
  </si>
  <si>
    <t>733167209.S</t>
  </si>
  <si>
    <t>Montáž plasthliníkového T-kusu lisovaním D 40 mm</t>
  </si>
  <si>
    <t>345988327</t>
  </si>
  <si>
    <t>P724002</t>
  </si>
  <si>
    <t>Tvarovka lis. - T-kus, 40 x 3,5</t>
  </si>
  <si>
    <t>-1935998249</t>
  </si>
  <si>
    <t>733167100</t>
  </si>
  <si>
    <t>Montáž plasthliníkového potrubia lisovaním D 16</t>
  </si>
  <si>
    <t>-742889959</t>
  </si>
  <si>
    <t>3C16020</t>
  </si>
  <si>
    <t>Rúrka plast-hliníková PE-RT, hr.Al 0,4 mm, v kotúči, 16x2</t>
  </si>
  <si>
    <t>-867719599</t>
  </si>
  <si>
    <t>733167103</t>
  </si>
  <si>
    <t>Montáž plasthliníkového potrubia lisovaním D 20,2x2,9</t>
  </si>
  <si>
    <t>1728915442</t>
  </si>
  <si>
    <t>3C20020</t>
  </si>
  <si>
    <t>Rúrka plast-hliníková PE-RT, hr.Al 0,4 mm, v kotúči, 20x2</t>
  </si>
  <si>
    <t>2026214085</t>
  </si>
  <si>
    <t>733167106</t>
  </si>
  <si>
    <t>Montáž plasthliníkového potrubia lisovaním D 25x3,7</t>
  </si>
  <si>
    <t>526231107</t>
  </si>
  <si>
    <t>3C26035</t>
  </si>
  <si>
    <t>Rúrka plast-hliníková PE-RT, hr.Al 0,5 mm, tyč 5m, 26x3</t>
  </si>
  <si>
    <t>-1975504134</t>
  </si>
  <si>
    <t>733167109</t>
  </si>
  <si>
    <t>Montáž plasthliníkového potrubia lisovaním D 32x4,7</t>
  </si>
  <si>
    <t>1892698014</t>
  </si>
  <si>
    <t>3C32017</t>
  </si>
  <si>
    <t>Rúrka plast-hliníková PE-RT, hr.Al 0,5 mm, tyč 3m, 32x3</t>
  </si>
  <si>
    <t>285475988</t>
  </si>
  <si>
    <t>733167112</t>
  </si>
  <si>
    <t>Montáž plasthliníkového potrubia lisovaním D 40x6,0</t>
  </si>
  <si>
    <t>320367829</t>
  </si>
  <si>
    <t>3C40042</t>
  </si>
  <si>
    <t>Rúrka plast-hliníková PE-RT, hr.Al 0,5 mm, tyč 3m, 40x3,5</t>
  </si>
  <si>
    <t>503570143</t>
  </si>
  <si>
    <t>733167157</t>
  </si>
  <si>
    <t xml:space="preserve">Montáž plasthliníkového prechodu  lisovaním D 16</t>
  </si>
  <si>
    <t>593322571</t>
  </si>
  <si>
    <t>1609812</t>
  </si>
  <si>
    <t>Prechodka na plastovú rúrku 16, G 3/4"</t>
  </si>
  <si>
    <t>606630469</t>
  </si>
  <si>
    <t>733167163</t>
  </si>
  <si>
    <t>Montáž plasthliníkového prechodu lisovaním D 25</t>
  </si>
  <si>
    <t>300900541</t>
  </si>
  <si>
    <t>P702613</t>
  </si>
  <si>
    <t>Tvarovka lis. závitová - prechod 26 x 3 - R 1" vo.z.</t>
  </si>
  <si>
    <t>P703213</t>
  </si>
  <si>
    <t>Tvarovka lis. závitová - prechod 32 x 3 - R 1" vo.z.</t>
  </si>
  <si>
    <t>-216134219</t>
  </si>
  <si>
    <t>733167169</t>
  </si>
  <si>
    <t>Montáž plasthliníkového prechodu lisovaním D 40</t>
  </si>
  <si>
    <t>1179951222</t>
  </si>
  <si>
    <t>198730020800</t>
  </si>
  <si>
    <t>Prechod s vonkajším závitom 40 - R 1 1/4, červený bronz</t>
  </si>
  <si>
    <t>264645298</t>
  </si>
  <si>
    <t>733167178</t>
  </si>
  <si>
    <t>Montáž plasthliníkového kolena lisovaním D 16 mm</t>
  </si>
  <si>
    <t>-1941258129</t>
  </si>
  <si>
    <t>P711600</t>
  </si>
  <si>
    <t>Tvarovka lis. - koleno 90°, 16 x 2</t>
  </si>
  <si>
    <t>1731653651</t>
  </si>
  <si>
    <t>733167184</t>
  </si>
  <si>
    <t>Montáž plasthliníkového kolena lisovaním D 26 mm</t>
  </si>
  <si>
    <t>-821540666</t>
  </si>
  <si>
    <t>P712600</t>
  </si>
  <si>
    <t>Tvarovka lis. - koleno 90°, 26 x 3</t>
  </si>
  <si>
    <t>1348789646</t>
  </si>
  <si>
    <t>733167190</t>
  </si>
  <si>
    <t>Montáž plasthliníkového kolena lisovaním D 40</t>
  </si>
  <si>
    <t>65408220</t>
  </si>
  <si>
    <t>P714000</t>
  </si>
  <si>
    <t>Tvarovka lis. - koleno 90°, 40 x 3,5</t>
  </si>
  <si>
    <t>1088796792</t>
  </si>
  <si>
    <t>733167360</t>
  </si>
  <si>
    <t>Montáž plasthliníkového kolena lisovaním D 32</t>
  </si>
  <si>
    <t>-158342804</t>
  </si>
  <si>
    <t>P713200</t>
  </si>
  <si>
    <t>Tvarovka lis. - koleno 90°, 32 x 3</t>
  </si>
  <si>
    <t>-2002743552</t>
  </si>
  <si>
    <t>733167212.1</t>
  </si>
  <si>
    <t>Montáž potrubných tvaroviek nad rámec ( 5 % z ceny )</t>
  </si>
  <si>
    <t>-102962534</t>
  </si>
  <si>
    <t>733191301</t>
  </si>
  <si>
    <t>Tlaková skúška plastového potrubia do 32 mm</t>
  </si>
  <si>
    <t>733191916.S</t>
  </si>
  <si>
    <t>Oprava rozvodov potrubí z oceľových rúrok zaslepenie kovaním a zavarením DN 32</t>
  </si>
  <si>
    <t>2064017767</t>
  </si>
  <si>
    <t>733191926.S</t>
  </si>
  <si>
    <t>Oprava rozvodov potrubí - privarenie odbočky do DN 32</t>
  </si>
  <si>
    <t>2071956630</t>
  </si>
  <si>
    <t>733890803.S</t>
  </si>
  <si>
    <t>Vnútrostav. premiestnenie vybúraných hmôt rozvodov potrubia vodorovne do 100 m z obj. výš. do 24m</t>
  </si>
  <si>
    <t>-1129898548</t>
  </si>
  <si>
    <t>998733201</t>
  </si>
  <si>
    <t>Presun hmôt pre rozvody potrubia v objektoch výšky do 6 m</t>
  </si>
  <si>
    <t>998733293</t>
  </si>
  <si>
    <t>Rozvody potrubia, prípl.za presun nad vymedz. najväčšiu dopravnú vzdial. do 100 m</t>
  </si>
  <si>
    <t>734</t>
  </si>
  <si>
    <t>Ústredné kúrenie, armatúry.</t>
  </si>
  <si>
    <t>734200812.S</t>
  </si>
  <si>
    <t xml:space="preserve">Demontáž armatúry závitovej s jedným závitom nad 1/2 do G 1,  -0,00110t</t>
  </si>
  <si>
    <t>-1422308645</t>
  </si>
  <si>
    <t>734209112</t>
  </si>
  <si>
    <t>Montáž závitovej armatúry s 2 závitmi do G 1/2</t>
  </si>
  <si>
    <t>676825620</t>
  </si>
  <si>
    <t>1376611</t>
  </si>
  <si>
    <t>Diel pripájací rohový pre 2-rúrk. sústavy, obojstr. uzatvárat., pripoj. telesa G 3/4, pripoj. na rúru vonk. závit. G 3/4 s kuž. tesnením</t>
  </si>
  <si>
    <t>-1335718199</t>
  </si>
  <si>
    <t>1778441</t>
  </si>
  <si>
    <t>Ventil DN 15, štvorcestný termostatický, rohový, pre 2-rúrkové sústavy, prednastaviteľný termostatický zvršok, pripojenie vyk. telesa ponornou rúrou dĺ = 150 mm - DN 11 mm,</t>
  </si>
  <si>
    <t>-1318072940</t>
  </si>
  <si>
    <t>046.133</t>
  </si>
  <si>
    <t>ultrazvukový měřič tepla HEAT Plus sonic 1,5 m3/h, pohon termostat</t>
  </si>
  <si>
    <t>-1537808647</t>
  </si>
  <si>
    <t>734209115.S</t>
  </si>
  <si>
    <t>Montáž závitovej armatúry s 2 závitmi G 1</t>
  </si>
  <si>
    <t>1020788084</t>
  </si>
  <si>
    <t>551240011900.S</t>
  </si>
  <si>
    <t>Set guľových kohútov 1“ (2 ks priame) na pripojenie k rozdeľovaču</t>
  </si>
  <si>
    <t>pár</t>
  </si>
  <si>
    <t>195503991</t>
  </si>
  <si>
    <t>734209116.S</t>
  </si>
  <si>
    <t>Montáž závitovej armatúry s 2 závitmi G 5/4</t>
  </si>
  <si>
    <t>715143074</t>
  </si>
  <si>
    <t>551210046000.S</t>
  </si>
  <si>
    <t>Guľový ventil 1 1/4” s motýlikom, chróm</t>
  </si>
  <si>
    <t>229581387</t>
  </si>
  <si>
    <t>422010002500.S</t>
  </si>
  <si>
    <t>Filter závitový nerez 6/4", dĺ. 120 mm, pre vykurovanie a klimatizácie, rozvody vody a priemysel</t>
  </si>
  <si>
    <t>145717342</t>
  </si>
  <si>
    <t>M1289143.0107</t>
  </si>
  <si>
    <t>Merač tepla, Sontex Supercal 531 alebo ekvivalent</t>
  </si>
  <si>
    <t>-848950505</t>
  </si>
  <si>
    <t>734223208</t>
  </si>
  <si>
    <t>Montáž termostatickej hlavice kvapalinovej jednoduchej</t>
  </si>
  <si>
    <t>1928300470</t>
  </si>
  <si>
    <t>1923007</t>
  </si>
  <si>
    <t>Hlavica termostatická, M 28x1,5 s kvap. snímačom, poloha 0, nastav. protimraz. ochrana pri cca 6°C, od 6-30 °C,</t>
  </si>
  <si>
    <t>2119496001</t>
  </si>
  <si>
    <t>1923006</t>
  </si>
  <si>
    <t>Hlavica termostatická, M 30x1,5 s kvap. snímačom, poloha 0, nastav. protimraz. ochrana pri cca 6°C, od 6-30 °C,</t>
  </si>
  <si>
    <t>-517893355</t>
  </si>
  <si>
    <t>734431111.1</t>
  </si>
  <si>
    <t xml:space="preserve">Montáž priestorového termostatu, spustenie </t>
  </si>
  <si>
    <t>-391527582</t>
  </si>
  <si>
    <t>1779501</t>
  </si>
  <si>
    <t>Termostat hodinový digitálny</t>
  </si>
  <si>
    <t>578546747</t>
  </si>
  <si>
    <t>734890803.S</t>
  </si>
  <si>
    <t>Vnútrostaveniskové premiestnenie vybúraných hmôt armatúr do 24m</t>
  </si>
  <si>
    <t>2100793286</t>
  </si>
  <si>
    <t>998734201</t>
  </si>
  <si>
    <t>Presun hmôt pre armatúry v objektoch výšky do 6 m</t>
  </si>
  <si>
    <t>998734293</t>
  </si>
  <si>
    <t>Armatúry, prípl.za presun nad vymedz. najväčšiu dopravnú vzdialenosť do 100 m</t>
  </si>
  <si>
    <t>HZS000211r</t>
  </si>
  <si>
    <t>Ostatné prepojovacie potrubia a potrubné spojovacie tvarovky (flexi nerez.rúrky, matice, kolená, vsuvky, ...) % z ceny</t>
  </si>
  <si>
    <t>sub</t>
  </si>
  <si>
    <t>735000912</t>
  </si>
  <si>
    <t>Vyregulovanie dvojregulačného ventilu s termostatickým ovládaním</t>
  </si>
  <si>
    <t>-2121668025</t>
  </si>
  <si>
    <t>735151821.S</t>
  </si>
  <si>
    <t>Demontáž vykurovacieho telesa</t>
  </si>
  <si>
    <t>-1509121812</t>
  </si>
  <si>
    <t>735153300</t>
  </si>
  <si>
    <t>Príplatok k cene za odvzdušňovací ventil telies U. S. Steel Košice s príplatkom 8 %</t>
  </si>
  <si>
    <t>693326627</t>
  </si>
  <si>
    <t>735154141</t>
  </si>
  <si>
    <t>Montáž vykurovacieho telesa panelového dvojradového výšky 600 mm/ dĺžky 700-900 mm</t>
  </si>
  <si>
    <t>1744233867</t>
  </si>
  <si>
    <t>V00216008009016011</t>
  </si>
  <si>
    <t>Oceľové panelové radiátory KORAD 21VK 600x800, s pripojením vpravo/vľavo, s 2 panelmi a 1 konvektorom</t>
  </si>
  <si>
    <t>-1222894914</t>
  </si>
  <si>
    <t>V00216006009016011</t>
  </si>
  <si>
    <t>Oceľové panelové radiátory KORAD 21VK 600x600, s pripojením vpravo/vľavo, s 2 panelmi a 1 konvektorom</t>
  </si>
  <si>
    <t>670875633</t>
  </si>
  <si>
    <t>V00216007009016011</t>
  </si>
  <si>
    <t>Oceľové panelové radiátory KORAD 21VK 600x700, s pripojením vpravo/vľavo, s 2 panelmi a 1 konvektorom</t>
  </si>
  <si>
    <t>-59160443</t>
  </si>
  <si>
    <t>735154142</t>
  </si>
  <si>
    <t>Montáž vykurovacieho telesa panelového dvojradového výšky 600 mm/ dĺžky 1000-1200 mm</t>
  </si>
  <si>
    <t>-1220812724</t>
  </si>
  <si>
    <t>V00216010009016011</t>
  </si>
  <si>
    <t>Oceľové panelové radiátory KORAD 21VK 600x1000, s pripojením vpravo/vľavo, s 2 panelmi a 1 konvektorom</t>
  </si>
  <si>
    <t>1658657781</t>
  </si>
  <si>
    <t>V00216012009016011</t>
  </si>
  <si>
    <t>Oceľové panelové radiátory KORAD 21VK 600x1200, s pripojením vpravo/vľavo, s 2 panelmi a 1 konvektorom</t>
  </si>
  <si>
    <t>-704744498</t>
  </si>
  <si>
    <t>735154143.S</t>
  </si>
  <si>
    <t>Montáž vykurovacieho telesa panelového dvojradového výšky 600 mm/ dĺžky 1400-1800 mm</t>
  </si>
  <si>
    <t>-842300688</t>
  </si>
  <si>
    <t>V00216015009016011</t>
  </si>
  <si>
    <t>Oceľové panelové radiátory KORAD 21VK 600x1500, s pripojením vpravo/vľavo, s 2 panelmi a 1 konvektorom</t>
  </si>
  <si>
    <t>1331178992</t>
  </si>
  <si>
    <t>735158120</t>
  </si>
  <si>
    <t>Vykurovacie telesá panelové, tlaková skúška telesa vodou U. S. Steel Košice dvojradového</t>
  </si>
  <si>
    <t>330733444</t>
  </si>
  <si>
    <t>735162150.S</t>
  </si>
  <si>
    <t>Montáž vykurovacieho telesa rúrkového výšky 1820 mm</t>
  </si>
  <si>
    <t>-345455542</t>
  </si>
  <si>
    <t>484520002500.S</t>
  </si>
  <si>
    <t>Teleso vykurovacie rebríkové oceľové, lxvxhĺ 600x1820x30-61 mm, pripojenie G 1/2" vnútorné</t>
  </si>
  <si>
    <t>-1756707029</t>
  </si>
  <si>
    <t>484520002000.S</t>
  </si>
  <si>
    <t>Teleso vykurovacie rebríkové oceľové, lxvxhĺ 450x1820x30-54 mm, pripojenie G 1/2" vnútorné</t>
  </si>
  <si>
    <t>1893553007</t>
  </si>
  <si>
    <t>735191910</t>
  </si>
  <si>
    <t>Napustenie vody do vykurovacieho systému vrátane potrubia o v. pl. vykurovacích telies</t>
  </si>
  <si>
    <t>PVK00011417</t>
  </si>
  <si>
    <t>Chránička červenej farby pre rúrku DN 16</t>
  </si>
  <si>
    <t>1182730302</t>
  </si>
  <si>
    <t>-1563377267</t>
  </si>
  <si>
    <t>1853103</t>
  </si>
  <si>
    <t>Rozdeľovač tyčový rozdeľovač 3-okruhový,DN 25 pre vykurovacie okruhy plošného vykurovanie, s termostatickými zvrškami a uzatváracími zvrškami, prípojky okruhov G 3/4"</t>
  </si>
  <si>
    <t>1971714393</t>
  </si>
  <si>
    <t>LR32510.20</t>
  </si>
  <si>
    <t>LOGOFloor, 3 okruhy, Ballorex Delta + DRV DN 25</t>
  </si>
  <si>
    <t>1309693014</t>
  </si>
  <si>
    <t>735311530.S</t>
  </si>
  <si>
    <t>Montáž zostavy rozdeľovač / zberač na stenu typ 4 cestný</t>
  </si>
  <si>
    <t>-1190561784</t>
  </si>
  <si>
    <t>1853104</t>
  </si>
  <si>
    <t>HERZ Rozdeľovač tyčový rozdeľovač 4-okruhový, DN 25 pre vykurovacie okruhy plošného vykurovanie, s termostatickými zvrškami a uzatváracími zvrškami, prípojky okruhov G 3/4"</t>
  </si>
  <si>
    <t>1833267098</t>
  </si>
  <si>
    <t>-1843989831</t>
  </si>
  <si>
    <t>LR52510.20</t>
  </si>
  <si>
    <t>LOGOFloor, 5 okruhy, Ballorex Delta + DRV DN 25</t>
  </si>
  <si>
    <t>383724445</t>
  </si>
  <si>
    <t>735311570.S</t>
  </si>
  <si>
    <t>Montáž zostavy rozdeľovač / zberač na stenu typ 8 cestný</t>
  </si>
  <si>
    <t>193264779</t>
  </si>
  <si>
    <t>1853108</t>
  </si>
  <si>
    <t xml:space="preserve"> Rozdeľovač tyčový rozdeľovač 8-okruhový,DN 25 pre vykurovacie okruhy plošného vykurovanie, s termostatickými zvrškami a uzatváracími zvrškami, prípojky okruhov G 3/4"</t>
  </si>
  <si>
    <t>648102139</t>
  </si>
  <si>
    <t>1648126793</t>
  </si>
  <si>
    <t>1856905</t>
  </si>
  <si>
    <t>HERZ Skriňa rozdeľovača z oceľového pozinkovaného plechu pre montáž do steny, šírka 500 mm, hĺbka 80-110 mm, biela</t>
  </si>
  <si>
    <t>790498250</t>
  </si>
  <si>
    <t>1856910</t>
  </si>
  <si>
    <t>HERZ Skriňa rozdeľovača z oceľového pozinkovaného plechu pre montáž do steny, šírka 600 mm, hĺbka 80-110 mm, biela</t>
  </si>
  <si>
    <t>-886047671</t>
  </si>
  <si>
    <t>1856920</t>
  </si>
  <si>
    <t>HERZ Skriňa rozdeľovača z oceľového pozinkovaného plechu pre montáž do steny, šírka 900 mm, hĺbka 80-110 mm, biela</t>
  </si>
  <si>
    <t>-1683893292</t>
  </si>
  <si>
    <t>-893610087</t>
  </si>
  <si>
    <t>735890802.S</t>
  </si>
  <si>
    <t>Vnútrostaveniskové premiestnenie vybúraných hmôt vykurovacích telies do 12m</t>
  </si>
  <si>
    <t>-1976781324</t>
  </si>
  <si>
    <t>-402556118</t>
  </si>
  <si>
    <t>880993935</t>
  </si>
  <si>
    <t>23-M</t>
  </si>
  <si>
    <t>Montáže potrubia</t>
  </si>
  <si>
    <t>Kotvenie potrubia do stropu</t>
  </si>
  <si>
    <t>1206226819</t>
  </si>
  <si>
    <t>36-M</t>
  </si>
  <si>
    <t>Montáž prevádzkových, meracích a regulačných zariadení</t>
  </si>
  <si>
    <t>360420320.S</t>
  </si>
  <si>
    <t>Zapojenie regulátora čerpadla</t>
  </si>
  <si>
    <t>1020321446</t>
  </si>
  <si>
    <t>HZS000112.S</t>
  </si>
  <si>
    <t>-1392184817</t>
  </si>
  <si>
    <t>HZS000114.S</t>
  </si>
  <si>
    <t>Stavebno montážne práce najnáročnejšie na odbornosť - prehliadky pracoviska a revízie (Tr. 4) v rozsahu viac ako 8 hodín</t>
  </si>
  <si>
    <t>257485448</t>
  </si>
  <si>
    <t>HZS000213</t>
  </si>
  <si>
    <t>Uvedenie technológie a zariadení do prevádzky, spustenie a nastavenie čerpadla podlahovkového okruhu</t>
  </si>
  <si>
    <t>262144</t>
  </si>
  <si>
    <t>224</t>
  </si>
  <si>
    <t>HZS000312</t>
  </si>
  <si>
    <t>Skúšobná prevádzka vykurovacieho systému, vyregulovanie</t>
  </si>
  <si>
    <t>230</t>
  </si>
  <si>
    <t>5 - Vzduchotechnika</t>
  </si>
  <si>
    <t>36-M - Montáž prev.,mer. a regul.zariadení</t>
  </si>
  <si>
    <t>971056019.S</t>
  </si>
  <si>
    <t>Jadrové vrty diamantovými korunkami do D 225 mm do stien - železobetónových -0,00095t</t>
  </si>
  <si>
    <t>825155180</t>
  </si>
  <si>
    <t>972056016.S</t>
  </si>
  <si>
    <t>Jadrové vrty diamantovými korunkami do D 170 mm do stropov - železobetónových -0,00054t</t>
  </si>
  <si>
    <t>-576317971</t>
  </si>
  <si>
    <t>-1219538338</t>
  </si>
  <si>
    <t>-1175506628</t>
  </si>
  <si>
    <t>735684687</t>
  </si>
  <si>
    <t>-1273514966</t>
  </si>
  <si>
    <t>769083115.S</t>
  </si>
  <si>
    <t xml:space="preserve">Demontáž štvorhranného potrubia dĺžky 1000 mm do obvodu 1000 mm,  -0,0101 t</t>
  </si>
  <si>
    <t>514124439</t>
  </si>
  <si>
    <t>769083190.S</t>
  </si>
  <si>
    <t xml:space="preserve">Demontáž tvarovky do štvorhranného potrubia do obvodu 1000 mm,  -0,0087 t</t>
  </si>
  <si>
    <t>430723073</t>
  </si>
  <si>
    <t>979089011.S</t>
  </si>
  <si>
    <t>Poplatok za skladovanie - betón, tehly, dlaždice, (17 01) nebezpečné</t>
  </si>
  <si>
    <t>-1344289580</t>
  </si>
  <si>
    <t xml:space="preserve">Montáž zápachového uzáveru (sifónu) </t>
  </si>
  <si>
    <t>-1194223795</t>
  </si>
  <si>
    <t>UNR700100822</t>
  </si>
  <si>
    <t>DFLK 250 vnější kryt s odvodem kondenzát</t>
  </si>
  <si>
    <t>-300899009</t>
  </si>
  <si>
    <t>UNR700100810</t>
  </si>
  <si>
    <t>DFLK 160 vnější kryt s odvodem kondenzát</t>
  </si>
  <si>
    <t>-1926313691</t>
  </si>
  <si>
    <t>769011130r</t>
  </si>
  <si>
    <t>Montáž lokálnej rekuperačnej jednotky</t>
  </si>
  <si>
    <t>748709559</t>
  </si>
  <si>
    <t>3599551r</t>
  </si>
  <si>
    <t>inVERTer typ iV14-Zero Corner</t>
  </si>
  <si>
    <t>-2007009416</t>
  </si>
  <si>
    <t>769011220.S</t>
  </si>
  <si>
    <t>Montáž ventilátora malého radiálneho do stropu veľkosť: 100</t>
  </si>
  <si>
    <t>-334998921</t>
  </si>
  <si>
    <t>429120003300.S</t>
  </si>
  <si>
    <t>Ventilátor malý, radiálny, tichý, max. prietok do 119 m3/h</t>
  </si>
  <si>
    <t>2130245175</t>
  </si>
  <si>
    <t>769021000.S</t>
  </si>
  <si>
    <t>Montáž spiro potrubia do DN 100</t>
  </si>
  <si>
    <t>-102001697</t>
  </si>
  <si>
    <t>429810000200.S</t>
  </si>
  <si>
    <t>Potrubie kruhové spiro DN 100</t>
  </si>
  <si>
    <t>-933843151</t>
  </si>
  <si>
    <t>769021006.S</t>
  </si>
  <si>
    <t>Montáž spiro potrubia DN 160-180</t>
  </si>
  <si>
    <t>938043619</t>
  </si>
  <si>
    <t>429810000500.S</t>
  </si>
  <si>
    <t>Potrubie kruhové spiro DN 160, dĺžka 1000 mm</t>
  </si>
  <si>
    <t>-1969954685</t>
  </si>
  <si>
    <t>769021009.S</t>
  </si>
  <si>
    <t>Montáž spiro potrubia DN 200-225</t>
  </si>
  <si>
    <t>2042153268</t>
  </si>
  <si>
    <t>429810000700.S</t>
  </si>
  <si>
    <t>Potrubie kruhové spiro DN 200, dĺžka 1000 mm</t>
  </si>
  <si>
    <t>-1465906924</t>
  </si>
  <si>
    <t>769021012.S</t>
  </si>
  <si>
    <t>Montáž spiro potrubia DN 250-280</t>
  </si>
  <si>
    <t>-9091141</t>
  </si>
  <si>
    <t>429810000900.S</t>
  </si>
  <si>
    <t>Potrubie kruhové spiro DN 250, dĺžka 1000 mm</t>
  </si>
  <si>
    <t>-1446792313</t>
  </si>
  <si>
    <t>769021112.S</t>
  </si>
  <si>
    <t>Montáž ohybnej Al hadice priemeru 100-130 mm</t>
  </si>
  <si>
    <t>-1589459231</t>
  </si>
  <si>
    <t>429840000200.S</t>
  </si>
  <si>
    <t>Hadica ohybná hliníkovo laminátová d 102 mm, nízky tlak</t>
  </si>
  <si>
    <t>286105688</t>
  </si>
  <si>
    <t>769021322.S</t>
  </si>
  <si>
    <t>Montáž kolena 90° na spiro potrubie DN 160-250</t>
  </si>
  <si>
    <t>313235543</t>
  </si>
  <si>
    <t>429850008100.S</t>
  </si>
  <si>
    <t>Koleno 90˚ DN 160 pre kruhové spiro potrubie</t>
  </si>
  <si>
    <t>-1271011937</t>
  </si>
  <si>
    <t>429850008300.S</t>
  </si>
  <si>
    <t>Koleno 90˚ DN 200 pre kruhové spiro potrubie</t>
  </si>
  <si>
    <t>302242131</t>
  </si>
  <si>
    <t>769021352.S</t>
  </si>
  <si>
    <t>Montáž záslepu na spiro potrubie DN 160-250</t>
  </si>
  <si>
    <t>910953913</t>
  </si>
  <si>
    <t>429850015600.S</t>
  </si>
  <si>
    <t>Záslepka DN 160 pre kruhové spiro potrubie</t>
  </si>
  <si>
    <t>-1457553482</t>
  </si>
  <si>
    <t>429850016000.S</t>
  </si>
  <si>
    <t>Záslepka DN 250 pre kruhové spiro potrubie</t>
  </si>
  <si>
    <t>-1924159851</t>
  </si>
  <si>
    <t>769021382.S</t>
  </si>
  <si>
    <t>Montáž prechodu na spiro potrubie DN 150-200</t>
  </si>
  <si>
    <t>-1016006401</t>
  </si>
  <si>
    <t>429850018100.S</t>
  </si>
  <si>
    <t>Prechod symetrický DN 100/160 pre kruhové spiro potrubie</t>
  </si>
  <si>
    <t>-1696475271</t>
  </si>
  <si>
    <t>429850018300.S</t>
  </si>
  <si>
    <t>Prechod asymetrický DN 160/200 pre kruhové spiro potrubie</t>
  </si>
  <si>
    <t>1492452068</t>
  </si>
  <si>
    <t>769021442.S</t>
  </si>
  <si>
    <t>Montáž nadstavca kruhového na kruhové potrubie DN 80-140</t>
  </si>
  <si>
    <t>39072768</t>
  </si>
  <si>
    <t>429850024300.S</t>
  </si>
  <si>
    <t>Nadstavec kruhový DN 100/160 pre kruhové spiro potrubie</t>
  </si>
  <si>
    <t>-1291515545</t>
  </si>
  <si>
    <t>769021445.S</t>
  </si>
  <si>
    <t>Montáž nadstavca kruhového na kruhové potrubie DN 150-200</t>
  </si>
  <si>
    <t>-1362110195</t>
  </si>
  <si>
    <t>429850024600.S</t>
  </si>
  <si>
    <t>Nadstavec kruhový DN 100/200 pre kruhové spiro potrubie</t>
  </si>
  <si>
    <t>1305517530</t>
  </si>
  <si>
    <t>429850024900.S</t>
  </si>
  <si>
    <t>Nadstavec kruhový DN 160/200 pre kruhové spiro potrubie</t>
  </si>
  <si>
    <t>-773717912</t>
  </si>
  <si>
    <t>769021448.S</t>
  </si>
  <si>
    <t>Montáž nadstavca kruhového na kruhové potrubie DN 225-315</t>
  </si>
  <si>
    <t>-292686612</t>
  </si>
  <si>
    <t>429850025000.S</t>
  </si>
  <si>
    <t>Nadstavec kruhový DN 200/250 pre kruhové spiro potrubie</t>
  </si>
  <si>
    <t>-2104335365</t>
  </si>
  <si>
    <t>429850025100.S</t>
  </si>
  <si>
    <t>Nadstavec kruhový DN 160/250 pre kruhové spiro potrubie</t>
  </si>
  <si>
    <t>722820673</t>
  </si>
  <si>
    <t>769021532.S</t>
  </si>
  <si>
    <t>Montáž samoťahovej hlavice priemeru 160-200 mm</t>
  </si>
  <si>
    <t>1421083152</t>
  </si>
  <si>
    <t>429720026100.S</t>
  </si>
  <si>
    <t>Hlavica samoťahová pozinkovaná, priemer 200 mm</t>
  </si>
  <si>
    <t>-44978887</t>
  </si>
  <si>
    <t>769021535.S</t>
  </si>
  <si>
    <t>Montáž samoťahovej hlavice priemeru 250-315 mm</t>
  </si>
  <si>
    <t>1421612065</t>
  </si>
  <si>
    <t>429720026300.S</t>
  </si>
  <si>
    <t>Hlavica samoťahová pozinkovaná, priemer 250 mm</t>
  </si>
  <si>
    <t>-831375790</t>
  </si>
  <si>
    <t>769071290.S</t>
  </si>
  <si>
    <t>Montáž závesu kruhového a štvorhranného vzduchotechnického potrubia</t>
  </si>
  <si>
    <t>1933488667</t>
  </si>
  <si>
    <t>386544</t>
  </si>
  <si>
    <t>Záves VZT rozvodu MVA-S</t>
  </si>
  <si>
    <t>-1003554288</t>
  </si>
  <si>
    <t>-1401455944</t>
  </si>
  <si>
    <t>Montáž prev.,mer. a regul.zariadení</t>
  </si>
  <si>
    <t>360410052r</t>
  </si>
  <si>
    <t>Montáž regulátora otáčok</t>
  </si>
  <si>
    <t>1627434606</t>
  </si>
  <si>
    <t>186964r</t>
  </si>
  <si>
    <t>Regulátor sMove s4</t>
  </si>
  <si>
    <t>1201033507</t>
  </si>
  <si>
    <t>HZS000212</t>
  </si>
  <si>
    <t>Elektroinštalácia</t>
  </si>
  <si>
    <t>1362980216</t>
  </si>
  <si>
    <t>Montážny, kotviaci a spojovací materiál</t>
  </si>
  <si>
    <t>kpl</t>
  </si>
  <si>
    <t>-1740868308</t>
  </si>
  <si>
    <t>HZS000215</t>
  </si>
  <si>
    <t>Funkčné skúšky zariadení, vrátane vyhotovenia protokolu o funkčných skúškach</t>
  </si>
  <si>
    <t>1845579465</t>
  </si>
  <si>
    <t>341110002000</t>
  </si>
  <si>
    <t>Kábel medený CYKY 5x2,5 mm2</t>
  </si>
  <si>
    <t>-532924004</t>
  </si>
  <si>
    <t>K00012382</t>
  </si>
  <si>
    <t>Kábel UNITRONIC LiYY 3x0,75 mm2</t>
  </si>
  <si>
    <t>442310952</t>
  </si>
  <si>
    <t>HZS000213.S</t>
  </si>
  <si>
    <t>Stavebno montážne práce náročné ucelené - odborné, tvorivé remeselné (Tr. 3) v rozsahu viac ako 4 a menej ako 8 hodín</t>
  </si>
  <si>
    <t>-837294460</t>
  </si>
  <si>
    <t>HZS-0051</t>
  </si>
  <si>
    <t xml:space="preserve">Zaregulovanie VZT + kompletácia, revízna správa, zaškolenie obsluhy   </t>
  </si>
  <si>
    <t>-357035253</t>
  </si>
  <si>
    <t>HZS-0061</t>
  </si>
  <si>
    <t>Kompletné vyskúšanie systému</t>
  </si>
  <si>
    <t>-1402176332</t>
  </si>
  <si>
    <t>HZS-0071</t>
  </si>
  <si>
    <t>Skúšobná v prevádzka			</t>
  </si>
  <si>
    <t>-1474695631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</si>
</sst>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29</v>
      </c>
    </row>
    <row r="16" s="1" customFormat="1" ht="12" customHeight="1">
      <c r="B16" s="18"/>
      <c r="D16" s="28" t="s">
        <v>30</v>
      </c>
      <c r="AK16" s="28" t="s">
        <v>24</v>
      </c>
      <c r="AN16" s="23" t="s">
        <v>1</v>
      </c>
      <c r="AR16" s="18"/>
      <c r="BE16" s="27"/>
      <c r="BS16" s="15" t="s">
        <v>29</v>
      </c>
    </row>
    <row r="17" s="1" customFormat="1" ht="18.48" customHeight="1">
      <c r="B17" s="18"/>
      <c r="E17" s="23" t="s">
        <v>31</v>
      </c>
      <c r="AK17" s="28" t="s">
        <v>26</v>
      </c>
      <c r="AN17" s="23" t="s">
        <v>1</v>
      </c>
      <c r="AR17" s="18"/>
      <c r="BE17" s="27"/>
      <c r="BS17" s="15" t="s">
        <v>29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29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A297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Zariadenie opatrovateľskej služby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Vranov nad Topľou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20. 1. 2023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Vranov nad Topľou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30</v>
      </c>
      <c r="AJ89" s="34"/>
      <c r="AK89" s="34"/>
      <c r="AL89" s="34"/>
      <c r="AM89" s="71" t="str">
        <f>IF(E17="","",E17)</f>
        <v>Architektonický ateliér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ROUND(SUM(AG95:AG99),2)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ROUND(SUM(AS95:AS99),2)</f>
        <v>0</v>
      </c>
      <c r="AT94" s="100">
        <f>ROUND(SUM(AV94:AW94),2)</f>
        <v>0</v>
      </c>
      <c r="AU94" s="101">
        <f>ROUND(SUM(AU95:AU99),5)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ROUND(SUM(AZ95:AZ99),2)</f>
        <v>0</v>
      </c>
      <c r="BA94" s="100">
        <f>ROUND(SUM(BA95:BA99),2)</f>
        <v>0</v>
      </c>
      <c r="BB94" s="100">
        <f>ROUND(SUM(BB95:BB99),2)</f>
        <v>0</v>
      </c>
      <c r="BC94" s="100">
        <f>ROUND(SUM(BC95:BC99),2)</f>
        <v>0</v>
      </c>
      <c r="BD94" s="102">
        <f>ROUND(SUM(BD95:BD99),2)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16.5" customHeight="1">
      <c r="A95" s="105" t="s">
        <v>79</v>
      </c>
      <c r="B95" s="106"/>
      <c r="C95" s="107"/>
      <c r="D95" s="108" t="s">
        <v>80</v>
      </c>
      <c r="E95" s="108"/>
      <c r="F95" s="108"/>
      <c r="G95" s="108"/>
      <c r="H95" s="108"/>
      <c r="I95" s="109"/>
      <c r="J95" s="108" t="s">
        <v>81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'1 - Architektonicko-stave...'!J30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82</v>
      </c>
      <c r="AR95" s="106"/>
      <c r="AS95" s="112">
        <v>0</v>
      </c>
      <c r="AT95" s="113">
        <f>ROUND(SUM(AV95:AW95),2)</f>
        <v>0</v>
      </c>
      <c r="AU95" s="114">
        <f>'1 - Architektonicko-stave...'!P137</f>
        <v>0</v>
      </c>
      <c r="AV95" s="113">
        <f>'1 - Architektonicko-stave...'!J33</f>
        <v>0</v>
      </c>
      <c r="AW95" s="113">
        <f>'1 - Architektonicko-stave...'!J34</f>
        <v>0</v>
      </c>
      <c r="AX95" s="113">
        <f>'1 - Architektonicko-stave...'!J35</f>
        <v>0</v>
      </c>
      <c r="AY95" s="113">
        <f>'1 - Architektonicko-stave...'!J36</f>
        <v>0</v>
      </c>
      <c r="AZ95" s="113">
        <f>'1 - Architektonicko-stave...'!F33</f>
        <v>0</v>
      </c>
      <c r="BA95" s="113">
        <f>'1 - Architektonicko-stave...'!F34</f>
        <v>0</v>
      </c>
      <c r="BB95" s="113">
        <f>'1 - Architektonicko-stave...'!F35</f>
        <v>0</v>
      </c>
      <c r="BC95" s="113">
        <f>'1 - Architektonicko-stave...'!F36</f>
        <v>0</v>
      </c>
      <c r="BD95" s="115">
        <f>'1 - Architektonicko-stave...'!F37</f>
        <v>0</v>
      </c>
      <c r="BE95" s="7"/>
      <c r="BT95" s="116" t="s">
        <v>80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7" customFormat="1" ht="24.75" customHeight="1">
      <c r="A96" s="105" t="s">
        <v>79</v>
      </c>
      <c r="B96" s="106"/>
      <c r="C96" s="107"/>
      <c r="D96" s="108" t="s">
        <v>84</v>
      </c>
      <c r="E96" s="108"/>
      <c r="F96" s="108"/>
      <c r="G96" s="108"/>
      <c r="H96" s="108"/>
      <c r="I96" s="109"/>
      <c r="J96" s="108" t="s">
        <v>85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10">
        <f>'2 - Elektroinštalácia a o...'!J30</f>
        <v>0</v>
      </c>
      <c r="AH96" s="109"/>
      <c r="AI96" s="109"/>
      <c r="AJ96" s="109"/>
      <c r="AK96" s="109"/>
      <c r="AL96" s="109"/>
      <c r="AM96" s="109"/>
      <c r="AN96" s="110">
        <f>SUM(AG96,AT96)</f>
        <v>0</v>
      </c>
      <c r="AO96" s="109"/>
      <c r="AP96" s="109"/>
      <c r="AQ96" s="111" t="s">
        <v>82</v>
      </c>
      <c r="AR96" s="106"/>
      <c r="AS96" s="112">
        <v>0</v>
      </c>
      <c r="AT96" s="113">
        <f>ROUND(SUM(AV96:AW96),2)</f>
        <v>0</v>
      </c>
      <c r="AU96" s="114">
        <f>'2 - Elektroinštalácia a o...'!P122</f>
        <v>0</v>
      </c>
      <c r="AV96" s="113">
        <f>'2 - Elektroinštalácia a o...'!J33</f>
        <v>0</v>
      </c>
      <c r="AW96" s="113">
        <f>'2 - Elektroinštalácia a o...'!J34</f>
        <v>0</v>
      </c>
      <c r="AX96" s="113">
        <f>'2 - Elektroinštalácia a o...'!J35</f>
        <v>0</v>
      </c>
      <c r="AY96" s="113">
        <f>'2 - Elektroinštalácia a o...'!J36</f>
        <v>0</v>
      </c>
      <c r="AZ96" s="113">
        <f>'2 - Elektroinštalácia a o...'!F33</f>
        <v>0</v>
      </c>
      <c r="BA96" s="113">
        <f>'2 - Elektroinštalácia a o...'!F34</f>
        <v>0</v>
      </c>
      <c r="BB96" s="113">
        <f>'2 - Elektroinštalácia a o...'!F35</f>
        <v>0</v>
      </c>
      <c r="BC96" s="113">
        <f>'2 - Elektroinštalácia a o...'!F36</f>
        <v>0</v>
      </c>
      <c r="BD96" s="115">
        <f>'2 - Elektroinštalácia a o...'!F37</f>
        <v>0</v>
      </c>
      <c r="BE96" s="7"/>
      <c r="BT96" s="116" t="s">
        <v>80</v>
      </c>
      <c r="BV96" s="116" t="s">
        <v>77</v>
      </c>
      <c r="BW96" s="116" t="s">
        <v>86</v>
      </c>
      <c r="BX96" s="116" t="s">
        <v>4</v>
      </c>
      <c r="CL96" s="116" t="s">
        <v>1</v>
      </c>
      <c r="CM96" s="116" t="s">
        <v>75</v>
      </c>
    </row>
    <row r="97" s="7" customFormat="1" ht="16.5" customHeight="1">
      <c r="A97" s="105" t="s">
        <v>79</v>
      </c>
      <c r="B97" s="106"/>
      <c r="C97" s="107"/>
      <c r="D97" s="108" t="s">
        <v>87</v>
      </c>
      <c r="E97" s="108"/>
      <c r="F97" s="108"/>
      <c r="G97" s="108"/>
      <c r="H97" s="108"/>
      <c r="I97" s="109"/>
      <c r="J97" s="108" t="s">
        <v>88</v>
      </c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10">
        <f>'3 - Zdravotechnika'!J30</f>
        <v>0</v>
      </c>
      <c r="AH97" s="109"/>
      <c r="AI97" s="109"/>
      <c r="AJ97" s="109"/>
      <c r="AK97" s="109"/>
      <c r="AL97" s="109"/>
      <c r="AM97" s="109"/>
      <c r="AN97" s="110">
        <f>SUM(AG97,AT97)</f>
        <v>0</v>
      </c>
      <c r="AO97" s="109"/>
      <c r="AP97" s="109"/>
      <c r="AQ97" s="111" t="s">
        <v>82</v>
      </c>
      <c r="AR97" s="106"/>
      <c r="AS97" s="112">
        <v>0</v>
      </c>
      <c r="AT97" s="113">
        <f>ROUND(SUM(AV97:AW97),2)</f>
        <v>0</v>
      </c>
      <c r="AU97" s="114">
        <f>'3 - Zdravotechnika'!P126</f>
        <v>0</v>
      </c>
      <c r="AV97" s="113">
        <f>'3 - Zdravotechnika'!J33</f>
        <v>0</v>
      </c>
      <c r="AW97" s="113">
        <f>'3 - Zdravotechnika'!J34</f>
        <v>0</v>
      </c>
      <c r="AX97" s="113">
        <f>'3 - Zdravotechnika'!J35</f>
        <v>0</v>
      </c>
      <c r="AY97" s="113">
        <f>'3 - Zdravotechnika'!J36</f>
        <v>0</v>
      </c>
      <c r="AZ97" s="113">
        <f>'3 - Zdravotechnika'!F33</f>
        <v>0</v>
      </c>
      <c r="BA97" s="113">
        <f>'3 - Zdravotechnika'!F34</f>
        <v>0</v>
      </c>
      <c r="BB97" s="113">
        <f>'3 - Zdravotechnika'!F35</f>
        <v>0</v>
      </c>
      <c r="BC97" s="113">
        <f>'3 - Zdravotechnika'!F36</f>
        <v>0</v>
      </c>
      <c r="BD97" s="115">
        <f>'3 - Zdravotechnika'!F37</f>
        <v>0</v>
      </c>
      <c r="BE97" s="7"/>
      <c r="BT97" s="116" t="s">
        <v>80</v>
      </c>
      <c r="BV97" s="116" t="s">
        <v>77</v>
      </c>
      <c r="BW97" s="116" t="s">
        <v>89</v>
      </c>
      <c r="BX97" s="116" t="s">
        <v>4</v>
      </c>
      <c r="CL97" s="116" t="s">
        <v>1</v>
      </c>
      <c r="CM97" s="116" t="s">
        <v>75</v>
      </c>
    </row>
    <row r="98" s="7" customFormat="1" ht="16.5" customHeight="1">
      <c r="A98" s="105" t="s">
        <v>79</v>
      </c>
      <c r="B98" s="106"/>
      <c r="C98" s="107"/>
      <c r="D98" s="108" t="s">
        <v>90</v>
      </c>
      <c r="E98" s="108"/>
      <c r="F98" s="108"/>
      <c r="G98" s="108"/>
      <c r="H98" s="108"/>
      <c r="I98" s="109"/>
      <c r="J98" s="108" t="s">
        <v>91</v>
      </c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10">
        <f>'4 - Vykurovanie'!J30</f>
        <v>0</v>
      </c>
      <c r="AH98" s="109"/>
      <c r="AI98" s="109"/>
      <c r="AJ98" s="109"/>
      <c r="AK98" s="109"/>
      <c r="AL98" s="109"/>
      <c r="AM98" s="109"/>
      <c r="AN98" s="110">
        <f>SUM(AG98,AT98)</f>
        <v>0</v>
      </c>
      <c r="AO98" s="109"/>
      <c r="AP98" s="109"/>
      <c r="AQ98" s="111" t="s">
        <v>82</v>
      </c>
      <c r="AR98" s="106"/>
      <c r="AS98" s="112">
        <v>0</v>
      </c>
      <c r="AT98" s="113">
        <f>ROUND(SUM(AV98:AW98),2)</f>
        <v>0</v>
      </c>
      <c r="AU98" s="114">
        <f>'4 - Vykurovanie'!P128</f>
        <v>0</v>
      </c>
      <c r="AV98" s="113">
        <f>'4 - Vykurovanie'!J33</f>
        <v>0</v>
      </c>
      <c r="AW98" s="113">
        <f>'4 - Vykurovanie'!J34</f>
        <v>0</v>
      </c>
      <c r="AX98" s="113">
        <f>'4 - Vykurovanie'!J35</f>
        <v>0</v>
      </c>
      <c r="AY98" s="113">
        <f>'4 - Vykurovanie'!J36</f>
        <v>0</v>
      </c>
      <c r="AZ98" s="113">
        <f>'4 - Vykurovanie'!F33</f>
        <v>0</v>
      </c>
      <c r="BA98" s="113">
        <f>'4 - Vykurovanie'!F34</f>
        <v>0</v>
      </c>
      <c r="BB98" s="113">
        <f>'4 - Vykurovanie'!F35</f>
        <v>0</v>
      </c>
      <c r="BC98" s="113">
        <f>'4 - Vykurovanie'!F36</f>
        <v>0</v>
      </c>
      <c r="BD98" s="115">
        <f>'4 - Vykurovanie'!F37</f>
        <v>0</v>
      </c>
      <c r="BE98" s="7"/>
      <c r="BT98" s="116" t="s">
        <v>80</v>
      </c>
      <c r="BV98" s="116" t="s">
        <v>77</v>
      </c>
      <c r="BW98" s="116" t="s">
        <v>92</v>
      </c>
      <c r="BX98" s="116" t="s">
        <v>4</v>
      </c>
      <c r="CL98" s="116" t="s">
        <v>1</v>
      </c>
      <c r="CM98" s="116" t="s">
        <v>75</v>
      </c>
    </row>
    <row r="99" s="7" customFormat="1" ht="16.5" customHeight="1">
      <c r="A99" s="105" t="s">
        <v>79</v>
      </c>
      <c r="B99" s="106"/>
      <c r="C99" s="107"/>
      <c r="D99" s="108" t="s">
        <v>93</v>
      </c>
      <c r="E99" s="108"/>
      <c r="F99" s="108"/>
      <c r="G99" s="108"/>
      <c r="H99" s="108"/>
      <c r="I99" s="109"/>
      <c r="J99" s="108" t="s">
        <v>94</v>
      </c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10">
        <f>'5 - Vzduchotechnika'!J30</f>
        <v>0</v>
      </c>
      <c r="AH99" s="109"/>
      <c r="AI99" s="109"/>
      <c r="AJ99" s="109"/>
      <c r="AK99" s="109"/>
      <c r="AL99" s="109"/>
      <c r="AM99" s="109"/>
      <c r="AN99" s="110">
        <f>SUM(AG99,AT99)</f>
        <v>0</v>
      </c>
      <c r="AO99" s="109"/>
      <c r="AP99" s="109"/>
      <c r="AQ99" s="111" t="s">
        <v>82</v>
      </c>
      <c r="AR99" s="106"/>
      <c r="AS99" s="117">
        <v>0</v>
      </c>
      <c r="AT99" s="118">
        <f>ROUND(SUM(AV99:AW99),2)</f>
        <v>0</v>
      </c>
      <c r="AU99" s="119">
        <f>'5 - Vzduchotechnika'!P124</f>
        <v>0</v>
      </c>
      <c r="AV99" s="118">
        <f>'5 - Vzduchotechnika'!J33</f>
        <v>0</v>
      </c>
      <c r="AW99" s="118">
        <f>'5 - Vzduchotechnika'!J34</f>
        <v>0</v>
      </c>
      <c r="AX99" s="118">
        <f>'5 - Vzduchotechnika'!J35</f>
        <v>0</v>
      </c>
      <c r="AY99" s="118">
        <f>'5 - Vzduchotechnika'!J36</f>
        <v>0</v>
      </c>
      <c r="AZ99" s="118">
        <f>'5 - Vzduchotechnika'!F33</f>
        <v>0</v>
      </c>
      <c r="BA99" s="118">
        <f>'5 - Vzduchotechnika'!F34</f>
        <v>0</v>
      </c>
      <c r="BB99" s="118">
        <f>'5 - Vzduchotechnika'!F35</f>
        <v>0</v>
      </c>
      <c r="BC99" s="118">
        <f>'5 - Vzduchotechnika'!F36</f>
        <v>0</v>
      </c>
      <c r="BD99" s="120">
        <f>'5 - Vzduchotechnika'!F37</f>
        <v>0</v>
      </c>
      <c r="BE99" s="7"/>
      <c r="BT99" s="116" t="s">
        <v>80</v>
      </c>
      <c r="BV99" s="116" t="s">
        <v>77</v>
      </c>
      <c r="BW99" s="116" t="s">
        <v>95</v>
      </c>
      <c r="BX99" s="116" t="s">
        <v>4</v>
      </c>
      <c r="CL99" s="116" t="s">
        <v>33</v>
      </c>
      <c r="CM99" s="116" t="s">
        <v>75</v>
      </c>
    </row>
    <row r="100" s="2" customFormat="1" ht="30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5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="2" customFormat="1" ht="6.96" customHeight="1">
      <c r="A101" s="34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35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</sheetData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 - Architektonicko-stave...'!C2" display="/"/>
    <hyperlink ref="A96" location="'2 - Elektroinštalácia a o...'!C2" display="/"/>
    <hyperlink ref="A97" location="'3 - Zdravotechnika'!C2" display="/"/>
    <hyperlink ref="A98" location="'4 - Vykurovanie'!C2" display="/"/>
    <hyperlink ref="A99" location="'5 - Vzduchotechnik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96</v>
      </c>
      <c r="L4" s="18"/>
      <c r="M4" s="121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22" t="str">
        <f>'Rekapitulácia stavby'!K6</f>
        <v>Zariadenie opatrovateľskej služby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98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20. 1. 2023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31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99</v>
      </c>
      <c r="F24" s="34"/>
      <c r="G24" s="34"/>
      <c r="H24" s="34"/>
      <c r="I24" s="28" t="s">
        <v>26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ROUND(J137,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ROUND((SUM(BE137:BE346)),  2)</f>
        <v>0</v>
      </c>
      <c r="G33" s="129"/>
      <c r="H33" s="129"/>
      <c r="I33" s="130">
        <v>0.20000000000000001</v>
      </c>
      <c r="J33" s="128">
        <f>ROUND(((SUM(BE137:BE346))*I33),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41</v>
      </c>
      <c r="F34" s="128">
        <f>ROUND((SUM(BF137:BF346)),  2)</f>
        <v>0</v>
      </c>
      <c r="G34" s="129"/>
      <c r="H34" s="129"/>
      <c r="I34" s="130">
        <v>0.20000000000000001</v>
      </c>
      <c r="J34" s="128">
        <f>ROUND(((SUM(BF137:BF346))*I34),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ROUND((SUM(BG137:BG346)),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ROUND((SUM(BH137:BH346)),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ROUND((SUM(BI137:BI346)),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Zariadenie opatrovateľskej služby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1 - Architektonicko-stavebné riešenie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Vranov nad Topľou</v>
      </c>
      <c r="G89" s="34"/>
      <c r="H89" s="34"/>
      <c r="I89" s="28" t="s">
        <v>21</v>
      </c>
      <c r="J89" s="70" t="str">
        <f>IF(J12="","",J12)</f>
        <v>20. 1. 2023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Vranov nad Topľou</v>
      </c>
      <c r="G91" s="34"/>
      <c r="H91" s="34"/>
      <c r="I91" s="28" t="s">
        <v>30</v>
      </c>
      <c r="J91" s="32" t="str">
        <f>E21</f>
        <v>Architektonický ateliér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Ing. Daniel Janok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101</v>
      </c>
      <c r="D94" s="133"/>
      <c r="E94" s="133"/>
      <c r="F94" s="133"/>
      <c r="G94" s="133"/>
      <c r="H94" s="133"/>
      <c r="I94" s="133"/>
      <c r="J94" s="142" t="s">
        <v>102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103</v>
      </c>
      <c r="D96" s="34"/>
      <c r="E96" s="34"/>
      <c r="F96" s="34"/>
      <c r="G96" s="34"/>
      <c r="H96" s="34"/>
      <c r="I96" s="34"/>
      <c r="J96" s="97">
        <f>J137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104</v>
      </c>
    </row>
    <row r="97" hidden="1" s="9" customFormat="1" ht="24.96" customHeight="1">
      <c r="A97" s="9"/>
      <c r="B97" s="144"/>
      <c r="C97" s="9"/>
      <c r="D97" s="145" t="s">
        <v>105</v>
      </c>
      <c r="E97" s="146"/>
      <c r="F97" s="146"/>
      <c r="G97" s="146"/>
      <c r="H97" s="146"/>
      <c r="I97" s="146"/>
      <c r="J97" s="147">
        <f>J138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106</v>
      </c>
      <c r="E98" s="150"/>
      <c r="F98" s="150"/>
      <c r="G98" s="150"/>
      <c r="H98" s="150"/>
      <c r="I98" s="150"/>
      <c r="J98" s="151">
        <f>J139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8"/>
      <c r="C99" s="10"/>
      <c r="D99" s="149" t="s">
        <v>107</v>
      </c>
      <c r="E99" s="150"/>
      <c r="F99" s="150"/>
      <c r="G99" s="150"/>
      <c r="H99" s="150"/>
      <c r="I99" s="150"/>
      <c r="J99" s="151">
        <f>J145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8"/>
      <c r="C100" s="10"/>
      <c r="D100" s="149" t="s">
        <v>108</v>
      </c>
      <c r="E100" s="150"/>
      <c r="F100" s="150"/>
      <c r="G100" s="150"/>
      <c r="H100" s="150"/>
      <c r="I100" s="150"/>
      <c r="J100" s="151">
        <f>J151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8"/>
      <c r="C101" s="10"/>
      <c r="D101" s="149" t="s">
        <v>109</v>
      </c>
      <c r="E101" s="150"/>
      <c r="F101" s="150"/>
      <c r="G101" s="150"/>
      <c r="H101" s="150"/>
      <c r="I101" s="150"/>
      <c r="J101" s="151">
        <f>J164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8"/>
      <c r="C102" s="10"/>
      <c r="D102" s="149" t="s">
        <v>110</v>
      </c>
      <c r="E102" s="150"/>
      <c r="F102" s="150"/>
      <c r="G102" s="150"/>
      <c r="H102" s="150"/>
      <c r="I102" s="150"/>
      <c r="J102" s="151">
        <f>J169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8"/>
      <c r="C103" s="10"/>
      <c r="D103" s="149" t="s">
        <v>111</v>
      </c>
      <c r="E103" s="150"/>
      <c r="F103" s="150"/>
      <c r="G103" s="150"/>
      <c r="H103" s="150"/>
      <c r="I103" s="150"/>
      <c r="J103" s="151">
        <f>J198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8"/>
      <c r="C104" s="10"/>
      <c r="D104" s="149" t="s">
        <v>112</v>
      </c>
      <c r="E104" s="150"/>
      <c r="F104" s="150"/>
      <c r="G104" s="150"/>
      <c r="H104" s="150"/>
      <c r="I104" s="150"/>
      <c r="J104" s="151">
        <f>J222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44"/>
      <c r="C105" s="9"/>
      <c r="D105" s="145" t="s">
        <v>113</v>
      </c>
      <c r="E105" s="146"/>
      <c r="F105" s="146"/>
      <c r="G105" s="146"/>
      <c r="H105" s="146"/>
      <c r="I105" s="146"/>
      <c r="J105" s="147">
        <f>J224</f>
        <v>0</v>
      </c>
      <c r="K105" s="9"/>
      <c r="L105" s="14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48"/>
      <c r="C106" s="10"/>
      <c r="D106" s="149" t="s">
        <v>114</v>
      </c>
      <c r="E106" s="150"/>
      <c r="F106" s="150"/>
      <c r="G106" s="150"/>
      <c r="H106" s="150"/>
      <c r="I106" s="150"/>
      <c r="J106" s="151">
        <f>J225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48"/>
      <c r="C107" s="10"/>
      <c r="D107" s="149" t="s">
        <v>115</v>
      </c>
      <c r="E107" s="150"/>
      <c r="F107" s="150"/>
      <c r="G107" s="150"/>
      <c r="H107" s="150"/>
      <c r="I107" s="150"/>
      <c r="J107" s="151">
        <f>J253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48"/>
      <c r="C108" s="10"/>
      <c r="D108" s="149" t="s">
        <v>116</v>
      </c>
      <c r="E108" s="150"/>
      <c r="F108" s="150"/>
      <c r="G108" s="150"/>
      <c r="H108" s="150"/>
      <c r="I108" s="150"/>
      <c r="J108" s="151">
        <f>J265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48"/>
      <c r="C109" s="10"/>
      <c r="D109" s="149" t="s">
        <v>117</v>
      </c>
      <c r="E109" s="150"/>
      <c r="F109" s="150"/>
      <c r="G109" s="150"/>
      <c r="H109" s="150"/>
      <c r="I109" s="150"/>
      <c r="J109" s="151">
        <f>J268</f>
        <v>0</v>
      </c>
      <c r="K109" s="10"/>
      <c r="L109" s="14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48"/>
      <c r="C110" s="10"/>
      <c r="D110" s="149" t="s">
        <v>118</v>
      </c>
      <c r="E110" s="150"/>
      <c r="F110" s="150"/>
      <c r="G110" s="150"/>
      <c r="H110" s="150"/>
      <c r="I110" s="150"/>
      <c r="J110" s="151">
        <f>J272</f>
        <v>0</v>
      </c>
      <c r="K110" s="10"/>
      <c r="L110" s="14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48"/>
      <c r="C111" s="10"/>
      <c r="D111" s="149" t="s">
        <v>119</v>
      </c>
      <c r="E111" s="150"/>
      <c r="F111" s="150"/>
      <c r="G111" s="150"/>
      <c r="H111" s="150"/>
      <c r="I111" s="150"/>
      <c r="J111" s="151">
        <f>J279</f>
        <v>0</v>
      </c>
      <c r="K111" s="10"/>
      <c r="L111" s="14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48"/>
      <c r="C112" s="10"/>
      <c r="D112" s="149" t="s">
        <v>120</v>
      </c>
      <c r="E112" s="150"/>
      <c r="F112" s="150"/>
      <c r="G112" s="150"/>
      <c r="H112" s="150"/>
      <c r="I112" s="150"/>
      <c r="J112" s="151">
        <f>J283</f>
        <v>0</v>
      </c>
      <c r="K112" s="10"/>
      <c r="L112" s="14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48"/>
      <c r="C113" s="10"/>
      <c r="D113" s="149" t="s">
        <v>121</v>
      </c>
      <c r="E113" s="150"/>
      <c r="F113" s="150"/>
      <c r="G113" s="150"/>
      <c r="H113" s="150"/>
      <c r="I113" s="150"/>
      <c r="J113" s="151">
        <f>J311</f>
        <v>0</v>
      </c>
      <c r="K113" s="10"/>
      <c r="L113" s="14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48"/>
      <c r="C114" s="10"/>
      <c r="D114" s="149" t="s">
        <v>122</v>
      </c>
      <c r="E114" s="150"/>
      <c r="F114" s="150"/>
      <c r="G114" s="150"/>
      <c r="H114" s="150"/>
      <c r="I114" s="150"/>
      <c r="J114" s="151">
        <f>J323</f>
        <v>0</v>
      </c>
      <c r="K114" s="10"/>
      <c r="L114" s="148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48"/>
      <c r="C115" s="10"/>
      <c r="D115" s="149" t="s">
        <v>123</v>
      </c>
      <c r="E115" s="150"/>
      <c r="F115" s="150"/>
      <c r="G115" s="150"/>
      <c r="H115" s="150"/>
      <c r="I115" s="150"/>
      <c r="J115" s="151">
        <f>J329</f>
        <v>0</v>
      </c>
      <c r="K115" s="10"/>
      <c r="L115" s="148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10" customFormat="1" ht="19.92" customHeight="1">
      <c r="A116" s="10"/>
      <c r="B116" s="148"/>
      <c r="C116" s="10"/>
      <c r="D116" s="149" t="s">
        <v>124</v>
      </c>
      <c r="E116" s="150"/>
      <c r="F116" s="150"/>
      <c r="G116" s="150"/>
      <c r="H116" s="150"/>
      <c r="I116" s="150"/>
      <c r="J116" s="151">
        <f>J340</f>
        <v>0</v>
      </c>
      <c r="K116" s="10"/>
      <c r="L116" s="148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hidden="1" s="10" customFormat="1" ht="19.92" customHeight="1">
      <c r="A117" s="10"/>
      <c r="B117" s="148"/>
      <c r="C117" s="10"/>
      <c r="D117" s="149" t="s">
        <v>125</v>
      </c>
      <c r="E117" s="150"/>
      <c r="F117" s="150"/>
      <c r="G117" s="150"/>
      <c r="H117" s="150"/>
      <c r="I117" s="150"/>
      <c r="J117" s="151">
        <f>J342</f>
        <v>0</v>
      </c>
      <c r="K117" s="10"/>
      <c r="L117" s="148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hidden="1" s="2" customFormat="1" ht="21.84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hidden="1" s="2" customFormat="1" ht="6.96" customHeight="1">
      <c r="A119" s="34"/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hidden="1"/>
    <row r="121" hidden="1"/>
    <row r="122" hidden="1"/>
    <row r="123" s="2" customFormat="1" ht="6.96" customHeight="1">
      <c r="A123" s="34"/>
      <c r="B123" s="63"/>
      <c r="C123" s="64"/>
      <c r="D123" s="64"/>
      <c r="E123" s="64"/>
      <c r="F123" s="64"/>
      <c r="G123" s="64"/>
      <c r="H123" s="64"/>
      <c r="I123" s="64"/>
      <c r="J123" s="64"/>
      <c r="K123" s="6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4.96" customHeight="1">
      <c r="A124" s="34"/>
      <c r="B124" s="35"/>
      <c r="C124" s="19" t="s">
        <v>126</v>
      </c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15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6.5" customHeight="1">
      <c r="A127" s="34"/>
      <c r="B127" s="35"/>
      <c r="C127" s="34"/>
      <c r="D127" s="34"/>
      <c r="E127" s="122" t="str">
        <f>E7</f>
        <v>Zariadenie opatrovateľskej služby</v>
      </c>
      <c r="F127" s="28"/>
      <c r="G127" s="28"/>
      <c r="H127" s="28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97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6.5" customHeight="1">
      <c r="A129" s="34"/>
      <c r="B129" s="35"/>
      <c r="C129" s="34"/>
      <c r="D129" s="34"/>
      <c r="E129" s="68" t="str">
        <f>E9</f>
        <v>1 - Architektonicko-stavebné riešenie</v>
      </c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6.96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2" customHeight="1">
      <c r="A131" s="34"/>
      <c r="B131" s="35"/>
      <c r="C131" s="28" t="s">
        <v>19</v>
      </c>
      <c r="D131" s="34"/>
      <c r="E131" s="34"/>
      <c r="F131" s="23" t="str">
        <f>F12</f>
        <v>Vranov nad Topľou</v>
      </c>
      <c r="G131" s="34"/>
      <c r="H131" s="34"/>
      <c r="I131" s="28" t="s">
        <v>21</v>
      </c>
      <c r="J131" s="70" t="str">
        <f>IF(J12="","",J12)</f>
        <v>20. 1. 2023</v>
      </c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6.96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25.65" customHeight="1">
      <c r="A133" s="34"/>
      <c r="B133" s="35"/>
      <c r="C133" s="28" t="s">
        <v>23</v>
      </c>
      <c r="D133" s="34"/>
      <c r="E133" s="34"/>
      <c r="F133" s="23" t="str">
        <f>E15</f>
        <v>Mesto Vranov nad Topľou</v>
      </c>
      <c r="G133" s="34"/>
      <c r="H133" s="34"/>
      <c r="I133" s="28" t="s">
        <v>30</v>
      </c>
      <c r="J133" s="32" t="str">
        <f>E21</f>
        <v>Architektonický ateliér</v>
      </c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5.15" customHeight="1">
      <c r="A134" s="34"/>
      <c r="B134" s="35"/>
      <c r="C134" s="28" t="s">
        <v>27</v>
      </c>
      <c r="D134" s="34"/>
      <c r="E134" s="34"/>
      <c r="F134" s="23" t="str">
        <f>IF(E18="","",E18)</f>
        <v>Vyplň údaj</v>
      </c>
      <c r="G134" s="34"/>
      <c r="H134" s="34"/>
      <c r="I134" s="28" t="s">
        <v>32</v>
      </c>
      <c r="J134" s="32" t="str">
        <f>E24</f>
        <v>Ing. Daniel Janok</v>
      </c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0.32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56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11" customFormat="1" ht="29.28" customHeight="1">
      <c r="A136" s="152"/>
      <c r="B136" s="153"/>
      <c r="C136" s="154" t="s">
        <v>127</v>
      </c>
      <c r="D136" s="155" t="s">
        <v>60</v>
      </c>
      <c r="E136" s="155" t="s">
        <v>56</v>
      </c>
      <c r="F136" s="155" t="s">
        <v>57</v>
      </c>
      <c r="G136" s="155" t="s">
        <v>128</v>
      </c>
      <c r="H136" s="155" t="s">
        <v>129</v>
      </c>
      <c r="I136" s="155" t="s">
        <v>130</v>
      </c>
      <c r="J136" s="156" t="s">
        <v>102</v>
      </c>
      <c r="K136" s="157" t="s">
        <v>131</v>
      </c>
      <c r="L136" s="158"/>
      <c r="M136" s="87" t="s">
        <v>1</v>
      </c>
      <c r="N136" s="88" t="s">
        <v>39</v>
      </c>
      <c r="O136" s="88" t="s">
        <v>132</v>
      </c>
      <c r="P136" s="88" t="s">
        <v>133</v>
      </c>
      <c r="Q136" s="88" t="s">
        <v>134</v>
      </c>
      <c r="R136" s="88" t="s">
        <v>135</v>
      </c>
      <c r="S136" s="88" t="s">
        <v>136</v>
      </c>
      <c r="T136" s="89" t="s">
        <v>137</v>
      </c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</row>
    <row r="137" s="2" customFormat="1" ht="22.8" customHeight="1">
      <c r="A137" s="34"/>
      <c r="B137" s="35"/>
      <c r="C137" s="94" t="s">
        <v>103</v>
      </c>
      <c r="D137" s="34"/>
      <c r="E137" s="34"/>
      <c r="F137" s="34"/>
      <c r="G137" s="34"/>
      <c r="H137" s="34"/>
      <c r="I137" s="34"/>
      <c r="J137" s="159">
        <f>BK137</f>
        <v>0</v>
      </c>
      <c r="K137" s="34"/>
      <c r="L137" s="35"/>
      <c r="M137" s="90"/>
      <c r="N137" s="74"/>
      <c r="O137" s="91"/>
      <c r="P137" s="160">
        <f>P138+P224</f>
        <v>0</v>
      </c>
      <c r="Q137" s="91"/>
      <c r="R137" s="160">
        <f>R138+R224</f>
        <v>310.45306468000001</v>
      </c>
      <c r="S137" s="91"/>
      <c r="T137" s="161">
        <f>T138+T224</f>
        <v>233.21373055000001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5" t="s">
        <v>74</v>
      </c>
      <c r="AU137" s="15" t="s">
        <v>104</v>
      </c>
      <c r="BK137" s="162">
        <f>BK138+BK224</f>
        <v>0</v>
      </c>
    </row>
    <row r="138" s="12" customFormat="1" ht="25.92" customHeight="1">
      <c r="A138" s="12"/>
      <c r="B138" s="163"/>
      <c r="C138" s="12"/>
      <c r="D138" s="164" t="s">
        <v>74</v>
      </c>
      <c r="E138" s="165" t="s">
        <v>138</v>
      </c>
      <c r="F138" s="165" t="s">
        <v>139</v>
      </c>
      <c r="G138" s="12"/>
      <c r="H138" s="12"/>
      <c r="I138" s="166"/>
      <c r="J138" s="167">
        <f>BK138</f>
        <v>0</v>
      </c>
      <c r="K138" s="12"/>
      <c r="L138" s="163"/>
      <c r="M138" s="168"/>
      <c r="N138" s="169"/>
      <c r="O138" s="169"/>
      <c r="P138" s="170">
        <f>P139+P145+P151+P164+P169+P198+P222</f>
        <v>0</v>
      </c>
      <c r="Q138" s="169"/>
      <c r="R138" s="170">
        <f>R139+R145+R151+R164+R169+R198+R222</f>
        <v>263.56106958999999</v>
      </c>
      <c r="S138" s="169"/>
      <c r="T138" s="171">
        <f>T139+T145+T151+T164+T169+T198+T222</f>
        <v>231.42625055000002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4" t="s">
        <v>80</v>
      </c>
      <c r="AT138" s="172" t="s">
        <v>74</v>
      </c>
      <c r="AU138" s="172" t="s">
        <v>75</v>
      </c>
      <c r="AY138" s="164" t="s">
        <v>140</v>
      </c>
      <c r="BK138" s="173">
        <f>BK139+BK145+BK151+BK164+BK169+BK198+BK222</f>
        <v>0</v>
      </c>
    </row>
    <row r="139" s="12" customFormat="1" ht="22.8" customHeight="1">
      <c r="A139" s="12"/>
      <c r="B139" s="163"/>
      <c r="C139" s="12"/>
      <c r="D139" s="164" t="s">
        <v>74</v>
      </c>
      <c r="E139" s="174" t="s">
        <v>80</v>
      </c>
      <c r="F139" s="174" t="s">
        <v>141</v>
      </c>
      <c r="G139" s="12"/>
      <c r="H139" s="12"/>
      <c r="I139" s="166"/>
      <c r="J139" s="175">
        <f>BK139</f>
        <v>0</v>
      </c>
      <c r="K139" s="12"/>
      <c r="L139" s="163"/>
      <c r="M139" s="168"/>
      <c r="N139" s="169"/>
      <c r="O139" s="169"/>
      <c r="P139" s="170">
        <f>SUM(P140:P144)</f>
        <v>0</v>
      </c>
      <c r="Q139" s="169"/>
      <c r="R139" s="170">
        <f>SUM(R140:R144)</f>
        <v>0</v>
      </c>
      <c r="S139" s="169"/>
      <c r="T139" s="171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4" t="s">
        <v>80</v>
      </c>
      <c r="AT139" s="172" t="s">
        <v>74</v>
      </c>
      <c r="AU139" s="172" t="s">
        <v>80</v>
      </c>
      <c r="AY139" s="164" t="s">
        <v>140</v>
      </c>
      <c r="BK139" s="173">
        <f>SUM(BK140:BK144)</f>
        <v>0</v>
      </c>
    </row>
    <row r="140" s="2" customFormat="1" ht="21.75" customHeight="1">
      <c r="A140" s="34"/>
      <c r="B140" s="176"/>
      <c r="C140" s="177" t="s">
        <v>80</v>
      </c>
      <c r="D140" s="177" t="s">
        <v>142</v>
      </c>
      <c r="E140" s="178" t="s">
        <v>143</v>
      </c>
      <c r="F140" s="179" t="s">
        <v>144</v>
      </c>
      <c r="G140" s="180" t="s">
        <v>145</v>
      </c>
      <c r="H140" s="181">
        <v>6.7320000000000002</v>
      </c>
      <c r="I140" s="182"/>
      <c r="J140" s="183">
        <f>ROUND(I140*H140,2)</f>
        <v>0</v>
      </c>
      <c r="K140" s="184"/>
      <c r="L140" s="35"/>
      <c r="M140" s="185" t="s">
        <v>1</v>
      </c>
      <c r="N140" s="186" t="s">
        <v>41</v>
      </c>
      <c r="O140" s="78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90</v>
      </c>
      <c r="AT140" s="189" t="s">
        <v>142</v>
      </c>
      <c r="AU140" s="189" t="s">
        <v>84</v>
      </c>
      <c r="AY140" s="15" t="s">
        <v>140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84</v>
      </c>
      <c r="BK140" s="190">
        <f>ROUND(I140*H140,2)</f>
        <v>0</v>
      </c>
      <c r="BL140" s="15" t="s">
        <v>90</v>
      </c>
      <c r="BM140" s="189" t="s">
        <v>146</v>
      </c>
    </row>
    <row r="141" s="2" customFormat="1" ht="24.15" customHeight="1">
      <c r="A141" s="34"/>
      <c r="B141" s="176"/>
      <c r="C141" s="177" t="s">
        <v>84</v>
      </c>
      <c r="D141" s="177" t="s">
        <v>142</v>
      </c>
      <c r="E141" s="178" t="s">
        <v>147</v>
      </c>
      <c r="F141" s="179" t="s">
        <v>148</v>
      </c>
      <c r="G141" s="180" t="s">
        <v>145</v>
      </c>
      <c r="H141" s="181">
        <v>2.02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41</v>
      </c>
      <c r="O141" s="78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90</v>
      </c>
      <c r="AT141" s="189" t="s">
        <v>142</v>
      </c>
      <c r="AU141" s="189" t="s">
        <v>84</v>
      </c>
      <c r="AY141" s="15" t="s">
        <v>140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84</v>
      </c>
      <c r="BK141" s="190">
        <f>ROUND(I141*H141,2)</f>
        <v>0</v>
      </c>
      <c r="BL141" s="15" t="s">
        <v>90</v>
      </c>
      <c r="BM141" s="189" t="s">
        <v>149</v>
      </c>
    </row>
    <row r="142" s="2" customFormat="1" ht="16.5" customHeight="1">
      <c r="A142" s="34"/>
      <c r="B142" s="176"/>
      <c r="C142" s="177" t="s">
        <v>87</v>
      </c>
      <c r="D142" s="177" t="s">
        <v>142</v>
      </c>
      <c r="E142" s="178" t="s">
        <v>150</v>
      </c>
      <c r="F142" s="179" t="s">
        <v>151</v>
      </c>
      <c r="G142" s="180" t="s">
        <v>145</v>
      </c>
      <c r="H142" s="181">
        <v>3.1680000000000001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41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90</v>
      </c>
      <c r="AT142" s="189" t="s">
        <v>142</v>
      </c>
      <c r="AU142" s="189" t="s">
        <v>84</v>
      </c>
      <c r="AY142" s="15" t="s">
        <v>140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84</v>
      </c>
      <c r="BK142" s="190">
        <f>ROUND(I142*H142,2)</f>
        <v>0</v>
      </c>
      <c r="BL142" s="15" t="s">
        <v>90</v>
      </c>
      <c r="BM142" s="189" t="s">
        <v>152</v>
      </c>
    </row>
    <row r="143" s="2" customFormat="1" ht="24.15" customHeight="1">
      <c r="A143" s="34"/>
      <c r="B143" s="176"/>
      <c r="C143" s="177" t="s">
        <v>90</v>
      </c>
      <c r="D143" s="177" t="s">
        <v>142</v>
      </c>
      <c r="E143" s="178" t="s">
        <v>153</v>
      </c>
      <c r="F143" s="179" t="s">
        <v>154</v>
      </c>
      <c r="G143" s="180" t="s">
        <v>145</v>
      </c>
      <c r="H143" s="181">
        <v>0.94999999999999996</v>
      </c>
      <c r="I143" s="182"/>
      <c r="J143" s="183">
        <f>ROUND(I143*H143,2)</f>
        <v>0</v>
      </c>
      <c r="K143" s="184"/>
      <c r="L143" s="35"/>
      <c r="M143" s="185" t="s">
        <v>1</v>
      </c>
      <c r="N143" s="186" t="s">
        <v>41</v>
      </c>
      <c r="O143" s="78"/>
      <c r="P143" s="187">
        <f>O143*H143</f>
        <v>0</v>
      </c>
      <c r="Q143" s="187">
        <v>0</v>
      </c>
      <c r="R143" s="187">
        <f>Q143*H143</f>
        <v>0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90</v>
      </c>
      <c r="AT143" s="189" t="s">
        <v>142</v>
      </c>
      <c r="AU143" s="189" t="s">
        <v>84</v>
      </c>
      <c r="AY143" s="15" t="s">
        <v>140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84</v>
      </c>
      <c r="BK143" s="190">
        <f>ROUND(I143*H143,2)</f>
        <v>0</v>
      </c>
      <c r="BL143" s="15" t="s">
        <v>90</v>
      </c>
      <c r="BM143" s="189" t="s">
        <v>155</v>
      </c>
    </row>
    <row r="144" s="2" customFormat="1" ht="33" customHeight="1">
      <c r="A144" s="34"/>
      <c r="B144" s="176"/>
      <c r="C144" s="177" t="s">
        <v>93</v>
      </c>
      <c r="D144" s="177" t="s">
        <v>142</v>
      </c>
      <c r="E144" s="178" t="s">
        <v>156</v>
      </c>
      <c r="F144" s="179" t="s">
        <v>157</v>
      </c>
      <c r="G144" s="180" t="s">
        <v>145</v>
      </c>
      <c r="H144" s="181">
        <v>9.9000000000000004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41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90</v>
      </c>
      <c r="AT144" s="189" t="s">
        <v>142</v>
      </c>
      <c r="AU144" s="189" t="s">
        <v>84</v>
      </c>
      <c r="AY144" s="15" t="s">
        <v>140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84</v>
      </c>
      <c r="BK144" s="190">
        <f>ROUND(I144*H144,2)</f>
        <v>0</v>
      </c>
      <c r="BL144" s="15" t="s">
        <v>90</v>
      </c>
      <c r="BM144" s="189" t="s">
        <v>158</v>
      </c>
    </row>
    <row r="145" s="12" customFormat="1" ht="22.8" customHeight="1">
      <c r="A145" s="12"/>
      <c r="B145" s="163"/>
      <c r="C145" s="12"/>
      <c r="D145" s="164" t="s">
        <v>74</v>
      </c>
      <c r="E145" s="174" t="s">
        <v>84</v>
      </c>
      <c r="F145" s="174" t="s">
        <v>159</v>
      </c>
      <c r="G145" s="12"/>
      <c r="H145" s="12"/>
      <c r="I145" s="166"/>
      <c r="J145" s="175">
        <f>BK145</f>
        <v>0</v>
      </c>
      <c r="K145" s="12"/>
      <c r="L145" s="163"/>
      <c r="M145" s="168"/>
      <c r="N145" s="169"/>
      <c r="O145" s="169"/>
      <c r="P145" s="170">
        <f>SUM(P146:P150)</f>
        <v>0</v>
      </c>
      <c r="Q145" s="169"/>
      <c r="R145" s="170">
        <f>SUM(R146:R150)</f>
        <v>16.433184619999999</v>
      </c>
      <c r="S145" s="169"/>
      <c r="T145" s="171">
        <f>SUM(T146:T150)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4" t="s">
        <v>80</v>
      </c>
      <c r="AT145" s="172" t="s">
        <v>74</v>
      </c>
      <c r="AU145" s="172" t="s">
        <v>80</v>
      </c>
      <c r="AY145" s="164" t="s">
        <v>140</v>
      </c>
      <c r="BK145" s="173">
        <f>SUM(BK146:BK150)</f>
        <v>0</v>
      </c>
    </row>
    <row r="146" s="2" customFormat="1" ht="24.15" customHeight="1">
      <c r="A146" s="34"/>
      <c r="B146" s="176"/>
      <c r="C146" s="177" t="s">
        <v>160</v>
      </c>
      <c r="D146" s="177" t="s">
        <v>142</v>
      </c>
      <c r="E146" s="178" t="s">
        <v>161</v>
      </c>
      <c r="F146" s="179" t="s">
        <v>162</v>
      </c>
      <c r="G146" s="180" t="s">
        <v>145</v>
      </c>
      <c r="H146" s="181">
        <v>3.6349999999999998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78"/>
      <c r="P146" s="187">
        <f>O146*H146</f>
        <v>0</v>
      </c>
      <c r="Q146" s="187">
        <v>2.0699999999999998</v>
      </c>
      <c r="R146" s="187">
        <f>Q146*H146</f>
        <v>7.524449999999999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90</v>
      </c>
      <c r="AT146" s="189" t="s">
        <v>142</v>
      </c>
      <c r="AU146" s="189" t="s">
        <v>84</v>
      </c>
      <c r="AY146" s="15" t="s">
        <v>140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84</v>
      </c>
      <c r="BK146" s="190">
        <f>ROUND(I146*H146,2)</f>
        <v>0</v>
      </c>
      <c r="BL146" s="15" t="s">
        <v>90</v>
      </c>
      <c r="BM146" s="189" t="s">
        <v>163</v>
      </c>
    </row>
    <row r="147" s="2" customFormat="1" ht="24.15" customHeight="1">
      <c r="A147" s="34"/>
      <c r="B147" s="176"/>
      <c r="C147" s="177" t="s">
        <v>164</v>
      </c>
      <c r="D147" s="177" t="s">
        <v>142</v>
      </c>
      <c r="E147" s="178" t="s">
        <v>165</v>
      </c>
      <c r="F147" s="179" t="s">
        <v>166</v>
      </c>
      <c r="G147" s="180" t="s">
        <v>145</v>
      </c>
      <c r="H147" s="181">
        <v>3.641</v>
      </c>
      <c r="I147" s="182"/>
      <c r="J147" s="183">
        <f>ROUND(I147*H147,2)</f>
        <v>0</v>
      </c>
      <c r="K147" s="184"/>
      <c r="L147" s="35"/>
      <c r="M147" s="185" t="s">
        <v>1</v>
      </c>
      <c r="N147" s="186" t="s">
        <v>41</v>
      </c>
      <c r="O147" s="78"/>
      <c r="P147" s="187">
        <f>O147*H147</f>
        <v>0</v>
      </c>
      <c r="Q147" s="187">
        <v>2.4157199999999999</v>
      </c>
      <c r="R147" s="187">
        <f>Q147*H147</f>
        <v>8.7956365200000004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90</v>
      </c>
      <c r="AT147" s="189" t="s">
        <v>142</v>
      </c>
      <c r="AU147" s="189" t="s">
        <v>84</v>
      </c>
      <c r="AY147" s="15" t="s">
        <v>140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84</v>
      </c>
      <c r="BK147" s="190">
        <f>ROUND(I147*H147,2)</f>
        <v>0</v>
      </c>
      <c r="BL147" s="15" t="s">
        <v>90</v>
      </c>
      <c r="BM147" s="189" t="s">
        <v>167</v>
      </c>
    </row>
    <row r="148" s="2" customFormat="1" ht="21.75" customHeight="1">
      <c r="A148" s="34"/>
      <c r="B148" s="176"/>
      <c r="C148" s="177" t="s">
        <v>168</v>
      </c>
      <c r="D148" s="177" t="s">
        <v>142</v>
      </c>
      <c r="E148" s="178" t="s">
        <v>169</v>
      </c>
      <c r="F148" s="179" t="s">
        <v>170</v>
      </c>
      <c r="G148" s="180" t="s">
        <v>171</v>
      </c>
      <c r="H148" s="181">
        <v>3.3500000000000001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41</v>
      </c>
      <c r="O148" s="78"/>
      <c r="P148" s="187">
        <f>O148*H148</f>
        <v>0</v>
      </c>
      <c r="Q148" s="187">
        <v>0.00067000000000000002</v>
      </c>
      <c r="R148" s="187">
        <f>Q148*H148</f>
        <v>0.0022445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90</v>
      </c>
      <c r="AT148" s="189" t="s">
        <v>142</v>
      </c>
      <c r="AU148" s="189" t="s">
        <v>84</v>
      </c>
      <c r="AY148" s="15" t="s">
        <v>140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84</v>
      </c>
      <c r="BK148" s="190">
        <f>ROUND(I148*H148,2)</f>
        <v>0</v>
      </c>
      <c r="BL148" s="15" t="s">
        <v>90</v>
      </c>
      <c r="BM148" s="189" t="s">
        <v>172</v>
      </c>
    </row>
    <row r="149" s="2" customFormat="1" ht="21.75" customHeight="1">
      <c r="A149" s="34"/>
      <c r="B149" s="176"/>
      <c r="C149" s="177" t="s">
        <v>173</v>
      </c>
      <c r="D149" s="177" t="s">
        <v>142</v>
      </c>
      <c r="E149" s="178" t="s">
        <v>174</v>
      </c>
      <c r="F149" s="179" t="s">
        <v>175</v>
      </c>
      <c r="G149" s="180" t="s">
        <v>171</v>
      </c>
      <c r="H149" s="181">
        <v>3.3500000000000001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41</v>
      </c>
      <c r="O149" s="78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90</v>
      </c>
      <c r="AT149" s="189" t="s">
        <v>142</v>
      </c>
      <c r="AU149" s="189" t="s">
        <v>84</v>
      </c>
      <c r="AY149" s="15" t="s">
        <v>140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84</v>
      </c>
      <c r="BK149" s="190">
        <f>ROUND(I149*H149,2)</f>
        <v>0</v>
      </c>
      <c r="BL149" s="15" t="s">
        <v>90</v>
      </c>
      <c r="BM149" s="189" t="s">
        <v>176</v>
      </c>
    </row>
    <row r="150" s="2" customFormat="1" ht="33" customHeight="1">
      <c r="A150" s="34"/>
      <c r="B150" s="176"/>
      <c r="C150" s="177" t="s">
        <v>177</v>
      </c>
      <c r="D150" s="177" t="s">
        <v>142</v>
      </c>
      <c r="E150" s="178" t="s">
        <v>178</v>
      </c>
      <c r="F150" s="179" t="s">
        <v>179</v>
      </c>
      <c r="G150" s="180" t="s">
        <v>171</v>
      </c>
      <c r="H150" s="181">
        <v>22.440000000000001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41</v>
      </c>
      <c r="O150" s="78"/>
      <c r="P150" s="187">
        <f>O150*H150</f>
        <v>0</v>
      </c>
      <c r="Q150" s="187">
        <v>0.0049399999999999999</v>
      </c>
      <c r="R150" s="187">
        <f>Q150*H150</f>
        <v>0.11085360000000001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90</v>
      </c>
      <c r="AT150" s="189" t="s">
        <v>142</v>
      </c>
      <c r="AU150" s="189" t="s">
        <v>84</v>
      </c>
      <c r="AY150" s="15" t="s">
        <v>140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84</v>
      </c>
      <c r="BK150" s="190">
        <f>ROUND(I150*H150,2)</f>
        <v>0</v>
      </c>
      <c r="BL150" s="15" t="s">
        <v>90</v>
      </c>
      <c r="BM150" s="189" t="s">
        <v>180</v>
      </c>
    </row>
    <row r="151" s="12" customFormat="1" ht="22.8" customHeight="1">
      <c r="A151" s="12"/>
      <c r="B151" s="163"/>
      <c r="C151" s="12"/>
      <c r="D151" s="164" t="s">
        <v>74</v>
      </c>
      <c r="E151" s="174" t="s">
        <v>87</v>
      </c>
      <c r="F151" s="174" t="s">
        <v>181</v>
      </c>
      <c r="G151" s="12"/>
      <c r="H151" s="12"/>
      <c r="I151" s="166"/>
      <c r="J151" s="175">
        <f>BK151</f>
        <v>0</v>
      </c>
      <c r="K151" s="12"/>
      <c r="L151" s="163"/>
      <c r="M151" s="168"/>
      <c r="N151" s="169"/>
      <c r="O151" s="169"/>
      <c r="P151" s="170">
        <f>SUM(P152:P163)</f>
        <v>0</v>
      </c>
      <c r="Q151" s="169"/>
      <c r="R151" s="170">
        <f>SUM(R152:R163)</f>
        <v>72.527286019999991</v>
      </c>
      <c r="S151" s="169"/>
      <c r="T151" s="171">
        <f>SUM(T152:T163)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4" t="s">
        <v>80</v>
      </c>
      <c r="AT151" s="172" t="s">
        <v>74</v>
      </c>
      <c r="AU151" s="172" t="s">
        <v>80</v>
      </c>
      <c r="AY151" s="164" t="s">
        <v>140</v>
      </c>
      <c r="BK151" s="173">
        <f>SUM(BK152:BK163)</f>
        <v>0</v>
      </c>
    </row>
    <row r="152" s="2" customFormat="1" ht="24.15" customHeight="1">
      <c r="A152" s="34"/>
      <c r="B152" s="176"/>
      <c r="C152" s="177" t="s">
        <v>182</v>
      </c>
      <c r="D152" s="177" t="s">
        <v>142</v>
      </c>
      <c r="E152" s="178" t="s">
        <v>183</v>
      </c>
      <c r="F152" s="179" t="s">
        <v>184</v>
      </c>
      <c r="G152" s="180" t="s">
        <v>185</v>
      </c>
      <c r="H152" s="181">
        <v>14</v>
      </c>
      <c r="I152" s="182"/>
      <c r="J152" s="183">
        <f>ROUND(I152*H152,2)</f>
        <v>0</v>
      </c>
      <c r="K152" s="184"/>
      <c r="L152" s="35"/>
      <c r="M152" s="185" t="s">
        <v>1</v>
      </c>
      <c r="N152" s="186" t="s">
        <v>41</v>
      </c>
      <c r="O152" s="78"/>
      <c r="P152" s="187">
        <f>O152*H152</f>
        <v>0</v>
      </c>
      <c r="Q152" s="187">
        <v>0.023970000000000002</v>
      </c>
      <c r="R152" s="187">
        <f>Q152*H152</f>
        <v>0.33558000000000004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90</v>
      </c>
      <c r="AT152" s="189" t="s">
        <v>142</v>
      </c>
      <c r="AU152" s="189" t="s">
        <v>84</v>
      </c>
      <c r="AY152" s="15" t="s">
        <v>140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84</v>
      </c>
      <c r="BK152" s="190">
        <f>ROUND(I152*H152,2)</f>
        <v>0</v>
      </c>
      <c r="BL152" s="15" t="s">
        <v>90</v>
      </c>
      <c r="BM152" s="189" t="s">
        <v>186</v>
      </c>
    </row>
    <row r="153" s="2" customFormat="1" ht="24.15" customHeight="1">
      <c r="A153" s="34"/>
      <c r="B153" s="176"/>
      <c r="C153" s="177" t="s">
        <v>187</v>
      </c>
      <c r="D153" s="177" t="s">
        <v>142</v>
      </c>
      <c r="E153" s="178" t="s">
        <v>188</v>
      </c>
      <c r="F153" s="179" t="s">
        <v>189</v>
      </c>
      <c r="G153" s="180" t="s">
        <v>185</v>
      </c>
      <c r="H153" s="181">
        <v>13</v>
      </c>
      <c r="I153" s="182"/>
      <c r="J153" s="183">
        <f>ROUND(I153*H153,2)</f>
        <v>0</v>
      </c>
      <c r="K153" s="184"/>
      <c r="L153" s="35"/>
      <c r="M153" s="185" t="s">
        <v>1</v>
      </c>
      <c r="N153" s="186" t="s">
        <v>41</v>
      </c>
      <c r="O153" s="78"/>
      <c r="P153" s="187">
        <f>O153*H153</f>
        <v>0</v>
      </c>
      <c r="Q153" s="187">
        <v>0.034479999999999997</v>
      </c>
      <c r="R153" s="187">
        <f>Q153*H153</f>
        <v>0.44823999999999997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90</v>
      </c>
      <c r="AT153" s="189" t="s">
        <v>142</v>
      </c>
      <c r="AU153" s="189" t="s">
        <v>84</v>
      </c>
      <c r="AY153" s="15" t="s">
        <v>140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84</v>
      </c>
      <c r="BK153" s="190">
        <f>ROUND(I153*H153,2)</f>
        <v>0</v>
      </c>
      <c r="BL153" s="15" t="s">
        <v>90</v>
      </c>
      <c r="BM153" s="189" t="s">
        <v>190</v>
      </c>
    </row>
    <row r="154" s="2" customFormat="1" ht="24.15" customHeight="1">
      <c r="A154" s="34"/>
      <c r="B154" s="176"/>
      <c r="C154" s="177" t="s">
        <v>191</v>
      </c>
      <c r="D154" s="177" t="s">
        <v>142</v>
      </c>
      <c r="E154" s="178" t="s">
        <v>192</v>
      </c>
      <c r="F154" s="179" t="s">
        <v>193</v>
      </c>
      <c r="G154" s="180" t="s">
        <v>194</v>
      </c>
      <c r="H154" s="181">
        <v>1.6000000000000001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41</v>
      </c>
      <c r="O154" s="78"/>
      <c r="P154" s="187">
        <f>O154*H154</f>
        <v>0</v>
      </c>
      <c r="Q154" s="187">
        <v>0</v>
      </c>
      <c r="R154" s="187">
        <f>Q154*H154</f>
        <v>0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90</v>
      </c>
      <c r="AT154" s="189" t="s">
        <v>142</v>
      </c>
      <c r="AU154" s="189" t="s">
        <v>84</v>
      </c>
      <c r="AY154" s="15" t="s">
        <v>140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84</v>
      </c>
      <c r="BK154" s="190">
        <f>ROUND(I154*H154,2)</f>
        <v>0</v>
      </c>
      <c r="BL154" s="15" t="s">
        <v>90</v>
      </c>
      <c r="BM154" s="189" t="s">
        <v>195</v>
      </c>
    </row>
    <row r="155" s="2" customFormat="1" ht="33" customHeight="1">
      <c r="A155" s="34"/>
      <c r="B155" s="176"/>
      <c r="C155" s="177" t="s">
        <v>196</v>
      </c>
      <c r="D155" s="177" t="s">
        <v>142</v>
      </c>
      <c r="E155" s="178" t="s">
        <v>197</v>
      </c>
      <c r="F155" s="179" t="s">
        <v>198</v>
      </c>
      <c r="G155" s="180" t="s">
        <v>171</v>
      </c>
      <c r="H155" s="181">
        <v>8.9600000000000009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78"/>
      <c r="P155" s="187">
        <f>O155*H155</f>
        <v>0</v>
      </c>
      <c r="Q155" s="187">
        <v>0.20482</v>
      </c>
      <c r="R155" s="187">
        <f>Q155*H155</f>
        <v>1.8351872000000002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90</v>
      </c>
      <c r="AT155" s="189" t="s">
        <v>142</v>
      </c>
      <c r="AU155" s="189" t="s">
        <v>84</v>
      </c>
      <c r="AY155" s="15" t="s">
        <v>140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84</v>
      </c>
      <c r="BK155" s="190">
        <f>ROUND(I155*H155,2)</f>
        <v>0</v>
      </c>
      <c r="BL155" s="15" t="s">
        <v>90</v>
      </c>
      <c r="BM155" s="189" t="s">
        <v>199</v>
      </c>
    </row>
    <row r="156" s="2" customFormat="1" ht="24.15" customHeight="1">
      <c r="A156" s="34"/>
      <c r="B156" s="176"/>
      <c r="C156" s="177" t="s">
        <v>200</v>
      </c>
      <c r="D156" s="177" t="s">
        <v>142</v>
      </c>
      <c r="E156" s="178" t="s">
        <v>201</v>
      </c>
      <c r="F156" s="179" t="s">
        <v>202</v>
      </c>
      <c r="G156" s="180" t="s">
        <v>171</v>
      </c>
      <c r="H156" s="181">
        <v>7.8419999999999996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41</v>
      </c>
      <c r="O156" s="78"/>
      <c r="P156" s="187">
        <f>O156*H156</f>
        <v>0</v>
      </c>
      <c r="Q156" s="187">
        <v>0.20482</v>
      </c>
      <c r="R156" s="187">
        <f>Q156*H156</f>
        <v>1.60619844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90</v>
      </c>
      <c r="AT156" s="189" t="s">
        <v>142</v>
      </c>
      <c r="AU156" s="189" t="s">
        <v>84</v>
      </c>
      <c r="AY156" s="15" t="s">
        <v>140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84</v>
      </c>
      <c r="BK156" s="190">
        <f>ROUND(I156*H156,2)</f>
        <v>0</v>
      </c>
      <c r="BL156" s="15" t="s">
        <v>90</v>
      </c>
      <c r="BM156" s="189" t="s">
        <v>203</v>
      </c>
    </row>
    <row r="157" s="2" customFormat="1" ht="33" customHeight="1">
      <c r="A157" s="34"/>
      <c r="B157" s="176"/>
      <c r="C157" s="177" t="s">
        <v>204</v>
      </c>
      <c r="D157" s="177" t="s">
        <v>142</v>
      </c>
      <c r="E157" s="178" t="s">
        <v>205</v>
      </c>
      <c r="F157" s="179" t="s">
        <v>206</v>
      </c>
      <c r="G157" s="180" t="s">
        <v>171</v>
      </c>
      <c r="H157" s="181">
        <v>233.92099999999999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78"/>
      <c r="P157" s="187">
        <f>O157*H157</f>
        <v>0</v>
      </c>
      <c r="Q157" s="187">
        <v>0.07424</v>
      </c>
      <c r="R157" s="187">
        <f>Q157*H157</f>
        <v>17.366295040000001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90</v>
      </c>
      <c r="AT157" s="189" t="s">
        <v>142</v>
      </c>
      <c r="AU157" s="189" t="s">
        <v>84</v>
      </c>
      <c r="AY157" s="15" t="s">
        <v>140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84</v>
      </c>
      <c r="BK157" s="190">
        <f>ROUND(I157*H157,2)</f>
        <v>0</v>
      </c>
      <c r="BL157" s="15" t="s">
        <v>90</v>
      </c>
      <c r="BM157" s="189" t="s">
        <v>207</v>
      </c>
    </row>
    <row r="158" s="2" customFormat="1" ht="33" customHeight="1">
      <c r="A158" s="34"/>
      <c r="B158" s="176"/>
      <c r="C158" s="177" t="s">
        <v>208</v>
      </c>
      <c r="D158" s="177" t="s">
        <v>142</v>
      </c>
      <c r="E158" s="178" t="s">
        <v>209</v>
      </c>
      <c r="F158" s="179" t="s">
        <v>210</v>
      </c>
      <c r="G158" s="180" t="s">
        <v>171</v>
      </c>
      <c r="H158" s="181">
        <v>455.13600000000002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41</v>
      </c>
      <c r="O158" s="78"/>
      <c r="P158" s="187">
        <f>O158*H158</f>
        <v>0</v>
      </c>
      <c r="Q158" s="187">
        <v>0.11124000000000001</v>
      </c>
      <c r="R158" s="187">
        <f>Q158*H158</f>
        <v>50.629328640000004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90</v>
      </c>
      <c r="AT158" s="189" t="s">
        <v>142</v>
      </c>
      <c r="AU158" s="189" t="s">
        <v>84</v>
      </c>
      <c r="AY158" s="15" t="s">
        <v>140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84</v>
      </c>
      <c r="BK158" s="190">
        <f>ROUND(I158*H158,2)</f>
        <v>0</v>
      </c>
      <c r="BL158" s="15" t="s">
        <v>90</v>
      </c>
      <c r="BM158" s="189" t="s">
        <v>211</v>
      </c>
    </row>
    <row r="159" s="2" customFormat="1" ht="24.15" customHeight="1">
      <c r="A159" s="34"/>
      <c r="B159" s="176"/>
      <c r="C159" s="177" t="s">
        <v>212</v>
      </c>
      <c r="D159" s="177" t="s">
        <v>142</v>
      </c>
      <c r="E159" s="178" t="s">
        <v>213</v>
      </c>
      <c r="F159" s="179" t="s">
        <v>214</v>
      </c>
      <c r="G159" s="180" t="s">
        <v>171</v>
      </c>
      <c r="H159" s="181">
        <v>1.4850000000000001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78"/>
      <c r="P159" s="187">
        <f>O159*H159</f>
        <v>0</v>
      </c>
      <c r="Q159" s="187">
        <v>0.13794000000000001</v>
      </c>
      <c r="R159" s="187">
        <f>Q159*H159</f>
        <v>0.20484090000000002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90</v>
      </c>
      <c r="AT159" s="189" t="s">
        <v>142</v>
      </c>
      <c r="AU159" s="189" t="s">
        <v>84</v>
      </c>
      <c r="AY159" s="15" t="s">
        <v>140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84</v>
      </c>
      <c r="BK159" s="190">
        <f>ROUND(I159*H159,2)</f>
        <v>0</v>
      </c>
      <c r="BL159" s="15" t="s">
        <v>90</v>
      </c>
      <c r="BM159" s="189" t="s">
        <v>215</v>
      </c>
    </row>
    <row r="160" s="2" customFormat="1" ht="24.15" customHeight="1">
      <c r="A160" s="34"/>
      <c r="B160" s="176"/>
      <c r="C160" s="177" t="s">
        <v>216</v>
      </c>
      <c r="D160" s="177" t="s">
        <v>142</v>
      </c>
      <c r="E160" s="178" t="s">
        <v>217</v>
      </c>
      <c r="F160" s="179" t="s">
        <v>218</v>
      </c>
      <c r="G160" s="180" t="s">
        <v>194</v>
      </c>
      <c r="H160" s="181">
        <v>73.700000000000003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78"/>
      <c r="P160" s="187">
        <f>O160*H160</f>
        <v>0</v>
      </c>
      <c r="Q160" s="187">
        <v>0.00040999999999999999</v>
      </c>
      <c r="R160" s="187">
        <f>Q160*H160</f>
        <v>0.030217000000000001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90</v>
      </c>
      <c r="AT160" s="189" t="s">
        <v>142</v>
      </c>
      <c r="AU160" s="189" t="s">
        <v>84</v>
      </c>
      <c r="AY160" s="15" t="s">
        <v>140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84</v>
      </c>
      <c r="BK160" s="190">
        <f>ROUND(I160*H160,2)</f>
        <v>0</v>
      </c>
      <c r="BL160" s="15" t="s">
        <v>90</v>
      </c>
      <c r="BM160" s="189" t="s">
        <v>219</v>
      </c>
    </row>
    <row r="161" s="2" customFormat="1" ht="24.15" customHeight="1">
      <c r="A161" s="34"/>
      <c r="B161" s="176"/>
      <c r="C161" s="177" t="s">
        <v>7</v>
      </c>
      <c r="D161" s="177" t="s">
        <v>142</v>
      </c>
      <c r="E161" s="178" t="s">
        <v>220</v>
      </c>
      <c r="F161" s="179" t="s">
        <v>221</v>
      </c>
      <c r="G161" s="180" t="s">
        <v>194</v>
      </c>
      <c r="H161" s="181">
        <v>93.799999999999997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78"/>
      <c r="P161" s="187">
        <f>O161*H161</f>
        <v>0</v>
      </c>
      <c r="Q161" s="187">
        <v>0.00044999999999999999</v>
      </c>
      <c r="R161" s="187">
        <f>Q161*H161</f>
        <v>0.042209999999999998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90</v>
      </c>
      <c r="AT161" s="189" t="s">
        <v>142</v>
      </c>
      <c r="AU161" s="189" t="s">
        <v>84</v>
      </c>
      <c r="AY161" s="15" t="s">
        <v>140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84</v>
      </c>
      <c r="BK161" s="190">
        <f>ROUND(I161*H161,2)</f>
        <v>0</v>
      </c>
      <c r="BL161" s="15" t="s">
        <v>90</v>
      </c>
      <c r="BM161" s="189" t="s">
        <v>222</v>
      </c>
    </row>
    <row r="162" s="2" customFormat="1" ht="24.15" customHeight="1">
      <c r="A162" s="34"/>
      <c r="B162" s="176"/>
      <c r="C162" s="177" t="s">
        <v>223</v>
      </c>
      <c r="D162" s="177" t="s">
        <v>142</v>
      </c>
      <c r="E162" s="178" t="s">
        <v>224</v>
      </c>
      <c r="F162" s="179" t="s">
        <v>225</v>
      </c>
      <c r="G162" s="180" t="s">
        <v>194</v>
      </c>
      <c r="H162" s="181">
        <v>76.811999999999998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78"/>
      <c r="P162" s="187">
        <f>O162*H162</f>
        <v>0</v>
      </c>
      <c r="Q162" s="187">
        <v>0.00010000000000000001</v>
      </c>
      <c r="R162" s="187">
        <f>Q162*H162</f>
        <v>0.0076812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90</v>
      </c>
      <c r="AT162" s="189" t="s">
        <v>142</v>
      </c>
      <c r="AU162" s="189" t="s">
        <v>84</v>
      </c>
      <c r="AY162" s="15" t="s">
        <v>140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84</v>
      </c>
      <c r="BK162" s="190">
        <f>ROUND(I162*H162,2)</f>
        <v>0</v>
      </c>
      <c r="BL162" s="15" t="s">
        <v>90</v>
      </c>
      <c r="BM162" s="189" t="s">
        <v>226</v>
      </c>
    </row>
    <row r="163" s="2" customFormat="1" ht="24.15" customHeight="1">
      <c r="A163" s="34"/>
      <c r="B163" s="176"/>
      <c r="C163" s="177" t="s">
        <v>227</v>
      </c>
      <c r="D163" s="177" t="s">
        <v>142</v>
      </c>
      <c r="E163" s="178" t="s">
        <v>228</v>
      </c>
      <c r="F163" s="179" t="s">
        <v>229</v>
      </c>
      <c r="G163" s="180" t="s">
        <v>194</v>
      </c>
      <c r="H163" s="181">
        <v>143.38399999999999</v>
      </c>
      <c r="I163" s="182"/>
      <c r="J163" s="183">
        <f>ROUND(I163*H163,2)</f>
        <v>0</v>
      </c>
      <c r="K163" s="184"/>
      <c r="L163" s="35"/>
      <c r="M163" s="185" t="s">
        <v>1</v>
      </c>
      <c r="N163" s="186" t="s">
        <v>41</v>
      </c>
      <c r="O163" s="78"/>
      <c r="P163" s="187">
        <f>O163*H163</f>
        <v>0</v>
      </c>
      <c r="Q163" s="187">
        <v>0.00014999999999999999</v>
      </c>
      <c r="R163" s="187">
        <f>Q163*H163</f>
        <v>0.021507599999999995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90</v>
      </c>
      <c r="AT163" s="189" t="s">
        <v>142</v>
      </c>
      <c r="AU163" s="189" t="s">
        <v>84</v>
      </c>
      <c r="AY163" s="15" t="s">
        <v>140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84</v>
      </c>
      <c r="BK163" s="190">
        <f>ROUND(I163*H163,2)</f>
        <v>0</v>
      </c>
      <c r="BL163" s="15" t="s">
        <v>90</v>
      </c>
      <c r="BM163" s="189" t="s">
        <v>230</v>
      </c>
    </row>
    <row r="164" s="12" customFormat="1" ht="22.8" customHeight="1">
      <c r="A164" s="12"/>
      <c r="B164" s="163"/>
      <c r="C164" s="12"/>
      <c r="D164" s="164" t="s">
        <v>74</v>
      </c>
      <c r="E164" s="174" t="s">
        <v>90</v>
      </c>
      <c r="F164" s="174" t="s">
        <v>231</v>
      </c>
      <c r="G164" s="12"/>
      <c r="H164" s="12"/>
      <c r="I164" s="166"/>
      <c r="J164" s="175">
        <f>BK164</f>
        <v>0</v>
      </c>
      <c r="K164" s="12"/>
      <c r="L164" s="163"/>
      <c r="M164" s="168"/>
      <c r="N164" s="169"/>
      <c r="O164" s="169"/>
      <c r="P164" s="170">
        <f>SUM(P165:P168)</f>
        <v>0</v>
      </c>
      <c r="Q164" s="169"/>
      <c r="R164" s="170">
        <f>SUM(R165:R168)</f>
        <v>11.644985039999998</v>
      </c>
      <c r="S164" s="169"/>
      <c r="T164" s="171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4" t="s">
        <v>80</v>
      </c>
      <c r="AT164" s="172" t="s">
        <v>74</v>
      </c>
      <c r="AU164" s="172" t="s">
        <v>80</v>
      </c>
      <c r="AY164" s="164" t="s">
        <v>140</v>
      </c>
      <c r="BK164" s="173">
        <f>SUM(BK165:BK168)</f>
        <v>0</v>
      </c>
    </row>
    <row r="165" s="2" customFormat="1" ht="21.75" customHeight="1">
      <c r="A165" s="34"/>
      <c r="B165" s="176"/>
      <c r="C165" s="177" t="s">
        <v>232</v>
      </c>
      <c r="D165" s="177" t="s">
        <v>142</v>
      </c>
      <c r="E165" s="178" t="s">
        <v>233</v>
      </c>
      <c r="F165" s="179" t="s">
        <v>234</v>
      </c>
      <c r="G165" s="180" t="s">
        <v>145</v>
      </c>
      <c r="H165" s="181">
        <v>4.7039999999999997</v>
      </c>
      <c r="I165" s="182"/>
      <c r="J165" s="183">
        <f>ROUND(I165*H165,2)</f>
        <v>0</v>
      </c>
      <c r="K165" s="184"/>
      <c r="L165" s="35"/>
      <c r="M165" s="185" t="s">
        <v>1</v>
      </c>
      <c r="N165" s="186" t="s">
        <v>41</v>
      </c>
      <c r="O165" s="78"/>
      <c r="P165" s="187">
        <f>O165*H165</f>
        <v>0</v>
      </c>
      <c r="Q165" s="187">
        <v>2.4018600000000001</v>
      </c>
      <c r="R165" s="187">
        <f>Q165*H165</f>
        <v>11.298349439999999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90</v>
      </c>
      <c r="AT165" s="189" t="s">
        <v>142</v>
      </c>
      <c r="AU165" s="189" t="s">
        <v>84</v>
      </c>
      <c r="AY165" s="15" t="s">
        <v>140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84</v>
      </c>
      <c r="BK165" s="190">
        <f>ROUND(I165*H165,2)</f>
        <v>0</v>
      </c>
      <c r="BL165" s="15" t="s">
        <v>90</v>
      </c>
      <c r="BM165" s="189" t="s">
        <v>235</v>
      </c>
    </row>
    <row r="166" s="2" customFormat="1" ht="24.15" customHeight="1">
      <c r="A166" s="34"/>
      <c r="B166" s="176"/>
      <c r="C166" s="177" t="s">
        <v>236</v>
      </c>
      <c r="D166" s="177" t="s">
        <v>142</v>
      </c>
      <c r="E166" s="178" t="s">
        <v>237</v>
      </c>
      <c r="F166" s="179" t="s">
        <v>238</v>
      </c>
      <c r="G166" s="180" t="s">
        <v>171</v>
      </c>
      <c r="H166" s="181">
        <v>27.420000000000002</v>
      </c>
      <c r="I166" s="182"/>
      <c r="J166" s="183">
        <f>ROUND(I166*H166,2)</f>
        <v>0</v>
      </c>
      <c r="K166" s="184"/>
      <c r="L166" s="35"/>
      <c r="M166" s="185" t="s">
        <v>1</v>
      </c>
      <c r="N166" s="186" t="s">
        <v>41</v>
      </c>
      <c r="O166" s="78"/>
      <c r="P166" s="187">
        <f>O166*H166</f>
        <v>0</v>
      </c>
      <c r="Q166" s="187">
        <v>0.0034099999999999998</v>
      </c>
      <c r="R166" s="187">
        <f>Q166*H166</f>
        <v>0.093502200000000008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90</v>
      </c>
      <c r="AT166" s="189" t="s">
        <v>142</v>
      </c>
      <c r="AU166" s="189" t="s">
        <v>84</v>
      </c>
      <c r="AY166" s="15" t="s">
        <v>140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84</v>
      </c>
      <c r="BK166" s="190">
        <f>ROUND(I166*H166,2)</f>
        <v>0</v>
      </c>
      <c r="BL166" s="15" t="s">
        <v>90</v>
      </c>
      <c r="BM166" s="189" t="s">
        <v>239</v>
      </c>
    </row>
    <row r="167" s="2" customFormat="1" ht="24.15" customHeight="1">
      <c r="A167" s="34"/>
      <c r="B167" s="176"/>
      <c r="C167" s="177" t="s">
        <v>240</v>
      </c>
      <c r="D167" s="177" t="s">
        <v>142</v>
      </c>
      <c r="E167" s="178" t="s">
        <v>241</v>
      </c>
      <c r="F167" s="179" t="s">
        <v>242</v>
      </c>
      <c r="G167" s="180" t="s">
        <v>171</v>
      </c>
      <c r="H167" s="181">
        <v>27.420000000000002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41</v>
      </c>
      <c r="O167" s="78"/>
      <c r="P167" s="187">
        <f>O167*H167</f>
        <v>0</v>
      </c>
      <c r="Q167" s="187">
        <v>0</v>
      </c>
      <c r="R167" s="187">
        <f>Q167*H167</f>
        <v>0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90</v>
      </c>
      <c r="AT167" s="189" t="s">
        <v>142</v>
      </c>
      <c r="AU167" s="189" t="s">
        <v>84</v>
      </c>
      <c r="AY167" s="15" t="s">
        <v>140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84</v>
      </c>
      <c r="BK167" s="190">
        <f>ROUND(I167*H167,2)</f>
        <v>0</v>
      </c>
      <c r="BL167" s="15" t="s">
        <v>90</v>
      </c>
      <c r="BM167" s="189" t="s">
        <v>243</v>
      </c>
    </row>
    <row r="168" s="2" customFormat="1" ht="24.15" customHeight="1">
      <c r="A168" s="34"/>
      <c r="B168" s="176"/>
      <c r="C168" s="177" t="s">
        <v>244</v>
      </c>
      <c r="D168" s="177" t="s">
        <v>142</v>
      </c>
      <c r="E168" s="178" t="s">
        <v>245</v>
      </c>
      <c r="F168" s="179" t="s">
        <v>246</v>
      </c>
      <c r="G168" s="180" t="s">
        <v>247</v>
      </c>
      <c r="H168" s="181">
        <v>0.249</v>
      </c>
      <c r="I168" s="182"/>
      <c r="J168" s="183">
        <f>ROUND(I168*H168,2)</f>
        <v>0</v>
      </c>
      <c r="K168" s="184"/>
      <c r="L168" s="35"/>
      <c r="M168" s="185" t="s">
        <v>1</v>
      </c>
      <c r="N168" s="186" t="s">
        <v>41</v>
      </c>
      <c r="O168" s="78"/>
      <c r="P168" s="187">
        <f>O168*H168</f>
        <v>0</v>
      </c>
      <c r="Q168" s="187">
        <v>1.0166</v>
      </c>
      <c r="R168" s="187">
        <f>Q168*H168</f>
        <v>0.25313340000000001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90</v>
      </c>
      <c r="AT168" s="189" t="s">
        <v>142</v>
      </c>
      <c r="AU168" s="189" t="s">
        <v>84</v>
      </c>
      <c r="AY168" s="15" t="s">
        <v>140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84</v>
      </c>
      <c r="BK168" s="190">
        <f>ROUND(I168*H168,2)</f>
        <v>0</v>
      </c>
      <c r="BL168" s="15" t="s">
        <v>90</v>
      </c>
      <c r="BM168" s="189" t="s">
        <v>248</v>
      </c>
    </row>
    <row r="169" s="12" customFormat="1" ht="22.8" customHeight="1">
      <c r="A169" s="12"/>
      <c r="B169" s="163"/>
      <c r="C169" s="12"/>
      <c r="D169" s="164" t="s">
        <v>74</v>
      </c>
      <c r="E169" s="174" t="s">
        <v>160</v>
      </c>
      <c r="F169" s="174" t="s">
        <v>249</v>
      </c>
      <c r="G169" s="12"/>
      <c r="H169" s="12"/>
      <c r="I169" s="166"/>
      <c r="J169" s="175">
        <f>BK169</f>
        <v>0</v>
      </c>
      <c r="K169" s="12"/>
      <c r="L169" s="163"/>
      <c r="M169" s="168"/>
      <c r="N169" s="169"/>
      <c r="O169" s="169"/>
      <c r="P169" s="170">
        <f>SUM(P170:P197)</f>
        <v>0</v>
      </c>
      <c r="Q169" s="169"/>
      <c r="R169" s="170">
        <f>SUM(R170:R197)</f>
        <v>126.49115510999999</v>
      </c>
      <c r="S169" s="169"/>
      <c r="T169" s="171">
        <f>SUM(T170:T197)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4" t="s">
        <v>80</v>
      </c>
      <c r="AT169" s="172" t="s">
        <v>74</v>
      </c>
      <c r="AU169" s="172" t="s">
        <v>80</v>
      </c>
      <c r="AY169" s="164" t="s">
        <v>140</v>
      </c>
      <c r="BK169" s="173">
        <f>SUM(BK170:BK197)</f>
        <v>0</v>
      </c>
    </row>
    <row r="170" s="2" customFormat="1" ht="24.15" customHeight="1">
      <c r="A170" s="34"/>
      <c r="B170" s="176"/>
      <c r="C170" s="177" t="s">
        <v>250</v>
      </c>
      <c r="D170" s="177" t="s">
        <v>142</v>
      </c>
      <c r="E170" s="178" t="s">
        <v>251</v>
      </c>
      <c r="F170" s="179" t="s">
        <v>252</v>
      </c>
      <c r="G170" s="180" t="s">
        <v>171</v>
      </c>
      <c r="H170" s="181">
        <v>71.495000000000005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78"/>
      <c r="P170" s="187">
        <f>O170*H170</f>
        <v>0</v>
      </c>
      <c r="Q170" s="187">
        <v>0.00019000000000000001</v>
      </c>
      <c r="R170" s="187">
        <f>Q170*H170</f>
        <v>0.013584050000000002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90</v>
      </c>
      <c r="AT170" s="189" t="s">
        <v>142</v>
      </c>
      <c r="AU170" s="189" t="s">
        <v>84</v>
      </c>
      <c r="AY170" s="15" t="s">
        <v>140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84</v>
      </c>
      <c r="BK170" s="190">
        <f>ROUND(I170*H170,2)</f>
        <v>0</v>
      </c>
      <c r="BL170" s="15" t="s">
        <v>90</v>
      </c>
      <c r="BM170" s="189" t="s">
        <v>253</v>
      </c>
    </row>
    <row r="171" s="2" customFormat="1" ht="24.15" customHeight="1">
      <c r="A171" s="34"/>
      <c r="B171" s="176"/>
      <c r="C171" s="177" t="s">
        <v>254</v>
      </c>
      <c r="D171" s="177" t="s">
        <v>142</v>
      </c>
      <c r="E171" s="178" t="s">
        <v>255</v>
      </c>
      <c r="F171" s="179" t="s">
        <v>256</v>
      </c>
      <c r="G171" s="180" t="s">
        <v>171</v>
      </c>
      <c r="H171" s="181">
        <v>49.859999999999999</v>
      </c>
      <c r="I171" s="182"/>
      <c r="J171" s="183">
        <f>ROUND(I171*H171,2)</f>
        <v>0</v>
      </c>
      <c r="K171" s="184"/>
      <c r="L171" s="35"/>
      <c r="M171" s="185" t="s">
        <v>1</v>
      </c>
      <c r="N171" s="186" t="s">
        <v>41</v>
      </c>
      <c r="O171" s="78"/>
      <c r="P171" s="187">
        <f>O171*H171</f>
        <v>0</v>
      </c>
      <c r="Q171" s="187">
        <v>0.00042000000000000002</v>
      </c>
      <c r="R171" s="187">
        <f>Q171*H171</f>
        <v>0.0209412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90</v>
      </c>
      <c r="AT171" s="189" t="s">
        <v>142</v>
      </c>
      <c r="AU171" s="189" t="s">
        <v>84</v>
      </c>
      <c r="AY171" s="15" t="s">
        <v>140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84</v>
      </c>
      <c r="BK171" s="190">
        <f>ROUND(I171*H171,2)</f>
        <v>0</v>
      </c>
      <c r="BL171" s="15" t="s">
        <v>90</v>
      </c>
      <c r="BM171" s="189" t="s">
        <v>257</v>
      </c>
    </row>
    <row r="172" s="2" customFormat="1" ht="24.15" customHeight="1">
      <c r="A172" s="34"/>
      <c r="B172" s="176"/>
      <c r="C172" s="177" t="s">
        <v>258</v>
      </c>
      <c r="D172" s="177" t="s">
        <v>142</v>
      </c>
      <c r="E172" s="178" t="s">
        <v>259</v>
      </c>
      <c r="F172" s="179" t="s">
        <v>260</v>
      </c>
      <c r="G172" s="180" t="s">
        <v>171</v>
      </c>
      <c r="H172" s="181">
        <v>545.22000000000003</v>
      </c>
      <c r="I172" s="182"/>
      <c r="J172" s="183">
        <f>ROUND(I172*H172,2)</f>
        <v>0</v>
      </c>
      <c r="K172" s="184"/>
      <c r="L172" s="35"/>
      <c r="M172" s="185" t="s">
        <v>1</v>
      </c>
      <c r="N172" s="186" t="s">
        <v>41</v>
      </c>
      <c r="O172" s="78"/>
      <c r="P172" s="187">
        <f>O172*H172</f>
        <v>0</v>
      </c>
      <c r="Q172" s="187">
        <v>0.00020000000000000001</v>
      </c>
      <c r="R172" s="187">
        <f>Q172*H172</f>
        <v>0.10904400000000002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90</v>
      </c>
      <c r="AT172" s="189" t="s">
        <v>142</v>
      </c>
      <c r="AU172" s="189" t="s">
        <v>84</v>
      </c>
      <c r="AY172" s="15" t="s">
        <v>140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84</v>
      </c>
      <c r="BK172" s="190">
        <f>ROUND(I172*H172,2)</f>
        <v>0</v>
      </c>
      <c r="BL172" s="15" t="s">
        <v>90</v>
      </c>
      <c r="BM172" s="189" t="s">
        <v>261</v>
      </c>
    </row>
    <row r="173" s="2" customFormat="1" ht="24.15" customHeight="1">
      <c r="A173" s="34"/>
      <c r="B173" s="176"/>
      <c r="C173" s="177" t="s">
        <v>262</v>
      </c>
      <c r="D173" s="177" t="s">
        <v>142</v>
      </c>
      <c r="E173" s="178" t="s">
        <v>263</v>
      </c>
      <c r="F173" s="179" t="s">
        <v>264</v>
      </c>
      <c r="G173" s="180" t="s">
        <v>171</v>
      </c>
      <c r="H173" s="181">
        <v>49.859999999999999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41</v>
      </c>
      <c r="O173" s="78"/>
      <c r="P173" s="187">
        <f>O173*H173</f>
        <v>0</v>
      </c>
      <c r="Q173" s="187">
        <v>0.0049500000000000004</v>
      </c>
      <c r="R173" s="187">
        <f>Q173*H173</f>
        <v>0.24680700000000003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90</v>
      </c>
      <c r="AT173" s="189" t="s">
        <v>142</v>
      </c>
      <c r="AU173" s="189" t="s">
        <v>84</v>
      </c>
      <c r="AY173" s="15" t="s">
        <v>140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84</v>
      </c>
      <c r="BK173" s="190">
        <f>ROUND(I173*H173,2)</f>
        <v>0</v>
      </c>
      <c r="BL173" s="15" t="s">
        <v>90</v>
      </c>
      <c r="BM173" s="189" t="s">
        <v>265</v>
      </c>
    </row>
    <row r="174" s="2" customFormat="1" ht="24.15" customHeight="1">
      <c r="A174" s="34"/>
      <c r="B174" s="176"/>
      <c r="C174" s="177" t="s">
        <v>266</v>
      </c>
      <c r="D174" s="177" t="s">
        <v>142</v>
      </c>
      <c r="E174" s="178" t="s">
        <v>267</v>
      </c>
      <c r="F174" s="179" t="s">
        <v>268</v>
      </c>
      <c r="G174" s="180" t="s">
        <v>171</v>
      </c>
      <c r="H174" s="181">
        <v>49.859999999999999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41</v>
      </c>
      <c r="O174" s="78"/>
      <c r="P174" s="187">
        <f>O174*H174</f>
        <v>0</v>
      </c>
      <c r="Q174" s="187">
        <v>0.0051500000000000001</v>
      </c>
      <c r="R174" s="187">
        <f>Q174*H174</f>
        <v>0.25677899999999998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90</v>
      </c>
      <c r="AT174" s="189" t="s">
        <v>142</v>
      </c>
      <c r="AU174" s="189" t="s">
        <v>84</v>
      </c>
      <c r="AY174" s="15" t="s">
        <v>140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84</v>
      </c>
      <c r="BK174" s="190">
        <f>ROUND(I174*H174,2)</f>
        <v>0</v>
      </c>
      <c r="BL174" s="15" t="s">
        <v>90</v>
      </c>
      <c r="BM174" s="189" t="s">
        <v>269</v>
      </c>
    </row>
    <row r="175" s="2" customFormat="1" ht="37.8" customHeight="1">
      <c r="A175" s="34"/>
      <c r="B175" s="176"/>
      <c r="C175" s="177" t="s">
        <v>270</v>
      </c>
      <c r="D175" s="177" t="s">
        <v>142</v>
      </c>
      <c r="E175" s="178" t="s">
        <v>271</v>
      </c>
      <c r="F175" s="179" t="s">
        <v>272</v>
      </c>
      <c r="G175" s="180" t="s">
        <v>171</v>
      </c>
      <c r="H175" s="181">
        <v>1714.952</v>
      </c>
      <c r="I175" s="182"/>
      <c r="J175" s="183">
        <f>ROUND(I175*H175,2)</f>
        <v>0</v>
      </c>
      <c r="K175" s="184"/>
      <c r="L175" s="35"/>
      <c r="M175" s="185" t="s">
        <v>1</v>
      </c>
      <c r="N175" s="186" t="s">
        <v>41</v>
      </c>
      <c r="O175" s="78"/>
      <c r="P175" s="187">
        <f>O175*H175</f>
        <v>0</v>
      </c>
      <c r="Q175" s="187">
        <v>0.00014999999999999999</v>
      </c>
      <c r="R175" s="187">
        <f>Q175*H175</f>
        <v>0.25724279999999999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90</v>
      </c>
      <c r="AT175" s="189" t="s">
        <v>142</v>
      </c>
      <c r="AU175" s="189" t="s">
        <v>84</v>
      </c>
      <c r="AY175" s="15" t="s">
        <v>140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84</v>
      </c>
      <c r="BK175" s="190">
        <f>ROUND(I175*H175,2)</f>
        <v>0</v>
      </c>
      <c r="BL175" s="15" t="s">
        <v>90</v>
      </c>
      <c r="BM175" s="189" t="s">
        <v>273</v>
      </c>
    </row>
    <row r="176" s="2" customFormat="1" ht="24.15" customHeight="1">
      <c r="A176" s="34"/>
      <c r="B176" s="176"/>
      <c r="C176" s="177" t="s">
        <v>274</v>
      </c>
      <c r="D176" s="177" t="s">
        <v>142</v>
      </c>
      <c r="E176" s="178" t="s">
        <v>275</v>
      </c>
      <c r="F176" s="179" t="s">
        <v>276</v>
      </c>
      <c r="G176" s="180" t="s">
        <v>171</v>
      </c>
      <c r="H176" s="181">
        <v>1481.8420000000001</v>
      </c>
      <c r="I176" s="182"/>
      <c r="J176" s="183">
        <f>ROUND(I176*H176,2)</f>
        <v>0</v>
      </c>
      <c r="K176" s="184"/>
      <c r="L176" s="35"/>
      <c r="M176" s="185" t="s">
        <v>1</v>
      </c>
      <c r="N176" s="186" t="s">
        <v>41</v>
      </c>
      <c r="O176" s="78"/>
      <c r="P176" s="187">
        <f>O176*H176</f>
        <v>0</v>
      </c>
      <c r="Q176" s="187">
        <v>0.0041999999999999997</v>
      </c>
      <c r="R176" s="187">
        <f>Q176*H176</f>
        <v>6.2237363999999999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90</v>
      </c>
      <c r="AT176" s="189" t="s">
        <v>142</v>
      </c>
      <c r="AU176" s="189" t="s">
        <v>84</v>
      </c>
      <c r="AY176" s="15" t="s">
        <v>140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84</v>
      </c>
      <c r="BK176" s="190">
        <f>ROUND(I176*H176,2)</f>
        <v>0</v>
      </c>
      <c r="BL176" s="15" t="s">
        <v>90</v>
      </c>
      <c r="BM176" s="189" t="s">
        <v>277</v>
      </c>
    </row>
    <row r="177" s="2" customFormat="1" ht="24.15" customHeight="1">
      <c r="A177" s="34"/>
      <c r="B177" s="176"/>
      <c r="C177" s="177" t="s">
        <v>278</v>
      </c>
      <c r="D177" s="177" t="s">
        <v>142</v>
      </c>
      <c r="E177" s="178" t="s">
        <v>279</v>
      </c>
      <c r="F177" s="179" t="s">
        <v>280</v>
      </c>
      <c r="G177" s="180" t="s">
        <v>194</v>
      </c>
      <c r="H177" s="181">
        <v>282.63999999999999</v>
      </c>
      <c r="I177" s="182"/>
      <c r="J177" s="183">
        <f>ROUND(I177*H177,2)</f>
        <v>0</v>
      </c>
      <c r="K177" s="184"/>
      <c r="L177" s="35"/>
      <c r="M177" s="185" t="s">
        <v>1</v>
      </c>
      <c r="N177" s="186" t="s">
        <v>41</v>
      </c>
      <c r="O177" s="78"/>
      <c r="P177" s="187">
        <f>O177*H177</f>
        <v>0</v>
      </c>
      <c r="Q177" s="187">
        <v>0.00191</v>
      </c>
      <c r="R177" s="187">
        <f>Q177*H177</f>
        <v>0.53984239999999994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90</v>
      </c>
      <c r="AT177" s="189" t="s">
        <v>142</v>
      </c>
      <c r="AU177" s="189" t="s">
        <v>84</v>
      </c>
      <c r="AY177" s="15" t="s">
        <v>140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84</v>
      </c>
      <c r="BK177" s="190">
        <f>ROUND(I177*H177,2)</f>
        <v>0</v>
      </c>
      <c r="BL177" s="15" t="s">
        <v>90</v>
      </c>
      <c r="BM177" s="189" t="s">
        <v>281</v>
      </c>
    </row>
    <row r="178" s="2" customFormat="1" ht="24.15" customHeight="1">
      <c r="A178" s="34"/>
      <c r="B178" s="176"/>
      <c r="C178" s="177" t="s">
        <v>282</v>
      </c>
      <c r="D178" s="177" t="s">
        <v>142</v>
      </c>
      <c r="E178" s="178" t="s">
        <v>283</v>
      </c>
      <c r="F178" s="179" t="s">
        <v>284</v>
      </c>
      <c r="G178" s="180" t="s">
        <v>171</v>
      </c>
      <c r="H178" s="181">
        <v>1714.952</v>
      </c>
      <c r="I178" s="182"/>
      <c r="J178" s="183">
        <f>ROUND(I178*H178,2)</f>
        <v>0</v>
      </c>
      <c r="K178" s="184"/>
      <c r="L178" s="35"/>
      <c r="M178" s="185" t="s">
        <v>1</v>
      </c>
      <c r="N178" s="186" t="s">
        <v>41</v>
      </c>
      <c r="O178" s="78"/>
      <c r="P178" s="187">
        <f>O178*H178</f>
        <v>0</v>
      </c>
      <c r="Q178" s="187">
        <v>0.0051500000000000001</v>
      </c>
      <c r="R178" s="187">
        <f>Q178*H178</f>
        <v>8.8320027999999997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90</v>
      </c>
      <c r="AT178" s="189" t="s">
        <v>142</v>
      </c>
      <c r="AU178" s="189" t="s">
        <v>84</v>
      </c>
      <c r="AY178" s="15" t="s">
        <v>140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84</v>
      </c>
      <c r="BK178" s="190">
        <f>ROUND(I178*H178,2)</f>
        <v>0</v>
      </c>
      <c r="BL178" s="15" t="s">
        <v>90</v>
      </c>
      <c r="BM178" s="189" t="s">
        <v>285</v>
      </c>
    </row>
    <row r="179" s="2" customFormat="1" ht="24.15" customHeight="1">
      <c r="A179" s="34"/>
      <c r="B179" s="176"/>
      <c r="C179" s="177" t="s">
        <v>286</v>
      </c>
      <c r="D179" s="177" t="s">
        <v>142</v>
      </c>
      <c r="E179" s="178" t="s">
        <v>287</v>
      </c>
      <c r="F179" s="179" t="s">
        <v>288</v>
      </c>
      <c r="G179" s="180" t="s">
        <v>171</v>
      </c>
      <c r="H179" s="181">
        <v>609.83500000000004</v>
      </c>
      <c r="I179" s="182"/>
      <c r="J179" s="183">
        <f>ROUND(I179*H179,2)</f>
        <v>0</v>
      </c>
      <c r="K179" s="184"/>
      <c r="L179" s="35"/>
      <c r="M179" s="185" t="s">
        <v>1</v>
      </c>
      <c r="N179" s="186" t="s">
        <v>41</v>
      </c>
      <c r="O179" s="78"/>
      <c r="P179" s="187">
        <f>O179*H179</f>
        <v>0</v>
      </c>
      <c r="Q179" s="187">
        <v>0.00040000000000000002</v>
      </c>
      <c r="R179" s="187">
        <f>Q179*H179</f>
        <v>0.24393400000000004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90</v>
      </c>
      <c r="AT179" s="189" t="s">
        <v>142</v>
      </c>
      <c r="AU179" s="189" t="s">
        <v>84</v>
      </c>
      <c r="AY179" s="15" t="s">
        <v>140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84</v>
      </c>
      <c r="BK179" s="190">
        <f>ROUND(I179*H179,2)</f>
        <v>0</v>
      </c>
      <c r="BL179" s="15" t="s">
        <v>90</v>
      </c>
      <c r="BM179" s="189" t="s">
        <v>289</v>
      </c>
    </row>
    <row r="180" s="2" customFormat="1" ht="24.15" customHeight="1">
      <c r="A180" s="34"/>
      <c r="B180" s="176"/>
      <c r="C180" s="177" t="s">
        <v>290</v>
      </c>
      <c r="D180" s="177" t="s">
        <v>142</v>
      </c>
      <c r="E180" s="178" t="s">
        <v>291</v>
      </c>
      <c r="F180" s="179" t="s">
        <v>292</v>
      </c>
      <c r="G180" s="180" t="s">
        <v>171</v>
      </c>
      <c r="H180" s="181">
        <v>576.68499999999995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41</v>
      </c>
      <c r="O180" s="78"/>
      <c r="P180" s="187">
        <f>O180*H180</f>
        <v>0</v>
      </c>
      <c r="Q180" s="187">
        <v>0.0028999999999999998</v>
      </c>
      <c r="R180" s="187">
        <f>Q180*H180</f>
        <v>1.6723864999999998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90</v>
      </c>
      <c r="AT180" s="189" t="s">
        <v>142</v>
      </c>
      <c r="AU180" s="189" t="s">
        <v>84</v>
      </c>
      <c r="AY180" s="15" t="s">
        <v>140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84</v>
      </c>
      <c r="BK180" s="190">
        <f>ROUND(I180*H180,2)</f>
        <v>0</v>
      </c>
      <c r="BL180" s="15" t="s">
        <v>90</v>
      </c>
      <c r="BM180" s="189" t="s">
        <v>293</v>
      </c>
    </row>
    <row r="181" s="2" customFormat="1" ht="24.15" customHeight="1">
      <c r="A181" s="34"/>
      <c r="B181" s="176"/>
      <c r="C181" s="177" t="s">
        <v>294</v>
      </c>
      <c r="D181" s="177" t="s">
        <v>142</v>
      </c>
      <c r="E181" s="178" t="s">
        <v>295</v>
      </c>
      <c r="F181" s="179" t="s">
        <v>296</v>
      </c>
      <c r="G181" s="180" t="s">
        <v>171</v>
      </c>
      <c r="H181" s="181">
        <v>33.149999999999999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41</v>
      </c>
      <c r="O181" s="78"/>
      <c r="P181" s="187">
        <f>O181*H181</f>
        <v>0</v>
      </c>
      <c r="Q181" s="187">
        <v>0.0061799999999999997</v>
      </c>
      <c r="R181" s="187">
        <f>Q181*H181</f>
        <v>0.20486699999999999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90</v>
      </c>
      <c r="AT181" s="189" t="s">
        <v>142</v>
      </c>
      <c r="AU181" s="189" t="s">
        <v>84</v>
      </c>
      <c r="AY181" s="15" t="s">
        <v>140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84</v>
      </c>
      <c r="BK181" s="190">
        <f>ROUND(I181*H181,2)</f>
        <v>0</v>
      </c>
      <c r="BL181" s="15" t="s">
        <v>90</v>
      </c>
      <c r="BM181" s="189" t="s">
        <v>297</v>
      </c>
    </row>
    <row r="182" s="2" customFormat="1" ht="24.15" customHeight="1">
      <c r="A182" s="34"/>
      <c r="B182" s="176"/>
      <c r="C182" s="177" t="s">
        <v>298</v>
      </c>
      <c r="D182" s="177" t="s">
        <v>142</v>
      </c>
      <c r="E182" s="178" t="s">
        <v>299</v>
      </c>
      <c r="F182" s="179" t="s">
        <v>300</v>
      </c>
      <c r="G182" s="180" t="s">
        <v>171</v>
      </c>
      <c r="H182" s="181">
        <v>37.225999999999999</v>
      </c>
      <c r="I182" s="182"/>
      <c r="J182" s="183">
        <f>ROUND(I182*H182,2)</f>
        <v>0</v>
      </c>
      <c r="K182" s="184"/>
      <c r="L182" s="35"/>
      <c r="M182" s="185" t="s">
        <v>1</v>
      </c>
      <c r="N182" s="186" t="s">
        <v>41</v>
      </c>
      <c r="O182" s="78"/>
      <c r="P182" s="187">
        <f>O182*H182</f>
        <v>0</v>
      </c>
      <c r="Q182" s="187">
        <v>0.0051500000000000001</v>
      </c>
      <c r="R182" s="187">
        <f>Q182*H182</f>
        <v>0.19171389999999999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90</v>
      </c>
      <c r="AT182" s="189" t="s">
        <v>142</v>
      </c>
      <c r="AU182" s="189" t="s">
        <v>84</v>
      </c>
      <c r="AY182" s="15" t="s">
        <v>140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84</v>
      </c>
      <c r="BK182" s="190">
        <f>ROUND(I182*H182,2)</f>
        <v>0</v>
      </c>
      <c r="BL182" s="15" t="s">
        <v>90</v>
      </c>
      <c r="BM182" s="189" t="s">
        <v>301</v>
      </c>
    </row>
    <row r="183" s="2" customFormat="1" ht="33" customHeight="1">
      <c r="A183" s="34"/>
      <c r="B183" s="176"/>
      <c r="C183" s="177" t="s">
        <v>302</v>
      </c>
      <c r="D183" s="177" t="s">
        <v>142</v>
      </c>
      <c r="E183" s="178" t="s">
        <v>303</v>
      </c>
      <c r="F183" s="179" t="s">
        <v>304</v>
      </c>
      <c r="G183" s="180" t="s">
        <v>171</v>
      </c>
      <c r="H183" s="181">
        <v>43.274999999999999</v>
      </c>
      <c r="I183" s="182"/>
      <c r="J183" s="183">
        <f>ROUND(I183*H183,2)</f>
        <v>0</v>
      </c>
      <c r="K183" s="184"/>
      <c r="L183" s="35"/>
      <c r="M183" s="185" t="s">
        <v>1</v>
      </c>
      <c r="N183" s="186" t="s">
        <v>41</v>
      </c>
      <c r="O183" s="78"/>
      <c r="P183" s="187">
        <f>O183*H183</f>
        <v>0</v>
      </c>
      <c r="Q183" s="187">
        <v>0.01368</v>
      </c>
      <c r="R183" s="187">
        <f>Q183*H183</f>
        <v>0.59200199999999992</v>
      </c>
      <c r="S183" s="187">
        <v>0</v>
      </c>
      <c r="T183" s="18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9" t="s">
        <v>90</v>
      </c>
      <c r="AT183" s="189" t="s">
        <v>142</v>
      </c>
      <c r="AU183" s="189" t="s">
        <v>84</v>
      </c>
      <c r="AY183" s="15" t="s">
        <v>140</v>
      </c>
      <c r="BE183" s="190">
        <f>IF(N183="základná",J183,0)</f>
        <v>0</v>
      </c>
      <c r="BF183" s="190">
        <f>IF(N183="znížená",J183,0)</f>
        <v>0</v>
      </c>
      <c r="BG183" s="190">
        <f>IF(N183="zákl. prenesená",J183,0)</f>
        <v>0</v>
      </c>
      <c r="BH183" s="190">
        <f>IF(N183="zníž. prenesená",J183,0)</f>
        <v>0</v>
      </c>
      <c r="BI183" s="190">
        <f>IF(N183="nulová",J183,0)</f>
        <v>0</v>
      </c>
      <c r="BJ183" s="15" t="s">
        <v>84</v>
      </c>
      <c r="BK183" s="190">
        <f>ROUND(I183*H183,2)</f>
        <v>0</v>
      </c>
      <c r="BL183" s="15" t="s">
        <v>90</v>
      </c>
      <c r="BM183" s="189" t="s">
        <v>305</v>
      </c>
    </row>
    <row r="184" s="2" customFormat="1" ht="24.15" customHeight="1">
      <c r="A184" s="34"/>
      <c r="B184" s="176"/>
      <c r="C184" s="177" t="s">
        <v>306</v>
      </c>
      <c r="D184" s="177" t="s">
        <v>142</v>
      </c>
      <c r="E184" s="178" t="s">
        <v>307</v>
      </c>
      <c r="F184" s="179" t="s">
        <v>308</v>
      </c>
      <c r="G184" s="180" t="s">
        <v>171</v>
      </c>
      <c r="H184" s="181">
        <v>539.45899999999995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78"/>
      <c r="P184" s="187">
        <f>O184*H184</f>
        <v>0</v>
      </c>
      <c r="Q184" s="187">
        <v>0.03984</v>
      </c>
      <c r="R184" s="187">
        <f>Q184*H184</f>
        <v>21.492046559999999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90</v>
      </c>
      <c r="AT184" s="189" t="s">
        <v>142</v>
      </c>
      <c r="AU184" s="189" t="s">
        <v>84</v>
      </c>
      <c r="AY184" s="15" t="s">
        <v>140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84</v>
      </c>
      <c r="BK184" s="190">
        <f>ROUND(I184*H184,2)</f>
        <v>0</v>
      </c>
      <c r="BL184" s="15" t="s">
        <v>90</v>
      </c>
      <c r="BM184" s="189" t="s">
        <v>309</v>
      </c>
    </row>
    <row r="185" s="2" customFormat="1" ht="33" customHeight="1">
      <c r="A185" s="34"/>
      <c r="B185" s="176"/>
      <c r="C185" s="177" t="s">
        <v>310</v>
      </c>
      <c r="D185" s="177" t="s">
        <v>142</v>
      </c>
      <c r="E185" s="178" t="s">
        <v>311</v>
      </c>
      <c r="F185" s="179" t="s">
        <v>312</v>
      </c>
      <c r="G185" s="180" t="s">
        <v>171</v>
      </c>
      <c r="H185" s="181">
        <v>38.759999999999998</v>
      </c>
      <c r="I185" s="182"/>
      <c r="J185" s="183">
        <f>ROUND(I185*H185,2)</f>
        <v>0</v>
      </c>
      <c r="K185" s="184"/>
      <c r="L185" s="35"/>
      <c r="M185" s="185" t="s">
        <v>1</v>
      </c>
      <c r="N185" s="186" t="s">
        <v>41</v>
      </c>
      <c r="O185" s="78"/>
      <c r="P185" s="187">
        <f>O185*H185</f>
        <v>0</v>
      </c>
      <c r="Q185" s="187">
        <v>0.15364</v>
      </c>
      <c r="R185" s="187">
        <f>Q185*H185</f>
        <v>5.9550863999999999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90</v>
      </c>
      <c r="AT185" s="189" t="s">
        <v>142</v>
      </c>
      <c r="AU185" s="189" t="s">
        <v>84</v>
      </c>
      <c r="AY185" s="15" t="s">
        <v>140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84</v>
      </c>
      <c r="BK185" s="190">
        <f>ROUND(I185*H185,2)</f>
        <v>0</v>
      </c>
      <c r="BL185" s="15" t="s">
        <v>90</v>
      </c>
      <c r="BM185" s="189" t="s">
        <v>313</v>
      </c>
    </row>
    <row r="186" s="2" customFormat="1" ht="33" customHeight="1">
      <c r="A186" s="34"/>
      <c r="B186" s="176"/>
      <c r="C186" s="177" t="s">
        <v>314</v>
      </c>
      <c r="D186" s="177" t="s">
        <v>142</v>
      </c>
      <c r="E186" s="178" t="s">
        <v>315</v>
      </c>
      <c r="F186" s="179" t="s">
        <v>316</v>
      </c>
      <c r="G186" s="180" t="s">
        <v>171</v>
      </c>
      <c r="H186" s="181">
        <v>422.44</v>
      </c>
      <c r="I186" s="182"/>
      <c r="J186" s="183">
        <f>ROUND(I186*H186,2)</f>
        <v>0</v>
      </c>
      <c r="K186" s="184"/>
      <c r="L186" s="35"/>
      <c r="M186" s="185" t="s">
        <v>1</v>
      </c>
      <c r="N186" s="186" t="s">
        <v>41</v>
      </c>
      <c r="O186" s="78"/>
      <c r="P186" s="187">
        <f>O186*H186</f>
        <v>0</v>
      </c>
      <c r="Q186" s="187">
        <v>0.17559</v>
      </c>
      <c r="R186" s="187">
        <f>Q186*H186</f>
        <v>74.176239600000002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90</v>
      </c>
      <c r="AT186" s="189" t="s">
        <v>142</v>
      </c>
      <c r="AU186" s="189" t="s">
        <v>84</v>
      </c>
      <c r="AY186" s="15" t="s">
        <v>140</v>
      </c>
      <c r="BE186" s="190">
        <f>IF(N186="základná",J186,0)</f>
        <v>0</v>
      </c>
      <c r="BF186" s="190">
        <f>IF(N186="znížená",J186,0)</f>
        <v>0</v>
      </c>
      <c r="BG186" s="190">
        <f>IF(N186="zákl. prenesená",J186,0)</f>
        <v>0</v>
      </c>
      <c r="BH186" s="190">
        <f>IF(N186="zníž. prenesená",J186,0)</f>
        <v>0</v>
      </c>
      <c r="BI186" s="190">
        <f>IF(N186="nulová",J186,0)</f>
        <v>0</v>
      </c>
      <c r="BJ186" s="15" t="s">
        <v>84</v>
      </c>
      <c r="BK186" s="190">
        <f>ROUND(I186*H186,2)</f>
        <v>0</v>
      </c>
      <c r="BL186" s="15" t="s">
        <v>90</v>
      </c>
      <c r="BM186" s="189" t="s">
        <v>317</v>
      </c>
    </row>
    <row r="187" s="2" customFormat="1" ht="24.15" customHeight="1">
      <c r="A187" s="34"/>
      <c r="B187" s="176"/>
      <c r="C187" s="177" t="s">
        <v>318</v>
      </c>
      <c r="D187" s="177" t="s">
        <v>142</v>
      </c>
      <c r="E187" s="178" t="s">
        <v>319</v>
      </c>
      <c r="F187" s="179" t="s">
        <v>320</v>
      </c>
      <c r="G187" s="180" t="s">
        <v>171</v>
      </c>
      <c r="H187" s="181">
        <v>461.19999999999999</v>
      </c>
      <c r="I187" s="182"/>
      <c r="J187" s="183">
        <f>ROUND(I187*H187,2)</f>
        <v>0</v>
      </c>
      <c r="K187" s="184"/>
      <c r="L187" s="35"/>
      <c r="M187" s="185" t="s">
        <v>1</v>
      </c>
      <c r="N187" s="186" t="s">
        <v>41</v>
      </c>
      <c r="O187" s="78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90</v>
      </c>
      <c r="AT187" s="189" t="s">
        <v>142</v>
      </c>
      <c r="AU187" s="189" t="s">
        <v>84</v>
      </c>
      <c r="AY187" s="15" t="s">
        <v>140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84</v>
      </c>
      <c r="BK187" s="190">
        <f>ROUND(I187*H187,2)</f>
        <v>0</v>
      </c>
      <c r="BL187" s="15" t="s">
        <v>90</v>
      </c>
      <c r="BM187" s="189" t="s">
        <v>321</v>
      </c>
    </row>
    <row r="188" s="2" customFormat="1" ht="16.5" customHeight="1">
      <c r="A188" s="34"/>
      <c r="B188" s="176"/>
      <c r="C188" s="191" t="s">
        <v>322</v>
      </c>
      <c r="D188" s="191" t="s">
        <v>323</v>
      </c>
      <c r="E188" s="192" t="s">
        <v>324</v>
      </c>
      <c r="F188" s="193" t="s">
        <v>325</v>
      </c>
      <c r="G188" s="194" t="s">
        <v>171</v>
      </c>
      <c r="H188" s="195">
        <v>530.38</v>
      </c>
      <c r="I188" s="196"/>
      <c r="J188" s="197">
        <f>ROUND(I188*H188,2)</f>
        <v>0</v>
      </c>
      <c r="K188" s="198"/>
      <c r="L188" s="199"/>
      <c r="M188" s="200" t="s">
        <v>1</v>
      </c>
      <c r="N188" s="201" t="s">
        <v>41</v>
      </c>
      <c r="O188" s="78"/>
      <c r="P188" s="187">
        <f>O188*H188</f>
        <v>0</v>
      </c>
      <c r="Q188" s="187">
        <v>0.00010000000000000001</v>
      </c>
      <c r="R188" s="187">
        <f>Q188*H188</f>
        <v>0.053038000000000002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168</v>
      </c>
      <c r="AT188" s="189" t="s">
        <v>323</v>
      </c>
      <c r="AU188" s="189" t="s">
        <v>84</v>
      </c>
      <c r="AY188" s="15" t="s">
        <v>140</v>
      </c>
      <c r="BE188" s="190">
        <f>IF(N188="základná",J188,0)</f>
        <v>0</v>
      </c>
      <c r="BF188" s="190">
        <f>IF(N188="znížená",J188,0)</f>
        <v>0</v>
      </c>
      <c r="BG188" s="190">
        <f>IF(N188="zákl. prenesená",J188,0)</f>
        <v>0</v>
      </c>
      <c r="BH188" s="190">
        <f>IF(N188="zníž. prenesená",J188,0)</f>
        <v>0</v>
      </c>
      <c r="BI188" s="190">
        <f>IF(N188="nulová",J188,0)</f>
        <v>0</v>
      </c>
      <c r="BJ188" s="15" t="s">
        <v>84</v>
      </c>
      <c r="BK188" s="190">
        <f>ROUND(I188*H188,2)</f>
        <v>0</v>
      </c>
      <c r="BL188" s="15" t="s">
        <v>90</v>
      </c>
      <c r="BM188" s="189" t="s">
        <v>326</v>
      </c>
    </row>
    <row r="189" s="2" customFormat="1" ht="16.5" customHeight="1">
      <c r="A189" s="34"/>
      <c r="B189" s="176"/>
      <c r="C189" s="177" t="s">
        <v>327</v>
      </c>
      <c r="D189" s="177" t="s">
        <v>142</v>
      </c>
      <c r="E189" s="178" t="s">
        <v>328</v>
      </c>
      <c r="F189" s="179" t="s">
        <v>329</v>
      </c>
      <c r="G189" s="180" t="s">
        <v>194</v>
      </c>
      <c r="H189" s="181">
        <v>568.40999999999997</v>
      </c>
      <c r="I189" s="182"/>
      <c r="J189" s="183">
        <f>ROUND(I189*H189,2)</f>
        <v>0</v>
      </c>
      <c r="K189" s="184"/>
      <c r="L189" s="35"/>
      <c r="M189" s="185" t="s">
        <v>1</v>
      </c>
      <c r="N189" s="186" t="s">
        <v>41</v>
      </c>
      <c r="O189" s="78"/>
      <c r="P189" s="187">
        <f>O189*H189</f>
        <v>0</v>
      </c>
      <c r="Q189" s="187">
        <v>0</v>
      </c>
      <c r="R189" s="187">
        <f>Q189*H189</f>
        <v>0</v>
      </c>
      <c r="S189" s="187">
        <v>0</v>
      </c>
      <c r="T189" s="18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9" t="s">
        <v>90</v>
      </c>
      <c r="AT189" s="189" t="s">
        <v>142</v>
      </c>
      <c r="AU189" s="189" t="s">
        <v>84</v>
      </c>
      <c r="AY189" s="15" t="s">
        <v>140</v>
      </c>
      <c r="BE189" s="190">
        <f>IF(N189="základná",J189,0)</f>
        <v>0</v>
      </c>
      <c r="BF189" s="190">
        <f>IF(N189="znížená",J189,0)</f>
        <v>0</v>
      </c>
      <c r="BG189" s="190">
        <f>IF(N189="zákl. prenesená",J189,0)</f>
        <v>0</v>
      </c>
      <c r="BH189" s="190">
        <f>IF(N189="zníž. prenesená",J189,0)</f>
        <v>0</v>
      </c>
      <c r="BI189" s="190">
        <f>IF(N189="nulová",J189,0)</f>
        <v>0</v>
      </c>
      <c r="BJ189" s="15" t="s">
        <v>84</v>
      </c>
      <c r="BK189" s="190">
        <f>ROUND(I189*H189,2)</f>
        <v>0</v>
      </c>
      <c r="BL189" s="15" t="s">
        <v>90</v>
      </c>
      <c r="BM189" s="189" t="s">
        <v>330</v>
      </c>
    </row>
    <row r="190" s="2" customFormat="1" ht="33" customHeight="1">
      <c r="A190" s="34"/>
      <c r="B190" s="176"/>
      <c r="C190" s="191" t="s">
        <v>331</v>
      </c>
      <c r="D190" s="191" t="s">
        <v>323</v>
      </c>
      <c r="E190" s="192" t="s">
        <v>332</v>
      </c>
      <c r="F190" s="193" t="s">
        <v>333</v>
      </c>
      <c r="G190" s="194" t="s">
        <v>194</v>
      </c>
      <c r="H190" s="195">
        <v>568.40999999999997</v>
      </c>
      <c r="I190" s="196"/>
      <c r="J190" s="197">
        <f>ROUND(I190*H190,2)</f>
        <v>0</v>
      </c>
      <c r="K190" s="198"/>
      <c r="L190" s="199"/>
      <c r="M190" s="200" t="s">
        <v>1</v>
      </c>
      <c r="N190" s="201" t="s">
        <v>41</v>
      </c>
      <c r="O190" s="78"/>
      <c r="P190" s="187">
        <f>O190*H190</f>
        <v>0</v>
      </c>
      <c r="Q190" s="187">
        <v>0.00014999999999999999</v>
      </c>
      <c r="R190" s="187">
        <f>Q190*H190</f>
        <v>0.08526149999999999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168</v>
      </c>
      <c r="AT190" s="189" t="s">
        <v>323</v>
      </c>
      <c r="AU190" s="189" t="s">
        <v>84</v>
      </c>
      <c r="AY190" s="15" t="s">
        <v>140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84</v>
      </c>
      <c r="BK190" s="190">
        <f>ROUND(I190*H190,2)</f>
        <v>0</v>
      </c>
      <c r="BL190" s="15" t="s">
        <v>90</v>
      </c>
      <c r="BM190" s="189" t="s">
        <v>334</v>
      </c>
    </row>
    <row r="191" s="2" customFormat="1" ht="24.15" customHeight="1">
      <c r="A191" s="34"/>
      <c r="B191" s="176"/>
      <c r="C191" s="177" t="s">
        <v>335</v>
      </c>
      <c r="D191" s="177" t="s">
        <v>142</v>
      </c>
      <c r="E191" s="178" t="s">
        <v>336</v>
      </c>
      <c r="F191" s="179" t="s">
        <v>337</v>
      </c>
      <c r="G191" s="180" t="s">
        <v>185</v>
      </c>
      <c r="H191" s="181">
        <v>27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41</v>
      </c>
      <c r="O191" s="78"/>
      <c r="P191" s="187">
        <f>O191*H191</f>
        <v>0</v>
      </c>
      <c r="Q191" s="187">
        <v>0.017500000000000002</v>
      </c>
      <c r="R191" s="187">
        <f>Q191*H191</f>
        <v>0.47250000000000003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90</v>
      </c>
      <c r="AT191" s="189" t="s">
        <v>142</v>
      </c>
      <c r="AU191" s="189" t="s">
        <v>84</v>
      </c>
      <c r="AY191" s="15" t="s">
        <v>140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84</v>
      </c>
      <c r="BK191" s="190">
        <f>ROUND(I191*H191,2)</f>
        <v>0</v>
      </c>
      <c r="BL191" s="15" t="s">
        <v>90</v>
      </c>
      <c r="BM191" s="189" t="s">
        <v>338</v>
      </c>
    </row>
    <row r="192" s="2" customFormat="1" ht="21.75" customHeight="1">
      <c r="A192" s="34"/>
      <c r="B192" s="176"/>
      <c r="C192" s="191" t="s">
        <v>339</v>
      </c>
      <c r="D192" s="191" t="s">
        <v>323</v>
      </c>
      <c r="E192" s="192" t="s">
        <v>340</v>
      </c>
      <c r="F192" s="193" t="s">
        <v>341</v>
      </c>
      <c r="G192" s="194" t="s">
        <v>185</v>
      </c>
      <c r="H192" s="195">
        <v>4</v>
      </c>
      <c r="I192" s="196"/>
      <c r="J192" s="197">
        <f>ROUND(I192*H192,2)</f>
        <v>0</v>
      </c>
      <c r="K192" s="198"/>
      <c r="L192" s="199"/>
      <c r="M192" s="200" t="s">
        <v>1</v>
      </c>
      <c r="N192" s="201" t="s">
        <v>41</v>
      </c>
      <c r="O192" s="78"/>
      <c r="P192" s="187">
        <f>O192*H192</f>
        <v>0</v>
      </c>
      <c r="Q192" s="187">
        <v>0.011299999999999999</v>
      </c>
      <c r="R192" s="187">
        <f>Q192*H192</f>
        <v>0.045199999999999997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168</v>
      </c>
      <c r="AT192" s="189" t="s">
        <v>323</v>
      </c>
      <c r="AU192" s="189" t="s">
        <v>84</v>
      </c>
      <c r="AY192" s="15" t="s">
        <v>140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84</v>
      </c>
      <c r="BK192" s="190">
        <f>ROUND(I192*H192,2)</f>
        <v>0</v>
      </c>
      <c r="BL192" s="15" t="s">
        <v>90</v>
      </c>
      <c r="BM192" s="189" t="s">
        <v>342</v>
      </c>
    </row>
    <row r="193" s="2" customFormat="1" ht="21.75" customHeight="1">
      <c r="A193" s="34"/>
      <c r="B193" s="176"/>
      <c r="C193" s="191" t="s">
        <v>343</v>
      </c>
      <c r="D193" s="191" t="s">
        <v>323</v>
      </c>
      <c r="E193" s="192" t="s">
        <v>344</v>
      </c>
      <c r="F193" s="193" t="s">
        <v>345</v>
      </c>
      <c r="G193" s="194" t="s">
        <v>185</v>
      </c>
      <c r="H193" s="195">
        <v>10</v>
      </c>
      <c r="I193" s="196"/>
      <c r="J193" s="197">
        <f>ROUND(I193*H193,2)</f>
        <v>0</v>
      </c>
      <c r="K193" s="198"/>
      <c r="L193" s="199"/>
      <c r="M193" s="200" t="s">
        <v>1</v>
      </c>
      <c r="N193" s="201" t="s">
        <v>41</v>
      </c>
      <c r="O193" s="78"/>
      <c r="P193" s="187">
        <f>O193*H193</f>
        <v>0</v>
      </c>
      <c r="Q193" s="187">
        <v>0.011299999999999999</v>
      </c>
      <c r="R193" s="187">
        <f>Q193*H193</f>
        <v>0.11299999999999999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168</v>
      </c>
      <c r="AT193" s="189" t="s">
        <v>323</v>
      </c>
      <c r="AU193" s="189" t="s">
        <v>84</v>
      </c>
      <c r="AY193" s="15" t="s">
        <v>140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84</v>
      </c>
      <c r="BK193" s="190">
        <f>ROUND(I193*H193,2)</f>
        <v>0</v>
      </c>
      <c r="BL193" s="15" t="s">
        <v>90</v>
      </c>
      <c r="BM193" s="189" t="s">
        <v>346</v>
      </c>
    </row>
    <row r="194" s="2" customFormat="1" ht="21.75" customHeight="1">
      <c r="A194" s="34"/>
      <c r="B194" s="176"/>
      <c r="C194" s="191" t="s">
        <v>347</v>
      </c>
      <c r="D194" s="191" t="s">
        <v>323</v>
      </c>
      <c r="E194" s="192" t="s">
        <v>348</v>
      </c>
      <c r="F194" s="193" t="s">
        <v>349</v>
      </c>
      <c r="G194" s="194" t="s">
        <v>185</v>
      </c>
      <c r="H194" s="195">
        <v>10</v>
      </c>
      <c r="I194" s="196"/>
      <c r="J194" s="197">
        <f>ROUND(I194*H194,2)</f>
        <v>0</v>
      </c>
      <c r="K194" s="198"/>
      <c r="L194" s="199"/>
      <c r="M194" s="200" t="s">
        <v>1</v>
      </c>
      <c r="N194" s="201" t="s">
        <v>41</v>
      </c>
      <c r="O194" s="78"/>
      <c r="P194" s="187">
        <f>O194*H194</f>
        <v>0</v>
      </c>
      <c r="Q194" s="187">
        <v>0.0146</v>
      </c>
      <c r="R194" s="187">
        <f>Q194*H194</f>
        <v>0.14599999999999999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168</v>
      </c>
      <c r="AT194" s="189" t="s">
        <v>323</v>
      </c>
      <c r="AU194" s="189" t="s">
        <v>84</v>
      </c>
      <c r="AY194" s="15" t="s">
        <v>140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84</v>
      </c>
      <c r="BK194" s="190">
        <f>ROUND(I194*H194,2)</f>
        <v>0</v>
      </c>
      <c r="BL194" s="15" t="s">
        <v>90</v>
      </c>
      <c r="BM194" s="189" t="s">
        <v>350</v>
      </c>
    </row>
    <row r="195" s="2" customFormat="1" ht="21.75" customHeight="1">
      <c r="A195" s="34"/>
      <c r="B195" s="176"/>
      <c r="C195" s="191" t="s">
        <v>351</v>
      </c>
      <c r="D195" s="191" t="s">
        <v>323</v>
      </c>
      <c r="E195" s="192" t="s">
        <v>352</v>
      </c>
      <c r="F195" s="193" t="s">
        <v>353</v>
      </c>
      <c r="G195" s="194" t="s">
        <v>185</v>
      </c>
      <c r="H195" s="195">
        <v>3</v>
      </c>
      <c r="I195" s="196"/>
      <c r="J195" s="197">
        <f>ROUND(I195*H195,2)</f>
        <v>0</v>
      </c>
      <c r="K195" s="198"/>
      <c r="L195" s="199"/>
      <c r="M195" s="200" t="s">
        <v>1</v>
      </c>
      <c r="N195" s="201" t="s">
        <v>41</v>
      </c>
      <c r="O195" s="78"/>
      <c r="P195" s="187">
        <f>O195*H195</f>
        <v>0</v>
      </c>
      <c r="Q195" s="187">
        <v>0.0146</v>
      </c>
      <c r="R195" s="187">
        <f>Q195*H195</f>
        <v>0.043799999999999999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168</v>
      </c>
      <c r="AT195" s="189" t="s">
        <v>323</v>
      </c>
      <c r="AU195" s="189" t="s">
        <v>84</v>
      </c>
      <c r="AY195" s="15" t="s">
        <v>140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84</v>
      </c>
      <c r="BK195" s="190">
        <f>ROUND(I195*H195,2)</f>
        <v>0</v>
      </c>
      <c r="BL195" s="15" t="s">
        <v>90</v>
      </c>
      <c r="BM195" s="189" t="s">
        <v>354</v>
      </c>
    </row>
    <row r="196" s="2" customFormat="1" ht="24.15" customHeight="1">
      <c r="A196" s="34"/>
      <c r="B196" s="176"/>
      <c r="C196" s="177" t="s">
        <v>355</v>
      </c>
      <c r="D196" s="177" t="s">
        <v>142</v>
      </c>
      <c r="E196" s="178" t="s">
        <v>356</v>
      </c>
      <c r="F196" s="179" t="s">
        <v>357</v>
      </c>
      <c r="G196" s="180" t="s">
        <v>185</v>
      </c>
      <c r="H196" s="181">
        <v>10</v>
      </c>
      <c r="I196" s="182"/>
      <c r="J196" s="183">
        <f>ROUND(I196*H196,2)</f>
        <v>0</v>
      </c>
      <c r="K196" s="184"/>
      <c r="L196" s="35"/>
      <c r="M196" s="185" t="s">
        <v>1</v>
      </c>
      <c r="N196" s="186" t="s">
        <v>41</v>
      </c>
      <c r="O196" s="78"/>
      <c r="P196" s="187">
        <f>O196*H196</f>
        <v>0</v>
      </c>
      <c r="Q196" s="187">
        <v>0.43841000000000002</v>
      </c>
      <c r="R196" s="187">
        <f>Q196*H196</f>
        <v>4.3841000000000001</v>
      </c>
      <c r="S196" s="187">
        <v>0</v>
      </c>
      <c r="T196" s="18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90</v>
      </c>
      <c r="AT196" s="189" t="s">
        <v>142</v>
      </c>
      <c r="AU196" s="189" t="s">
        <v>84</v>
      </c>
      <c r="AY196" s="15" t="s">
        <v>140</v>
      </c>
      <c r="BE196" s="190">
        <f>IF(N196="základná",J196,0)</f>
        <v>0</v>
      </c>
      <c r="BF196" s="190">
        <f>IF(N196="znížená",J196,0)</f>
        <v>0</v>
      </c>
      <c r="BG196" s="190">
        <f>IF(N196="zákl. prenesená",J196,0)</f>
        <v>0</v>
      </c>
      <c r="BH196" s="190">
        <f>IF(N196="zníž. prenesená",J196,0)</f>
        <v>0</v>
      </c>
      <c r="BI196" s="190">
        <f>IF(N196="nulová",J196,0)</f>
        <v>0</v>
      </c>
      <c r="BJ196" s="15" t="s">
        <v>84</v>
      </c>
      <c r="BK196" s="190">
        <f>ROUND(I196*H196,2)</f>
        <v>0</v>
      </c>
      <c r="BL196" s="15" t="s">
        <v>90</v>
      </c>
      <c r="BM196" s="189" t="s">
        <v>358</v>
      </c>
    </row>
    <row r="197" s="2" customFormat="1" ht="24.15" customHeight="1">
      <c r="A197" s="34"/>
      <c r="B197" s="176"/>
      <c r="C197" s="191" t="s">
        <v>359</v>
      </c>
      <c r="D197" s="191" t="s">
        <v>323</v>
      </c>
      <c r="E197" s="192" t="s">
        <v>360</v>
      </c>
      <c r="F197" s="193" t="s">
        <v>361</v>
      </c>
      <c r="G197" s="194" t="s">
        <v>185</v>
      </c>
      <c r="H197" s="195">
        <v>10</v>
      </c>
      <c r="I197" s="196"/>
      <c r="J197" s="197">
        <f>ROUND(I197*H197,2)</f>
        <v>0</v>
      </c>
      <c r="K197" s="198"/>
      <c r="L197" s="199"/>
      <c r="M197" s="200" t="s">
        <v>1</v>
      </c>
      <c r="N197" s="201" t="s">
        <v>41</v>
      </c>
      <c r="O197" s="78"/>
      <c r="P197" s="187">
        <f>O197*H197</f>
        <v>0</v>
      </c>
      <c r="Q197" s="187">
        <v>0.012</v>
      </c>
      <c r="R197" s="187">
        <f>Q197*H197</f>
        <v>0.12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168</v>
      </c>
      <c r="AT197" s="189" t="s">
        <v>323</v>
      </c>
      <c r="AU197" s="189" t="s">
        <v>84</v>
      </c>
      <c r="AY197" s="15" t="s">
        <v>140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84</v>
      </c>
      <c r="BK197" s="190">
        <f>ROUND(I197*H197,2)</f>
        <v>0</v>
      </c>
      <c r="BL197" s="15" t="s">
        <v>90</v>
      </c>
      <c r="BM197" s="189" t="s">
        <v>362</v>
      </c>
    </row>
    <row r="198" s="12" customFormat="1" ht="22.8" customHeight="1">
      <c r="A198" s="12"/>
      <c r="B198" s="163"/>
      <c r="C198" s="12"/>
      <c r="D198" s="164" t="s">
        <v>74</v>
      </c>
      <c r="E198" s="174" t="s">
        <v>173</v>
      </c>
      <c r="F198" s="174" t="s">
        <v>363</v>
      </c>
      <c r="G198" s="12"/>
      <c r="H198" s="12"/>
      <c r="I198" s="166"/>
      <c r="J198" s="175">
        <f>BK198</f>
        <v>0</v>
      </c>
      <c r="K198" s="12"/>
      <c r="L198" s="163"/>
      <c r="M198" s="168"/>
      <c r="N198" s="169"/>
      <c r="O198" s="169"/>
      <c r="P198" s="170">
        <f>SUM(P199:P221)</f>
        <v>0</v>
      </c>
      <c r="Q198" s="169"/>
      <c r="R198" s="170">
        <f>SUM(R199:R221)</f>
        <v>36.464458800000003</v>
      </c>
      <c r="S198" s="169"/>
      <c r="T198" s="171">
        <f>SUM(T199:T221)</f>
        <v>231.42625055000002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64" t="s">
        <v>80</v>
      </c>
      <c r="AT198" s="172" t="s">
        <v>74</v>
      </c>
      <c r="AU198" s="172" t="s">
        <v>80</v>
      </c>
      <c r="AY198" s="164" t="s">
        <v>140</v>
      </c>
      <c r="BK198" s="173">
        <f>SUM(BK199:BK221)</f>
        <v>0</v>
      </c>
    </row>
    <row r="199" s="2" customFormat="1" ht="33" customHeight="1">
      <c r="A199" s="34"/>
      <c r="B199" s="176"/>
      <c r="C199" s="177" t="s">
        <v>364</v>
      </c>
      <c r="D199" s="177" t="s">
        <v>142</v>
      </c>
      <c r="E199" s="178" t="s">
        <v>365</v>
      </c>
      <c r="F199" s="179" t="s">
        <v>366</v>
      </c>
      <c r="G199" s="180" t="s">
        <v>171</v>
      </c>
      <c r="H199" s="181">
        <v>687.96000000000004</v>
      </c>
      <c r="I199" s="182"/>
      <c r="J199" s="183">
        <f>ROUND(I199*H199,2)</f>
        <v>0</v>
      </c>
      <c r="K199" s="184"/>
      <c r="L199" s="35"/>
      <c r="M199" s="185" t="s">
        <v>1</v>
      </c>
      <c r="N199" s="186" t="s">
        <v>41</v>
      </c>
      <c r="O199" s="78"/>
      <c r="P199" s="187">
        <f>O199*H199</f>
        <v>0</v>
      </c>
      <c r="Q199" s="187">
        <v>0.02572</v>
      </c>
      <c r="R199" s="187">
        <f>Q199*H199</f>
        <v>17.694331200000001</v>
      </c>
      <c r="S199" s="187">
        <v>0</v>
      </c>
      <c r="T199" s="18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9" t="s">
        <v>90</v>
      </c>
      <c r="AT199" s="189" t="s">
        <v>142</v>
      </c>
      <c r="AU199" s="189" t="s">
        <v>84</v>
      </c>
      <c r="AY199" s="15" t="s">
        <v>140</v>
      </c>
      <c r="BE199" s="190">
        <f>IF(N199="základná",J199,0)</f>
        <v>0</v>
      </c>
      <c r="BF199" s="190">
        <f>IF(N199="znížená",J199,0)</f>
        <v>0</v>
      </c>
      <c r="BG199" s="190">
        <f>IF(N199="zákl. prenesená",J199,0)</f>
        <v>0</v>
      </c>
      <c r="BH199" s="190">
        <f>IF(N199="zníž. prenesená",J199,0)</f>
        <v>0</v>
      </c>
      <c r="BI199" s="190">
        <f>IF(N199="nulová",J199,0)</f>
        <v>0</v>
      </c>
      <c r="BJ199" s="15" t="s">
        <v>84</v>
      </c>
      <c r="BK199" s="190">
        <f>ROUND(I199*H199,2)</f>
        <v>0</v>
      </c>
      <c r="BL199" s="15" t="s">
        <v>90</v>
      </c>
      <c r="BM199" s="189" t="s">
        <v>367</v>
      </c>
    </row>
    <row r="200" s="2" customFormat="1" ht="44.25" customHeight="1">
      <c r="A200" s="34"/>
      <c r="B200" s="176"/>
      <c r="C200" s="177" t="s">
        <v>368</v>
      </c>
      <c r="D200" s="177" t="s">
        <v>142</v>
      </c>
      <c r="E200" s="178" t="s">
        <v>369</v>
      </c>
      <c r="F200" s="179" t="s">
        <v>370</v>
      </c>
      <c r="G200" s="180" t="s">
        <v>171</v>
      </c>
      <c r="H200" s="181">
        <v>2063.8800000000001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41</v>
      </c>
      <c r="O200" s="78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90</v>
      </c>
      <c r="AT200" s="189" t="s">
        <v>142</v>
      </c>
      <c r="AU200" s="189" t="s">
        <v>84</v>
      </c>
      <c r="AY200" s="15" t="s">
        <v>140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84</v>
      </c>
      <c r="BK200" s="190">
        <f>ROUND(I200*H200,2)</f>
        <v>0</v>
      </c>
      <c r="BL200" s="15" t="s">
        <v>90</v>
      </c>
      <c r="BM200" s="189" t="s">
        <v>371</v>
      </c>
    </row>
    <row r="201" s="2" customFormat="1" ht="33" customHeight="1">
      <c r="A201" s="34"/>
      <c r="B201" s="176"/>
      <c r="C201" s="177" t="s">
        <v>372</v>
      </c>
      <c r="D201" s="177" t="s">
        <v>142</v>
      </c>
      <c r="E201" s="178" t="s">
        <v>373</v>
      </c>
      <c r="F201" s="179" t="s">
        <v>374</v>
      </c>
      <c r="G201" s="180" t="s">
        <v>171</v>
      </c>
      <c r="H201" s="181">
        <v>687.96000000000004</v>
      </c>
      <c r="I201" s="182"/>
      <c r="J201" s="183">
        <f>ROUND(I201*H201,2)</f>
        <v>0</v>
      </c>
      <c r="K201" s="184"/>
      <c r="L201" s="35"/>
      <c r="M201" s="185" t="s">
        <v>1</v>
      </c>
      <c r="N201" s="186" t="s">
        <v>41</v>
      </c>
      <c r="O201" s="78"/>
      <c r="P201" s="187">
        <f>O201*H201</f>
        <v>0</v>
      </c>
      <c r="Q201" s="187">
        <v>0.02572</v>
      </c>
      <c r="R201" s="187">
        <f>Q201*H201</f>
        <v>17.694331200000001</v>
      </c>
      <c r="S201" s="187">
        <v>0</v>
      </c>
      <c r="T201" s="18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9" t="s">
        <v>90</v>
      </c>
      <c r="AT201" s="189" t="s">
        <v>142</v>
      </c>
      <c r="AU201" s="189" t="s">
        <v>84</v>
      </c>
      <c r="AY201" s="15" t="s">
        <v>140</v>
      </c>
      <c r="BE201" s="190">
        <f>IF(N201="základná",J201,0)</f>
        <v>0</v>
      </c>
      <c r="BF201" s="190">
        <f>IF(N201="znížená",J201,0)</f>
        <v>0</v>
      </c>
      <c r="BG201" s="190">
        <f>IF(N201="zákl. prenesená",J201,0)</f>
        <v>0</v>
      </c>
      <c r="BH201" s="190">
        <f>IF(N201="zníž. prenesená",J201,0)</f>
        <v>0</v>
      </c>
      <c r="BI201" s="190">
        <f>IF(N201="nulová",J201,0)</f>
        <v>0</v>
      </c>
      <c r="BJ201" s="15" t="s">
        <v>84</v>
      </c>
      <c r="BK201" s="190">
        <f>ROUND(I201*H201,2)</f>
        <v>0</v>
      </c>
      <c r="BL201" s="15" t="s">
        <v>90</v>
      </c>
      <c r="BM201" s="189" t="s">
        <v>375</v>
      </c>
    </row>
    <row r="202" s="2" customFormat="1" ht="24.15" customHeight="1">
      <c r="A202" s="34"/>
      <c r="B202" s="176"/>
      <c r="C202" s="177" t="s">
        <v>376</v>
      </c>
      <c r="D202" s="177" t="s">
        <v>142</v>
      </c>
      <c r="E202" s="178" t="s">
        <v>377</v>
      </c>
      <c r="F202" s="179" t="s">
        <v>378</v>
      </c>
      <c r="G202" s="180" t="s">
        <v>171</v>
      </c>
      <c r="H202" s="181">
        <v>545.22000000000003</v>
      </c>
      <c r="I202" s="182"/>
      <c r="J202" s="183">
        <f>ROUND(I202*H202,2)</f>
        <v>0</v>
      </c>
      <c r="K202" s="184"/>
      <c r="L202" s="35"/>
      <c r="M202" s="185" t="s">
        <v>1</v>
      </c>
      <c r="N202" s="186" t="s">
        <v>41</v>
      </c>
      <c r="O202" s="78"/>
      <c r="P202" s="187">
        <f>O202*H202</f>
        <v>0</v>
      </c>
      <c r="Q202" s="187">
        <v>0.0019200000000000001</v>
      </c>
      <c r="R202" s="187">
        <f>Q202*H202</f>
        <v>1.0468224000000002</v>
      </c>
      <c r="S202" s="187">
        <v>0</v>
      </c>
      <c r="T202" s="18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90</v>
      </c>
      <c r="AT202" s="189" t="s">
        <v>142</v>
      </c>
      <c r="AU202" s="189" t="s">
        <v>84</v>
      </c>
      <c r="AY202" s="15" t="s">
        <v>140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84</v>
      </c>
      <c r="BK202" s="190">
        <f>ROUND(I202*H202,2)</f>
        <v>0</v>
      </c>
      <c r="BL202" s="15" t="s">
        <v>90</v>
      </c>
      <c r="BM202" s="189" t="s">
        <v>379</v>
      </c>
    </row>
    <row r="203" s="2" customFormat="1" ht="16.5" customHeight="1">
      <c r="A203" s="34"/>
      <c r="B203" s="176"/>
      <c r="C203" s="177" t="s">
        <v>380</v>
      </c>
      <c r="D203" s="177" t="s">
        <v>142</v>
      </c>
      <c r="E203" s="178" t="s">
        <v>381</v>
      </c>
      <c r="F203" s="179" t="s">
        <v>382</v>
      </c>
      <c r="G203" s="180" t="s">
        <v>171</v>
      </c>
      <c r="H203" s="181">
        <v>545.22000000000003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41</v>
      </c>
      <c r="O203" s="78"/>
      <c r="P203" s="187">
        <f>O203*H203</f>
        <v>0</v>
      </c>
      <c r="Q203" s="187">
        <v>5.0000000000000002E-05</v>
      </c>
      <c r="R203" s="187">
        <f>Q203*H203</f>
        <v>0.027261000000000004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90</v>
      </c>
      <c r="AT203" s="189" t="s">
        <v>142</v>
      </c>
      <c r="AU203" s="189" t="s">
        <v>84</v>
      </c>
      <c r="AY203" s="15" t="s">
        <v>140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84</v>
      </c>
      <c r="BK203" s="190">
        <f>ROUND(I203*H203,2)</f>
        <v>0</v>
      </c>
      <c r="BL203" s="15" t="s">
        <v>90</v>
      </c>
      <c r="BM203" s="189" t="s">
        <v>383</v>
      </c>
    </row>
    <row r="204" s="2" customFormat="1" ht="24.15" customHeight="1">
      <c r="A204" s="34"/>
      <c r="B204" s="176"/>
      <c r="C204" s="177" t="s">
        <v>384</v>
      </c>
      <c r="D204" s="177" t="s">
        <v>142</v>
      </c>
      <c r="E204" s="178" t="s">
        <v>385</v>
      </c>
      <c r="F204" s="179" t="s">
        <v>386</v>
      </c>
      <c r="G204" s="180" t="s">
        <v>194</v>
      </c>
      <c r="H204" s="181">
        <v>11.42</v>
      </c>
      <c r="I204" s="182"/>
      <c r="J204" s="183">
        <f>ROUND(I204*H204,2)</f>
        <v>0</v>
      </c>
      <c r="K204" s="184"/>
      <c r="L204" s="35"/>
      <c r="M204" s="185" t="s">
        <v>1</v>
      </c>
      <c r="N204" s="186" t="s">
        <v>41</v>
      </c>
      <c r="O204" s="78"/>
      <c r="P204" s="187">
        <f>O204*H204</f>
        <v>0</v>
      </c>
      <c r="Q204" s="187">
        <v>0.00014999999999999999</v>
      </c>
      <c r="R204" s="187">
        <f>Q204*H204</f>
        <v>0.0017129999999999999</v>
      </c>
      <c r="S204" s="187">
        <v>0</v>
      </c>
      <c r="T204" s="18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9" t="s">
        <v>90</v>
      </c>
      <c r="AT204" s="189" t="s">
        <v>142</v>
      </c>
      <c r="AU204" s="189" t="s">
        <v>84</v>
      </c>
      <c r="AY204" s="15" t="s">
        <v>140</v>
      </c>
      <c r="BE204" s="190">
        <f>IF(N204="základná",J204,0)</f>
        <v>0</v>
      </c>
      <c r="BF204" s="190">
        <f>IF(N204="znížená",J204,0)</f>
        <v>0</v>
      </c>
      <c r="BG204" s="190">
        <f>IF(N204="zákl. prenesená",J204,0)</f>
        <v>0</v>
      </c>
      <c r="BH204" s="190">
        <f>IF(N204="zníž. prenesená",J204,0)</f>
        <v>0</v>
      </c>
      <c r="BI204" s="190">
        <f>IF(N204="nulová",J204,0)</f>
        <v>0</v>
      </c>
      <c r="BJ204" s="15" t="s">
        <v>84</v>
      </c>
      <c r="BK204" s="190">
        <f>ROUND(I204*H204,2)</f>
        <v>0</v>
      </c>
      <c r="BL204" s="15" t="s">
        <v>90</v>
      </c>
      <c r="BM204" s="189" t="s">
        <v>387</v>
      </c>
    </row>
    <row r="205" s="2" customFormat="1" ht="37.8" customHeight="1">
      <c r="A205" s="34"/>
      <c r="B205" s="176"/>
      <c r="C205" s="177" t="s">
        <v>388</v>
      </c>
      <c r="D205" s="177" t="s">
        <v>142</v>
      </c>
      <c r="E205" s="178" t="s">
        <v>389</v>
      </c>
      <c r="F205" s="179" t="s">
        <v>390</v>
      </c>
      <c r="G205" s="180" t="s">
        <v>171</v>
      </c>
      <c r="H205" s="181">
        <v>501.54000000000002</v>
      </c>
      <c r="I205" s="182"/>
      <c r="J205" s="183">
        <f>ROUND(I205*H205,2)</f>
        <v>0</v>
      </c>
      <c r="K205" s="184"/>
      <c r="L205" s="35"/>
      <c r="M205" s="185" t="s">
        <v>1</v>
      </c>
      <c r="N205" s="186" t="s">
        <v>41</v>
      </c>
      <c r="O205" s="78"/>
      <c r="P205" s="187">
        <f>O205*H205</f>
        <v>0</v>
      </c>
      <c r="Q205" s="187">
        <v>0</v>
      </c>
      <c r="R205" s="187">
        <f>Q205*H205</f>
        <v>0</v>
      </c>
      <c r="S205" s="187">
        <v>0.19600000000000001</v>
      </c>
      <c r="T205" s="188">
        <f>S205*H205</f>
        <v>98.301840000000013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90</v>
      </c>
      <c r="AT205" s="189" t="s">
        <v>142</v>
      </c>
      <c r="AU205" s="189" t="s">
        <v>84</v>
      </c>
      <c r="AY205" s="15" t="s">
        <v>140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84</v>
      </c>
      <c r="BK205" s="190">
        <f>ROUND(I205*H205,2)</f>
        <v>0</v>
      </c>
      <c r="BL205" s="15" t="s">
        <v>90</v>
      </c>
      <c r="BM205" s="189" t="s">
        <v>391</v>
      </c>
    </row>
    <row r="206" s="2" customFormat="1" ht="24.15" customHeight="1">
      <c r="A206" s="34"/>
      <c r="B206" s="176"/>
      <c r="C206" s="177" t="s">
        <v>392</v>
      </c>
      <c r="D206" s="177" t="s">
        <v>142</v>
      </c>
      <c r="E206" s="178" t="s">
        <v>393</v>
      </c>
      <c r="F206" s="179" t="s">
        <v>394</v>
      </c>
      <c r="G206" s="180" t="s">
        <v>171</v>
      </c>
      <c r="H206" s="181">
        <v>6.5549999999999997</v>
      </c>
      <c r="I206" s="182"/>
      <c r="J206" s="183">
        <f>ROUND(I206*H206,2)</f>
        <v>0</v>
      </c>
      <c r="K206" s="184"/>
      <c r="L206" s="35"/>
      <c r="M206" s="185" t="s">
        <v>1</v>
      </c>
      <c r="N206" s="186" t="s">
        <v>41</v>
      </c>
      <c r="O206" s="78"/>
      <c r="P206" s="187">
        <f>O206*H206</f>
        <v>0</v>
      </c>
      <c r="Q206" s="187">
        <v>0</v>
      </c>
      <c r="R206" s="187">
        <f>Q206*H206</f>
        <v>0</v>
      </c>
      <c r="S206" s="187">
        <v>0.14999999999999999</v>
      </c>
      <c r="T206" s="188">
        <f>S206*H206</f>
        <v>0.98324999999999996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90</v>
      </c>
      <c r="AT206" s="189" t="s">
        <v>142</v>
      </c>
      <c r="AU206" s="189" t="s">
        <v>84</v>
      </c>
      <c r="AY206" s="15" t="s">
        <v>140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84</v>
      </c>
      <c r="BK206" s="190">
        <f>ROUND(I206*H206,2)</f>
        <v>0</v>
      </c>
      <c r="BL206" s="15" t="s">
        <v>90</v>
      </c>
      <c r="BM206" s="189" t="s">
        <v>395</v>
      </c>
    </row>
    <row r="207" s="2" customFormat="1" ht="37.8" customHeight="1">
      <c r="A207" s="34"/>
      <c r="B207" s="176"/>
      <c r="C207" s="177" t="s">
        <v>396</v>
      </c>
      <c r="D207" s="177" t="s">
        <v>142</v>
      </c>
      <c r="E207" s="178" t="s">
        <v>397</v>
      </c>
      <c r="F207" s="179" t="s">
        <v>398</v>
      </c>
      <c r="G207" s="180" t="s">
        <v>145</v>
      </c>
      <c r="H207" s="181">
        <v>41.280000000000001</v>
      </c>
      <c r="I207" s="182"/>
      <c r="J207" s="183">
        <f>ROUND(I207*H207,2)</f>
        <v>0</v>
      </c>
      <c r="K207" s="184"/>
      <c r="L207" s="35"/>
      <c r="M207" s="185" t="s">
        <v>1</v>
      </c>
      <c r="N207" s="186" t="s">
        <v>41</v>
      </c>
      <c r="O207" s="78"/>
      <c r="P207" s="187">
        <f>O207*H207</f>
        <v>0</v>
      </c>
      <c r="Q207" s="187">
        <v>0</v>
      </c>
      <c r="R207" s="187">
        <f>Q207*H207</f>
        <v>0</v>
      </c>
      <c r="S207" s="187">
        <v>2.2000000000000002</v>
      </c>
      <c r="T207" s="188">
        <f>S207*H207</f>
        <v>90.816000000000017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90</v>
      </c>
      <c r="AT207" s="189" t="s">
        <v>142</v>
      </c>
      <c r="AU207" s="189" t="s">
        <v>84</v>
      </c>
      <c r="AY207" s="15" t="s">
        <v>140</v>
      </c>
      <c r="BE207" s="190">
        <f>IF(N207="základná",J207,0)</f>
        <v>0</v>
      </c>
      <c r="BF207" s="190">
        <f>IF(N207="znížená",J207,0)</f>
        <v>0</v>
      </c>
      <c r="BG207" s="190">
        <f>IF(N207="zákl. prenesená",J207,0)</f>
        <v>0</v>
      </c>
      <c r="BH207" s="190">
        <f>IF(N207="zníž. prenesená",J207,0)</f>
        <v>0</v>
      </c>
      <c r="BI207" s="190">
        <f>IF(N207="nulová",J207,0)</f>
        <v>0</v>
      </c>
      <c r="BJ207" s="15" t="s">
        <v>84</v>
      </c>
      <c r="BK207" s="190">
        <f>ROUND(I207*H207,2)</f>
        <v>0</v>
      </c>
      <c r="BL207" s="15" t="s">
        <v>90</v>
      </c>
      <c r="BM207" s="189" t="s">
        <v>399</v>
      </c>
    </row>
    <row r="208" s="2" customFormat="1" ht="33" customHeight="1">
      <c r="A208" s="34"/>
      <c r="B208" s="176"/>
      <c r="C208" s="177" t="s">
        <v>400</v>
      </c>
      <c r="D208" s="177" t="s">
        <v>142</v>
      </c>
      <c r="E208" s="178" t="s">
        <v>401</v>
      </c>
      <c r="F208" s="179" t="s">
        <v>402</v>
      </c>
      <c r="G208" s="180" t="s">
        <v>171</v>
      </c>
      <c r="H208" s="181">
        <v>42</v>
      </c>
      <c r="I208" s="182"/>
      <c r="J208" s="183">
        <f>ROUND(I208*H208,2)</f>
        <v>0</v>
      </c>
      <c r="K208" s="184"/>
      <c r="L208" s="35"/>
      <c r="M208" s="185" t="s">
        <v>1</v>
      </c>
      <c r="N208" s="186" t="s">
        <v>41</v>
      </c>
      <c r="O208" s="78"/>
      <c r="P208" s="187">
        <f>O208*H208</f>
        <v>0</v>
      </c>
      <c r="Q208" s="187">
        <v>0</v>
      </c>
      <c r="R208" s="187">
        <f>Q208*H208</f>
        <v>0</v>
      </c>
      <c r="S208" s="187">
        <v>0.02</v>
      </c>
      <c r="T208" s="188">
        <f>S208*H208</f>
        <v>0.83999999999999997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90</v>
      </c>
      <c r="AT208" s="189" t="s">
        <v>142</v>
      </c>
      <c r="AU208" s="189" t="s">
        <v>84</v>
      </c>
      <c r="AY208" s="15" t="s">
        <v>140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84</v>
      </c>
      <c r="BK208" s="190">
        <f>ROUND(I208*H208,2)</f>
        <v>0</v>
      </c>
      <c r="BL208" s="15" t="s">
        <v>90</v>
      </c>
      <c r="BM208" s="189" t="s">
        <v>403</v>
      </c>
    </row>
    <row r="209" s="2" customFormat="1" ht="21.75" customHeight="1">
      <c r="A209" s="34"/>
      <c r="B209" s="176"/>
      <c r="C209" s="177" t="s">
        <v>404</v>
      </c>
      <c r="D209" s="177" t="s">
        <v>142</v>
      </c>
      <c r="E209" s="178" t="s">
        <v>405</v>
      </c>
      <c r="F209" s="179" t="s">
        <v>406</v>
      </c>
      <c r="G209" s="180" t="s">
        <v>194</v>
      </c>
      <c r="H209" s="181">
        <v>214.80000000000001</v>
      </c>
      <c r="I209" s="182"/>
      <c r="J209" s="183">
        <f>ROUND(I209*H209,2)</f>
        <v>0</v>
      </c>
      <c r="K209" s="184"/>
      <c r="L209" s="35"/>
      <c r="M209" s="185" t="s">
        <v>1</v>
      </c>
      <c r="N209" s="186" t="s">
        <v>41</v>
      </c>
      <c r="O209" s="78"/>
      <c r="P209" s="187">
        <f>O209*H209</f>
        <v>0</v>
      </c>
      <c r="Q209" s="187">
        <v>0</v>
      </c>
      <c r="R209" s="187">
        <f>Q209*H209</f>
        <v>0</v>
      </c>
      <c r="S209" s="187">
        <v>0.0050000000000000001</v>
      </c>
      <c r="T209" s="188">
        <f>S209*H209</f>
        <v>1.0740000000000001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9" t="s">
        <v>90</v>
      </c>
      <c r="AT209" s="189" t="s">
        <v>142</v>
      </c>
      <c r="AU209" s="189" t="s">
        <v>84</v>
      </c>
      <c r="AY209" s="15" t="s">
        <v>140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5" t="s">
        <v>84</v>
      </c>
      <c r="BK209" s="190">
        <f>ROUND(I209*H209,2)</f>
        <v>0</v>
      </c>
      <c r="BL209" s="15" t="s">
        <v>90</v>
      </c>
      <c r="BM209" s="189" t="s">
        <v>407</v>
      </c>
    </row>
    <row r="210" s="2" customFormat="1" ht="24.15" customHeight="1">
      <c r="A210" s="34"/>
      <c r="B210" s="176"/>
      <c r="C210" s="177" t="s">
        <v>408</v>
      </c>
      <c r="D210" s="177" t="s">
        <v>142</v>
      </c>
      <c r="E210" s="178" t="s">
        <v>409</v>
      </c>
      <c r="F210" s="179" t="s">
        <v>410</v>
      </c>
      <c r="G210" s="180" t="s">
        <v>185</v>
      </c>
      <c r="H210" s="181">
        <v>38</v>
      </c>
      <c r="I210" s="182"/>
      <c r="J210" s="183">
        <f>ROUND(I210*H210,2)</f>
        <v>0</v>
      </c>
      <c r="K210" s="184"/>
      <c r="L210" s="35"/>
      <c r="M210" s="185" t="s">
        <v>1</v>
      </c>
      <c r="N210" s="186" t="s">
        <v>41</v>
      </c>
      <c r="O210" s="78"/>
      <c r="P210" s="187">
        <f>O210*H210</f>
        <v>0</v>
      </c>
      <c r="Q210" s="187">
        <v>0</v>
      </c>
      <c r="R210" s="187">
        <f>Q210*H210</f>
        <v>0</v>
      </c>
      <c r="S210" s="187">
        <v>0.024</v>
      </c>
      <c r="T210" s="188">
        <f>S210*H210</f>
        <v>0.91200000000000003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90</v>
      </c>
      <c r="AT210" s="189" t="s">
        <v>142</v>
      </c>
      <c r="AU210" s="189" t="s">
        <v>84</v>
      </c>
      <c r="AY210" s="15" t="s">
        <v>140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84</v>
      </c>
      <c r="BK210" s="190">
        <f>ROUND(I210*H210,2)</f>
        <v>0</v>
      </c>
      <c r="BL210" s="15" t="s">
        <v>90</v>
      </c>
      <c r="BM210" s="189" t="s">
        <v>411</v>
      </c>
    </row>
    <row r="211" s="2" customFormat="1" ht="24.15" customHeight="1">
      <c r="A211" s="34"/>
      <c r="B211" s="176"/>
      <c r="C211" s="177" t="s">
        <v>412</v>
      </c>
      <c r="D211" s="177" t="s">
        <v>142</v>
      </c>
      <c r="E211" s="178" t="s">
        <v>413</v>
      </c>
      <c r="F211" s="179" t="s">
        <v>414</v>
      </c>
      <c r="G211" s="180" t="s">
        <v>171</v>
      </c>
      <c r="H211" s="181">
        <v>56</v>
      </c>
      <c r="I211" s="182"/>
      <c r="J211" s="183">
        <f>ROUND(I211*H211,2)</f>
        <v>0</v>
      </c>
      <c r="K211" s="184"/>
      <c r="L211" s="35"/>
      <c r="M211" s="185" t="s">
        <v>1</v>
      </c>
      <c r="N211" s="186" t="s">
        <v>41</v>
      </c>
      <c r="O211" s="78"/>
      <c r="P211" s="187">
        <f>O211*H211</f>
        <v>0</v>
      </c>
      <c r="Q211" s="187">
        <v>0</v>
      </c>
      <c r="R211" s="187">
        <f>Q211*H211</f>
        <v>0</v>
      </c>
      <c r="S211" s="187">
        <v>0.075999999999999998</v>
      </c>
      <c r="T211" s="188">
        <f>S211*H211</f>
        <v>4.2560000000000002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90</v>
      </c>
      <c r="AT211" s="189" t="s">
        <v>142</v>
      </c>
      <c r="AU211" s="189" t="s">
        <v>84</v>
      </c>
      <c r="AY211" s="15" t="s">
        <v>140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84</v>
      </c>
      <c r="BK211" s="190">
        <f>ROUND(I211*H211,2)</f>
        <v>0</v>
      </c>
      <c r="BL211" s="15" t="s">
        <v>90</v>
      </c>
      <c r="BM211" s="189" t="s">
        <v>415</v>
      </c>
    </row>
    <row r="212" s="2" customFormat="1" ht="24.15" customHeight="1">
      <c r="A212" s="34"/>
      <c r="B212" s="176"/>
      <c r="C212" s="177" t="s">
        <v>416</v>
      </c>
      <c r="D212" s="177" t="s">
        <v>142</v>
      </c>
      <c r="E212" s="178" t="s">
        <v>417</v>
      </c>
      <c r="F212" s="179" t="s">
        <v>418</v>
      </c>
      <c r="G212" s="180" t="s">
        <v>185</v>
      </c>
      <c r="H212" s="181">
        <v>1</v>
      </c>
      <c r="I212" s="182"/>
      <c r="J212" s="183">
        <f>ROUND(I212*H212,2)</f>
        <v>0</v>
      </c>
      <c r="K212" s="184"/>
      <c r="L212" s="35"/>
      <c r="M212" s="185" t="s">
        <v>1</v>
      </c>
      <c r="N212" s="186" t="s">
        <v>41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0.14599999999999999</v>
      </c>
      <c r="T212" s="188">
        <f>S212*H212</f>
        <v>0.14599999999999999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90</v>
      </c>
      <c r="AT212" s="189" t="s">
        <v>142</v>
      </c>
      <c r="AU212" s="189" t="s">
        <v>84</v>
      </c>
      <c r="AY212" s="15" t="s">
        <v>140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84</v>
      </c>
      <c r="BK212" s="190">
        <f>ROUND(I212*H212,2)</f>
        <v>0</v>
      </c>
      <c r="BL212" s="15" t="s">
        <v>90</v>
      </c>
      <c r="BM212" s="189" t="s">
        <v>419</v>
      </c>
    </row>
    <row r="213" s="2" customFormat="1" ht="33" customHeight="1">
      <c r="A213" s="34"/>
      <c r="B213" s="176"/>
      <c r="C213" s="177" t="s">
        <v>420</v>
      </c>
      <c r="D213" s="177" t="s">
        <v>142</v>
      </c>
      <c r="E213" s="178" t="s">
        <v>421</v>
      </c>
      <c r="F213" s="179" t="s">
        <v>422</v>
      </c>
      <c r="G213" s="180" t="s">
        <v>171</v>
      </c>
      <c r="H213" s="181">
        <v>740.10000000000002</v>
      </c>
      <c r="I213" s="182"/>
      <c r="J213" s="183">
        <f>ROUND(I213*H213,2)</f>
        <v>0</v>
      </c>
      <c r="K213" s="184"/>
      <c r="L213" s="35"/>
      <c r="M213" s="185" t="s">
        <v>1</v>
      </c>
      <c r="N213" s="186" t="s">
        <v>41</v>
      </c>
      <c r="O213" s="78"/>
      <c r="P213" s="187">
        <f>O213*H213</f>
        <v>0</v>
      </c>
      <c r="Q213" s="187">
        <v>0</v>
      </c>
      <c r="R213" s="187">
        <f>Q213*H213</f>
        <v>0</v>
      </c>
      <c r="S213" s="187">
        <v>0.045999999999999999</v>
      </c>
      <c r="T213" s="188">
        <f>S213*H213</f>
        <v>34.044600000000003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90</v>
      </c>
      <c r="AT213" s="189" t="s">
        <v>142</v>
      </c>
      <c r="AU213" s="189" t="s">
        <v>84</v>
      </c>
      <c r="AY213" s="15" t="s">
        <v>140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5" t="s">
        <v>84</v>
      </c>
      <c r="BK213" s="190">
        <f>ROUND(I213*H213,2)</f>
        <v>0</v>
      </c>
      <c r="BL213" s="15" t="s">
        <v>90</v>
      </c>
      <c r="BM213" s="189" t="s">
        <v>423</v>
      </c>
    </row>
    <row r="214" s="2" customFormat="1" ht="16.5" customHeight="1">
      <c r="A214" s="34"/>
      <c r="B214" s="176"/>
      <c r="C214" s="177" t="s">
        <v>424</v>
      </c>
      <c r="D214" s="177" t="s">
        <v>142</v>
      </c>
      <c r="E214" s="178" t="s">
        <v>425</v>
      </c>
      <c r="F214" s="179" t="s">
        <v>426</v>
      </c>
      <c r="G214" s="180" t="s">
        <v>194</v>
      </c>
      <c r="H214" s="181">
        <v>11.619999999999999</v>
      </c>
      <c r="I214" s="182"/>
      <c r="J214" s="183">
        <f>ROUND(I214*H214,2)</f>
        <v>0</v>
      </c>
      <c r="K214" s="184"/>
      <c r="L214" s="35"/>
      <c r="M214" s="185" t="s">
        <v>1</v>
      </c>
      <c r="N214" s="186" t="s">
        <v>41</v>
      </c>
      <c r="O214" s="78"/>
      <c r="P214" s="187">
        <f>O214*H214</f>
        <v>0</v>
      </c>
      <c r="Q214" s="187">
        <v>0</v>
      </c>
      <c r="R214" s="187">
        <f>Q214*H214</f>
        <v>0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90</v>
      </c>
      <c r="AT214" s="189" t="s">
        <v>142</v>
      </c>
      <c r="AU214" s="189" t="s">
        <v>84</v>
      </c>
      <c r="AY214" s="15" t="s">
        <v>140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84</v>
      </c>
      <c r="BK214" s="190">
        <f>ROUND(I214*H214,2)</f>
        <v>0</v>
      </c>
      <c r="BL214" s="15" t="s">
        <v>90</v>
      </c>
      <c r="BM214" s="189" t="s">
        <v>427</v>
      </c>
    </row>
    <row r="215" s="2" customFormat="1" ht="37.8" customHeight="1">
      <c r="A215" s="34"/>
      <c r="B215" s="176"/>
      <c r="C215" s="177" t="s">
        <v>428</v>
      </c>
      <c r="D215" s="177" t="s">
        <v>142</v>
      </c>
      <c r="E215" s="178" t="s">
        <v>429</v>
      </c>
      <c r="F215" s="179" t="s">
        <v>430</v>
      </c>
      <c r="G215" s="180" t="s">
        <v>171</v>
      </c>
      <c r="H215" s="181">
        <v>2.855</v>
      </c>
      <c r="I215" s="182"/>
      <c r="J215" s="183">
        <f>ROUND(I215*H215,2)</f>
        <v>0</v>
      </c>
      <c r="K215" s="184"/>
      <c r="L215" s="35"/>
      <c r="M215" s="185" t="s">
        <v>1</v>
      </c>
      <c r="N215" s="186" t="s">
        <v>41</v>
      </c>
      <c r="O215" s="78"/>
      <c r="P215" s="187">
        <f>O215*H215</f>
        <v>0</v>
      </c>
      <c r="Q215" s="187">
        <v>0</v>
      </c>
      <c r="R215" s="187">
        <f>Q215*H215</f>
        <v>0</v>
      </c>
      <c r="S215" s="187">
        <v>0.018409999999999999</v>
      </c>
      <c r="T215" s="188">
        <f>S215*H215</f>
        <v>0.052560549999999998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9" t="s">
        <v>90</v>
      </c>
      <c r="AT215" s="189" t="s">
        <v>142</v>
      </c>
      <c r="AU215" s="189" t="s">
        <v>84</v>
      </c>
      <c r="AY215" s="15" t="s">
        <v>140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5" t="s">
        <v>84</v>
      </c>
      <c r="BK215" s="190">
        <f>ROUND(I215*H215,2)</f>
        <v>0</v>
      </c>
      <c r="BL215" s="15" t="s">
        <v>90</v>
      </c>
      <c r="BM215" s="189" t="s">
        <v>431</v>
      </c>
    </row>
    <row r="216" s="2" customFormat="1" ht="21.75" customHeight="1">
      <c r="A216" s="34"/>
      <c r="B216" s="176"/>
      <c r="C216" s="177" t="s">
        <v>432</v>
      </c>
      <c r="D216" s="177" t="s">
        <v>142</v>
      </c>
      <c r="E216" s="178" t="s">
        <v>433</v>
      </c>
      <c r="F216" s="179" t="s">
        <v>434</v>
      </c>
      <c r="G216" s="180" t="s">
        <v>247</v>
      </c>
      <c r="H216" s="181">
        <v>233.214</v>
      </c>
      <c r="I216" s="182"/>
      <c r="J216" s="183">
        <f>ROUND(I216*H216,2)</f>
        <v>0</v>
      </c>
      <c r="K216" s="184"/>
      <c r="L216" s="35"/>
      <c r="M216" s="185" t="s">
        <v>1</v>
      </c>
      <c r="N216" s="186" t="s">
        <v>41</v>
      </c>
      <c r="O216" s="78"/>
      <c r="P216" s="187">
        <f>O216*H216</f>
        <v>0</v>
      </c>
      <c r="Q216" s="187">
        <v>0</v>
      </c>
      <c r="R216" s="187">
        <f>Q216*H216</f>
        <v>0</v>
      </c>
      <c r="S216" s="187">
        <v>0</v>
      </c>
      <c r="T216" s="18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9" t="s">
        <v>90</v>
      </c>
      <c r="AT216" s="189" t="s">
        <v>142</v>
      </c>
      <c r="AU216" s="189" t="s">
        <v>84</v>
      </c>
      <c r="AY216" s="15" t="s">
        <v>140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5" t="s">
        <v>84</v>
      </c>
      <c r="BK216" s="190">
        <f>ROUND(I216*H216,2)</f>
        <v>0</v>
      </c>
      <c r="BL216" s="15" t="s">
        <v>90</v>
      </c>
      <c r="BM216" s="189" t="s">
        <v>435</v>
      </c>
    </row>
    <row r="217" s="2" customFormat="1" ht="24.15" customHeight="1">
      <c r="A217" s="34"/>
      <c r="B217" s="176"/>
      <c r="C217" s="177" t="s">
        <v>436</v>
      </c>
      <c r="D217" s="177" t="s">
        <v>142</v>
      </c>
      <c r="E217" s="178" t="s">
        <v>437</v>
      </c>
      <c r="F217" s="179" t="s">
        <v>438</v>
      </c>
      <c r="G217" s="180" t="s">
        <v>247</v>
      </c>
      <c r="H217" s="181">
        <v>233.214</v>
      </c>
      <c r="I217" s="182"/>
      <c r="J217" s="183">
        <f>ROUND(I217*H217,2)</f>
        <v>0</v>
      </c>
      <c r="K217" s="184"/>
      <c r="L217" s="35"/>
      <c r="M217" s="185" t="s">
        <v>1</v>
      </c>
      <c r="N217" s="186" t="s">
        <v>41</v>
      </c>
      <c r="O217" s="78"/>
      <c r="P217" s="187">
        <f>O217*H217</f>
        <v>0</v>
      </c>
      <c r="Q217" s="187">
        <v>0</v>
      </c>
      <c r="R217" s="187">
        <f>Q217*H217</f>
        <v>0</v>
      </c>
      <c r="S217" s="187">
        <v>0</v>
      </c>
      <c r="T217" s="18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9" t="s">
        <v>90</v>
      </c>
      <c r="AT217" s="189" t="s">
        <v>142</v>
      </c>
      <c r="AU217" s="189" t="s">
        <v>84</v>
      </c>
      <c r="AY217" s="15" t="s">
        <v>140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5" t="s">
        <v>84</v>
      </c>
      <c r="BK217" s="190">
        <f>ROUND(I217*H217,2)</f>
        <v>0</v>
      </c>
      <c r="BL217" s="15" t="s">
        <v>90</v>
      </c>
      <c r="BM217" s="189" t="s">
        <v>439</v>
      </c>
    </row>
    <row r="218" s="2" customFormat="1" ht="21.75" customHeight="1">
      <c r="A218" s="34"/>
      <c r="B218" s="176"/>
      <c r="C218" s="177" t="s">
        <v>440</v>
      </c>
      <c r="D218" s="177" t="s">
        <v>142</v>
      </c>
      <c r="E218" s="178" t="s">
        <v>441</v>
      </c>
      <c r="F218" s="179" t="s">
        <v>442</v>
      </c>
      <c r="G218" s="180" t="s">
        <v>247</v>
      </c>
      <c r="H218" s="181">
        <v>233.214</v>
      </c>
      <c r="I218" s="182"/>
      <c r="J218" s="183">
        <f>ROUND(I218*H218,2)</f>
        <v>0</v>
      </c>
      <c r="K218" s="184"/>
      <c r="L218" s="35"/>
      <c r="M218" s="185" t="s">
        <v>1</v>
      </c>
      <c r="N218" s="186" t="s">
        <v>41</v>
      </c>
      <c r="O218" s="78"/>
      <c r="P218" s="187">
        <f>O218*H218</f>
        <v>0</v>
      </c>
      <c r="Q218" s="187">
        <v>0</v>
      </c>
      <c r="R218" s="187">
        <f>Q218*H218</f>
        <v>0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90</v>
      </c>
      <c r="AT218" s="189" t="s">
        <v>142</v>
      </c>
      <c r="AU218" s="189" t="s">
        <v>84</v>
      </c>
      <c r="AY218" s="15" t="s">
        <v>140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84</v>
      </c>
      <c r="BK218" s="190">
        <f>ROUND(I218*H218,2)</f>
        <v>0</v>
      </c>
      <c r="BL218" s="15" t="s">
        <v>90</v>
      </c>
      <c r="BM218" s="189" t="s">
        <v>443</v>
      </c>
    </row>
    <row r="219" s="2" customFormat="1" ht="24.15" customHeight="1">
      <c r="A219" s="34"/>
      <c r="B219" s="176"/>
      <c r="C219" s="177" t="s">
        <v>444</v>
      </c>
      <c r="D219" s="177" t="s">
        <v>142</v>
      </c>
      <c r="E219" s="178" t="s">
        <v>445</v>
      </c>
      <c r="F219" s="179" t="s">
        <v>446</v>
      </c>
      <c r="G219" s="180" t="s">
        <v>247</v>
      </c>
      <c r="H219" s="181">
        <v>2332.1399999999999</v>
      </c>
      <c r="I219" s="182"/>
      <c r="J219" s="183">
        <f>ROUND(I219*H219,2)</f>
        <v>0</v>
      </c>
      <c r="K219" s="184"/>
      <c r="L219" s="35"/>
      <c r="M219" s="185" t="s">
        <v>1</v>
      </c>
      <c r="N219" s="186" t="s">
        <v>41</v>
      </c>
      <c r="O219" s="78"/>
      <c r="P219" s="187">
        <f>O219*H219</f>
        <v>0</v>
      </c>
      <c r="Q219" s="187">
        <v>0</v>
      </c>
      <c r="R219" s="187">
        <f>Q219*H219</f>
        <v>0</v>
      </c>
      <c r="S219" s="187">
        <v>0</v>
      </c>
      <c r="T219" s="18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9" t="s">
        <v>90</v>
      </c>
      <c r="AT219" s="189" t="s">
        <v>142</v>
      </c>
      <c r="AU219" s="189" t="s">
        <v>84</v>
      </c>
      <c r="AY219" s="15" t="s">
        <v>140</v>
      </c>
      <c r="BE219" s="190">
        <f>IF(N219="základná",J219,0)</f>
        <v>0</v>
      </c>
      <c r="BF219" s="190">
        <f>IF(N219="znížená",J219,0)</f>
        <v>0</v>
      </c>
      <c r="BG219" s="190">
        <f>IF(N219="zákl. prenesená",J219,0)</f>
        <v>0</v>
      </c>
      <c r="BH219" s="190">
        <f>IF(N219="zníž. prenesená",J219,0)</f>
        <v>0</v>
      </c>
      <c r="BI219" s="190">
        <f>IF(N219="nulová",J219,0)</f>
        <v>0</v>
      </c>
      <c r="BJ219" s="15" t="s">
        <v>84</v>
      </c>
      <c r="BK219" s="190">
        <f>ROUND(I219*H219,2)</f>
        <v>0</v>
      </c>
      <c r="BL219" s="15" t="s">
        <v>90</v>
      </c>
      <c r="BM219" s="189" t="s">
        <v>447</v>
      </c>
    </row>
    <row r="220" s="2" customFormat="1" ht="24.15" customHeight="1">
      <c r="A220" s="34"/>
      <c r="B220" s="176"/>
      <c r="C220" s="177" t="s">
        <v>448</v>
      </c>
      <c r="D220" s="177" t="s">
        <v>142</v>
      </c>
      <c r="E220" s="178" t="s">
        <v>449</v>
      </c>
      <c r="F220" s="179" t="s">
        <v>450</v>
      </c>
      <c r="G220" s="180" t="s">
        <v>247</v>
      </c>
      <c r="H220" s="181">
        <v>233.214</v>
      </c>
      <c r="I220" s="182"/>
      <c r="J220" s="183">
        <f>ROUND(I220*H220,2)</f>
        <v>0</v>
      </c>
      <c r="K220" s="184"/>
      <c r="L220" s="35"/>
      <c r="M220" s="185" t="s">
        <v>1</v>
      </c>
      <c r="N220" s="186" t="s">
        <v>41</v>
      </c>
      <c r="O220" s="78"/>
      <c r="P220" s="187">
        <f>O220*H220</f>
        <v>0</v>
      </c>
      <c r="Q220" s="187">
        <v>0</v>
      </c>
      <c r="R220" s="187">
        <f>Q220*H220</f>
        <v>0</v>
      </c>
      <c r="S220" s="187">
        <v>0</v>
      </c>
      <c r="T220" s="18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9" t="s">
        <v>90</v>
      </c>
      <c r="AT220" s="189" t="s">
        <v>142</v>
      </c>
      <c r="AU220" s="189" t="s">
        <v>84</v>
      </c>
      <c r="AY220" s="15" t="s">
        <v>140</v>
      </c>
      <c r="BE220" s="190">
        <f>IF(N220="základná",J220,0)</f>
        <v>0</v>
      </c>
      <c r="BF220" s="190">
        <f>IF(N220="znížená",J220,0)</f>
        <v>0</v>
      </c>
      <c r="BG220" s="190">
        <f>IF(N220="zákl. prenesená",J220,0)</f>
        <v>0</v>
      </c>
      <c r="BH220" s="190">
        <f>IF(N220="zníž. prenesená",J220,0)</f>
        <v>0</v>
      </c>
      <c r="BI220" s="190">
        <f>IF(N220="nulová",J220,0)</f>
        <v>0</v>
      </c>
      <c r="BJ220" s="15" t="s">
        <v>84</v>
      </c>
      <c r="BK220" s="190">
        <f>ROUND(I220*H220,2)</f>
        <v>0</v>
      </c>
      <c r="BL220" s="15" t="s">
        <v>90</v>
      </c>
      <c r="BM220" s="189" t="s">
        <v>451</v>
      </c>
    </row>
    <row r="221" s="2" customFormat="1" ht="24.15" customHeight="1">
      <c r="A221" s="34"/>
      <c r="B221" s="176"/>
      <c r="C221" s="177" t="s">
        <v>452</v>
      </c>
      <c r="D221" s="177" t="s">
        <v>142</v>
      </c>
      <c r="E221" s="178" t="s">
        <v>453</v>
      </c>
      <c r="F221" s="179" t="s">
        <v>454</v>
      </c>
      <c r="G221" s="180" t="s">
        <v>247</v>
      </c>
      <c r="H221" s="181">
        <v>233.214</v>
      </c>
      <c r="I221" s="182"/>
      <c r="J221" s="183">
        <f>ROUND(I221*H221,2)</f>
        <v>0</v>
      </c>
      <c r="K221" s="184"/>
      <c r="L221" s="35"/>
      <c r="M221" s="185" t="s">
        <v>1</v>
      </c>
      <c r="N221" s="186" t="s">
        <v>41</v>
      </c>
      <c r="O221" s="78"/>
      <c r="P221" s="187">
        <f>O221*H221</f>
        <v>0</v>
      </c>
      <c r="Q221" s="187">
        <v>0</v>
      </c>
      <c r="R221" s="187">
        <f>Q221*H221</f>
        <v>0</v>
      </c>
      <c r="S221" s="187">
        <v>0</v>
      </c>
      <c r="T221" s="18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9" t="s">
        <v>90</v>
      </c>
      <c r="AT221" s="189" t="s">
        <v>142</v>
      </c>
      <c r="AU221" s="189" t="s">
        <v>84</v>
      </c>
      <c r="AY221" s="15" t="s">
        <v>140</v>
      </c>
      <c r="BE221" s="190">
        <f>IF(N221="základná",J221,0)</f>
        <v>0</v>
      </c>
      <c r="BF221" s="190">
        <f>IF(N221="znížená",J221,0)</f>
        <v>0</v>
      </c>
      <c r="BG221" s="190">
        <f>IF(N221="zákl. prenesená",J221,0)</f>
        <v>0</v>
      </c>
      <c r="BH221" s="190">
        <f>IF(N221="zníž. prenesená",J221,0)</f>
        <v>0</v>
      </c>
      <c r="BI221" s="190">
        <f>IF(N221="nulová",J221,0)</f>
        <v>0</v>
      </c>
      <c r="BJ221" s="15" t="s">
        <v>84</v>
      </c>
      <c r="BK221" s="190">
        <f>ROUND(I221*H221,2)</f>
        <v>0</v>
      </c>
      <c r="BL221" s="15" t="s">
        <v>90</v>
      </c>
      <c r="BM221" s="189" t="s">
        <v>455</v>
      </c>
    </row>
    <row r="222" s="12" customFormat="1" ht="22.8" customHeight="1">
      <c r="A222" s="12"/>
      <c r="B222" s="163"/>
      <c r="C222" s="12"/>
      <c r="D222" s="164" t="s">
        <v>74</v>
      </c>
      <c r="E222" s="174" t="s">
        <v>456</v>
      </c>
      <c r="F222" s="174" t="s">
        <v>457</v>
      </c>
      <c r="G222" s="12"/>
      <c r="H222" s="12"/>
      <c r="I222" s="166"/>
      <c r="J222" s="175">
        <f>BK222</f>
        <v>0</v>
      </c>
      <c r="K222" s="12"/>
      <c r="L222" s="163"/>
      <c r="M222" s="168"/>
      <c r="N222" s="169"/>
      <c r="O222" s="169"/>
      <c r="P222" s="170">
        <f>P223</f>
        <v>0</v>
      </c>
      <c r="Q222" s="169"/>
      <c r="R222" s="170">
        <f>R223</f>
        <v>0</v>
      </c>
      <c r="S222" s="169"/>
      <c r="T222" s="171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64" t="s">
        <v>80</v>
      </c>
      <c r="AT222" s="172" t="s">
        <v>74</v>
      </c>
      <c r="AU222" s="172" t="s">
        <v>80</v>
      </c>
      <c r="AY222" s="164" t="s">
        <v>140</v>
      </c>
      <c r="BK222" s="173">
        <f>BK223</f>
        <v>0</v>
      </c>
    </row>
    <row r="223" s="2" customFormat="1" ht="24.15" customHeight="1">
      <c r="A223" s="34"/>
      <c r="B223" s="176"/>
      <c r="C223" s="177" t="s">
        <v>458</v>
      </c>
      <c r="D223" s="177" t="s">
        <v>142</v>
      </c>
      <c r="E223" s="178" t="s">
        <v>459</v>
      </c>
      <c r="F223" s="179" t="s">
        <v>460</v>
      </c>
      <c r="G223" s="180" t="s">
        <v>247</v>
      </c>
      <c r="H223" s="181">
        <v>263.56099999999998</v>
      </c>
      <c r="I223" s="182"/>
      <c r="J223" s="183">
        <f>ROUND(I223*H223,2)</f>
        <v>0</v>
      </c>
      <c r="K223" s="184"/>
      <c r="L223" s="35"/>
      <c r="M223" s="185" t="s">
        <v>1</v>
      </c>
      <c r="N223" s="186" t="s">
        <v>41</v>
      </c>
      <c r="O223" s="78"/>
      <c r="P223" s="187">
        <f>O223*H223</f>
        <v>0</v>
      </c>
      <c r="Q223" s="187">
        <v>0</v>
      </c>
      <c r="R223" s="187">
        <f>Q223*H223</f>
        <v>0</v>
      </c>
      <c r="S223" s="187">
        <v>0</v>
      </c>
      <c r="T223" s="18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9" t="s">
        <v>90</v>
      </c>
      <c r="AT223" s="189" t="s">
        <v>142</v>
      </c>
      <c r="AU223" s="189" t="s">
        <v>84</v>
      </c>
      <c r="AY223" s="15" t="s">
        <v>140</v>
      </c>
      <c r="BE223" s="190">
        <f>IF(N223="základná",J223,0)</f>
        <v>0</v>
      </c>
      <c r="BF223" s="190">
        <f>IF(N223="znížená",J223,0)</f>
        <v>0</v>
      </c>
      <c r="BG223" s="190">
        <f>IF(N223="zákl. prenesená",J223,0)</f>
        <v>0</v>
      </c>
      <c r="BH223" s="190">
        <f>IF(N223="zníž. prenesená",J223,0)</f>
        <v>0</v>
      </c>
      <c r="BI223" s="190">
        <f>IF(N223="nulová",J223,0)</f>
        <v>0</v>
      </c>
      <c r="BJ223" s="15" t="s">
        <v>84</v>
      </c>
      <c r="BK223" s="190">
        <f>ROUND(I223*H223,2)</f>
        <v>0</v>
      </c>
      <c r="BL223" s="15" t="s">
        <v>90</v>
      </c>
      <c r="BM223" s="189" t="s">
        <v>461</v>
      </c>
    </row>
    <row r="224" s="12" customFormat="1" ht="25.92" customHeight="1">
      <c r="A224" s="12"/>
      <c r="B224" s="163"/>
      <c r="C224" s="12"/>
      <c r="D224" s="164" t="s">
        <v>74</v>
      </c>
      <c r="E224" s="165" t="s">
        <v>462</v>
      </c>
      <c r="F224" s="165" t="s">
        <v>463</v>
      </c>
      <c r="G224" s="12"/>
      <c r="H224" s="12"/>
      <c r="I224" s="166"/>
      <c r="J224" s="167">
        <f>BK224</f>
        <v>0</v>
      </c>
      <c r="K224" s="12"/>
      <c r="L224" s="163"/>
      <c r="M224" s="168"/>
      <c r="N224" s="169"/>
      <c r="O224" s="169"/>
      <c r="P224" s="170">
        <f>P225+P253+P265+P268+P272+P279+P283+P311+P323+P329+P340+P342</f>
        <v>0</v>
      </c>
      <c r="Q224" s="169"/>
      <c r="R224" s="170">
        <f>R225+R253+R265+R268+R272+R279+R283+R311+R323+R329+R340+R342</f>
        <v>46.891995089999995</v>
      </c>
      <c r="S224" s="169"/>
      <c r="T224" s="171">
        <f>T225+T253+T265+T268+T272+T279+T283+T311+T323+T329+T340+T342</f>
        <v>1.7874800000000002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64" t="s">
        <v>84</v>
      </c>
      <c r="AT224" s="172" t="s">
        <v>74</v>
      </c>
      <c r="AU224" s="172" t="s">
        <v>75</v>
      </c>
      <c r="AY224" s="164" t="s">
        <v>140</v>
      </c>
      <c r="BK224" s="173">
        <f>BK225+BK253+BK265+BK268+BK272+BK279+BK283+BK311+BK323+BK329+BK340+BK342</f>
        <v>0</v>
      </c>
    </row>
    <row r="225" s="12" customFormat="1" ht="22.8" customHeight="1">
      <c r="A225" s="12"/>
      <c r="B225" s="163"/>
      <c r="C225" s="12"/>
      <c r="D225" s="164" t="s">
        <v>74</v>
      </c>
      <c r="E225" s="174" t="s">
        <v>464</v>
      </c>
      <c r="F225" s="174" t="s">
        <v>465</v>
      </c>
      <c r="G225" s="12"/>
      <c r="H225" s="12"/>
      <c r="I225" s="166"/>
      <c r="J225" s="175">
        <f>BK225</f>
        <v>0</v>
      </c>
      <c r="K225" s="12"/>
      <c r="L225" s="163"/>
      <c r="M225" s="168"/>
      <c r="N225" s="169"/>
      <c r="O225" s="169"/>
      <c r="P225" s="170">
        <f>SUM(P226:P252)</f>
        <v>0</v>
      </c>
      <c r="Q225" s="169"/>
      <c r="R225" s="170">
        <f>SUM(R226:R252)</f>
        <v>25.692805339999996</v>
      </c>
      <c r="S225" s="169"/>
      <c r="T225" s="171">
        <f>SUM(T226:T252)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64" t="s">
        <v>84</v>
      </c>
      <c r="AT225" s="172" t="s">
        <v>74</v>
      </c>
      <c r="AU225" s="172" t="s">
        <v>80</v>
      </c>
      <c r="AY225" s="164" t="s">
        <v>140</v>
      </c>
      <c r="BK225" s="173">
        <f>SUM(BK226:BK252)</f>
        <v>0</v>
      </c>
    </row>
    <row r="226" s="2" customFormat="1" ht="21.75" customHeight="1">
      <c r="A226" s="34"/>
      <c r="B226" s="176"/>
      <c r="C226" s="177" t="s">
        <v>466</v>
      </c>
      <c r="D226" s="177" t="s">
        <v>142</v>
      </c>
      <c r="E226" s="178" t="s">
        <v>467</v>
      </c>
      <c r="F226" s="179" t="s">
        <v>468</v>
      </c>
      <c r="G226" s="180" t="s">
        <v>171</v>
      </c>
      <c r="H226" s="181">
        <v>373.80599999999998</v>
      </c>
      <c r="I226" s="182"/>
      <c r="J226" s="183">
        <f>ROUND(I226*H226,2)</f>
        <v>0</v>
      </c>
      <c r="K226" s="184"/>
      <c r="L226" s="35"/>
      <c r="M226" s="185" t="s">
        <v>1</v>
      </c>
      <c r="N226" s="186" t="s">
        <v>41</v>
      </c>
      <c r="O226" s="78"/>
      <c r="P226" s="187">
        <f>O226*H226</f>
        <v>0</v>
      </c>
      <c r="Q226" s="187">
        <v>0</v>
      </c>
      <c r="R226" s="187">
        <f>Q226*H226</f>
        <v>0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204</v>
      </c>
      <c r="AT226" s="189" t="s">
        <v>142</v>
      </c>
      <c r="AU226" s="189" t="s">
        <v>84</v>
      </c>
      <c r="AY226" s="15" t="s">
        <v>140</v>
      </c>
      <c r="BE226" s="190">
        <f>IF(N226="základná",J226,0)</f>
        <v>0</v>
      </c>
      <c r="BF226" s="190">
        <f>IF(N226="znížená",J226,0)</f>
        <v>0</v>
      </c>
      <c r="BG226" s="190">
        <f>IF(N226="zákl. prenesená",J226,0)</f>
        <v>0</v>
      </c>
      <c r="BH226" s="190">
        <f>IF(N226="zníž. prenesená",J226,0)</f>
        <v>0</v>
      </c>
      <c r="BI226" s="190">
        <f>IF(N226="nulová",J226,0)</f>
        <v>0</v>
      </c>
      <c r="BJ226" s="15" t="s">
        <v>84</v>
      </c>
      <c r="BK226" s="190">
        <f>ROUND(I226*H226,2)</f>
        <v>0</v>
      </c>
      <c r="BL226" s="15" t="s">
        <v>204</v>
      </c>
      <c r="BM226" s="189" t="s">
        <v>469</v>
      </c>
    </row>
    <row r="227" s="2" customFormat="1" ht="24.15" customHeight="1">
      <c r="A227" s="34"/>
      <c r="B227" s="176"/>
      <c r="C227" s="191" t="s">
        <v>470</v>
      </c>
      <c r="D227" s="191" t="s">
        <v>323</v>
      </c>
      <c r="E227" s="192" t="s">
        <v>471</v>
      </c>
      <c r="F227" s="193" t="s">
        <v>472</v>
      </c>
      <c r="G227" s="194" t="s">
        <v>171</v>
      </c>
      <c r="H227" s="195">
        <v>429.87700000000001</v>
      </c>
      <c r="I227" s="196"/>
      <c r="J227" s="197">
        <f>ROUND(I227*H227,2)</f>
        <v>0</v>
      </c>
      <c r="K227" s="198"/>
      <c r="L227" s="199"/>
      <c r="M227" s="200" t="s">
        <v>1</v>
      </c>
      <c r="N227" s="201" t="s">
        <v>41</v>
      </c>
      <c r="O227" s="78"/>
      <c r="P227" s="187">
        <f>O227*H227</f>
        <v>0</v>
      </c>
      <c r="Q227" s="187">
        <v>0</v>
      </c>
      <c r="R227" s="187">
        <f>Q227*H227</f>
        <v>0</v>
      </c>
      <c r="S227" s="187">
        <v>0</v>
      </c>
      <c r="T227" s="188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9" t="s">
        <v>270</v>
      </c>
      <c r="AT227" s="189" t="s">
        <v>323</v>
      </c>
      <c r="AU227" s="189" t="s">
        <v>84</v>
      </c>
      <c r="AY227" s="15" t="s">
        <v>140</v>
      </c>
      <c r="BE227" s="190">
        <f>IF(N227="základná",J227,0)</f>
        <v>0</v>
      </c>
      <c r="BF227" s="190">
        <f>IF(N227="znížená",J227,0)</f>
        <v>0</v>
      </c>
      <c r="BG227" s="190">
        <f>IF(N227="zákl. prenesená",J227,0)</f>
        <v>0</v>
      </c>
      <c r="BH227" s="190">
        <f>IF(N227="zníž. prenesená",J227,0)</f>
        <v>0</v>
      </c>
      <c r="BI227" s="190">
        <f>IF(N227="nulová",J227,0)</f>
        <v>0</v>
      </c>
      <c r="BJ227" s="15" t="s">
        <v>84</v>
      </c>
      <c r="BK227" s="190">
        <f>ROUND(I227*H227,2)</f>
        <v>0</v>
      </c>
      <c r="BL227" s="15" t="s">
        <v>204</v>
      </c>
      <c r="BM227" s="189" t="s">
        <v>473</v>
      </c>
    </row>
    <row r="228" s="2" customFormat="1" ht="33" customHeight="1">
      <c r="A228" s="34"/>
      <c r="B228" s="176"/>
      <c r="C228" s="177" t="s">
        <v>474</v>
      </c>
      <c r="D228" s="177" t="s">
        <v>142</v>
      </c>
      <c r="E228" s="178" t="s">
        <v>475</v>
      </c>
      <c r="F228" s="179" t="s">
        <v>476</v>
      </c>
      <c r="G228" s="180" t="s">
        <v>171</v>
      </c>
      <c r="H228" s="181">
        <v>373.80599999999998</v>
      </c>
      <c r="I228" s="182"/>
      <c r="J228" s="183">
        <f>ROUND(I228*H228,2)</f>
        <v>0</v>
      </c>
      <c r="K228" s="184"/>
      <c r="L228" s="35"/>
      <c r="M228" s="185" t="s">
        <v>1</v>
      </c>
      <c r="N228" s="186" t="s">
        <v>41</v>
      </c>
      <c r="O228" s="78"/>
      <c r="P228" s="187">
        <f>O228*H228</f>
        <v>0</v>
      </c>
      <c r="Q228" s="187">
        <v>0</v>
      </c>
      <c r="R228" s="187">
        <f>Q228*H228</f>
        <v>0</v>
      </c>
      <c r="S228" s="187">
        <v>0</v>
      </c>
      <c r="T228" s="18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9" t="s">
        <v>204</v>
      </c>
      <c r="AT228" s="189" t="s">
        <v>142</v>
      </c>
      <c r="AU228" s="189" t="s">
        <v>84</v>
      </c>
      <c r="AY228" s="15" t="s">
        <v>140</v>
      </c>
      <c r="BE228" s="190">
        <f>IF(N228="základná",J228,0)</f>
        <v>0</v>
      </c>
      <c r="BF228" s="190">
        <f>IF(N228="znížená",J228,0)</f>
        <v>0</v>
      </c>
      <c r="BG228" s="190">
        <f>IF(N228="zákl. prenesená",J228,0)</f>
        <v>0</v>
      </c>
      <c r="BH228" s="190">
        <f>IF(N228="zníž. prenesená",J228,0)</f>
        <v>0</v>
      </c>
      <c r="BI228" s="190">
        <f>IF(N228="nulová",J228,0)</f>
        <v>0</v>
      </c>
      <c r="BJ228" s="15" t="s">
        <v>84</v>
      </c>
      <c r="BK228" s="190">
        <f>ROUND(I228*H228,2)</f>
        <v>0</v>
      </c>
      <c r="BL228" s="15" t="s">
        <v>204</v>
      </c>
      <c r="BM228" s="189" t="s">
        <v>477</v>
      </c>
    </row>
    <row r="229" s="2" customFormat="1" ht="16.5" customHeight="1">
      <c r="A229" s="34"/>
      <c r="B229" s="176"/>
      <c r="C229" s="191" t="s">
        <v>478</v>
      </c>
      <c r="D229" s="191" t="s">
        <v>323</v>
      </c>
      <c r="E229" s="192" t="s">
        <v>479</v>
      </c>
      <c r="F229" s="193" t="s">
        <v>480</v>
      </c>
      <c r="G229" s="194" t="s">
        <v>185</v>
      </c>
      <c r="H229" s="195">
        <v>14.952</v>
      </c>
      <c r="I229" s="196"/>
      <c r="J229" s="197">
        <f>ROUND(I229*H229,2)</f>
        <v>0</v>
      </c>
      <c r="K229" s="198"/>
      <c r="L229" s="199"/>
      <c r="M229" s="200" t="s">
        <v>1</v>
      </c>
      <c r="N229" s="201" t="s">
        <v>41</v>
      </c>
      <c r="O229" s="78"/>
      <c r="P229" s="187">
        <f>O229*H229</f>
        <v>0</v>
      </c>
      <c r="Q229" s="187">
        <v>0.00075000000000000002</v>
      </c>
      <c r="R229" s="187">
        <f>Q229*H229</f>
        <v>0.011214</v>
      </c>
      <c r="S229" s="187">
        <v>0</v>
      </c>
      <c r="T229" s="18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9" t="s">
        <v>270</v>
      </c>
      <c r="AT229" s="189" t="s">
        <v>323</v>
      </c>
      <c r="AU229" s="189" t="s">
        <v>84</v>
      </c>
      <c r="AY229" s="15" t="s">
        <v>140</v>
      </c>
      <c r="BE229" s="190">
        <f>IF(N229="základná",J229,0)</f>
        <v>0</v>
      </c>
      <c r="BF229" s="190">
        <f>IF(N229="znížená",J229,0)</f>
        <v>0</v>
      </c>
      <c r="BG229" s="190">
        <f>IF(N229="zákl. prenesená",J229,0)</f>
        <v>0</v>
      </c>
      <c r="BH229" s="190">
        <f>IF(N229="zníž. prenesená",J229,0)</f>
        <v>0</v>
      </c>
      <c r="BI229" s="190">
        <f>IF(N229="nulová",J229,0)</f>
        <v>0</v>
      </c>
      <c r="BJ229" s="15" t="s">
        <v>84</v>
      </c>
      <c r="BK229" s="190">
        <f>ROUND(I229*H229,2)</f>
        <v>0</v>
      </c>
      <c r="BL229" s="15" t="s">
        <v>204</v>
      </c>
      <c r="BM229" s="189" t="s">
        <v>481</v>
      </c>
    </row>
    <row r="230" s="2" customFormat="1" ht="21.75" customHeight="1">
      <c r="A230" s="34"/>
      <c r="B230" s="176"/>
      <c r="C230" s="191" t="s">
        <v>482</v>
      </c>
      <c r="D230" s="191" t="s">
        <v>323</v>
      </c>
      <c r="E230" s="192" t="s">
        <v>483</v>
      </c>
      <c r="F230" s="193" t="s">
        <v>484</v>
      </c>
      <c r="G230" s="194" t="s">
        <v>485</v>
      </c>
      <c r="H230" s="195">
        <v>2.9900000000000002</v>
      </c>
      <c r="I230" s="196"/>
      <c r="J230" s="197">
        <f>ROUND(I230*H230,2)</f>
        <v>0</v>
      </c>
      <c r="K230" s="198"/>
      <c r="L230" s="199"/>
      <c r="M230" s="200" t="s">
        <v>1</v>
      </c>
      <c r="N230" s="201" t="s">
        <v>41</v>
      </c>
      <c r="O230" s="78"/>
      <c r="P230" s="187">
        <f>O230*H230</f>
        <v>0</v>
      </c>
      <c r="Q230" s="187">
        <v>0.001</v>
      </c>
      <c r="R230" s="187">
        <f>Q230*H230</f>
        <v>0.0029900000000000005</v>
      </c>
      <c r="S230" s="187">
        <v>0</v>
      </c>
      <c r="T230" s="18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9" t="s">
        <v>270</v>
      </c>
      <c r="AT230" s="189" t="s">
        <v>323</v>
      </c>
      <c r="AU230" s="189" t="s">
        <v>84</v>
      </c>
      <c r="AY230" s="15" t="s">
        <v>140</v>
      </c>
      <c r="BE230" s="190">
        <f>IF(N230="základná",J230,0)</f>
        <v>0</v>
      </c>
      <c r="BF230" s="190">
        <f>IF(N230="znížená",J230,0)</f>
        <v>0</v>
      </c>
      <c r="BG230" s="190">
        <f>IF(N230="zákl. prenesená",J230,0)</f>
        <v>0</v>
      </c>
      <c r="BH230" s="190">
        <f>IF(N230="zníž. prenesená",J230,0)</f>
        <v>0</v>
      </c>
      <c r="BI230" s="190">
        <f>IF(N230="nulová",J230,0)</f>
        <v>0</v>
      </c>
      <c r="BJ230" s="15" t="s">
        <v>84</v>
      </c>
      <c r="BK230" s="190">
        <f>ROUND(I230*H230,2)</f>
        <v>0</v>
      </c>
      <c r="BL230" s="15" t="s">
        <v>204</v>
      </c>
      <c r="BM230" s="189" t="s">
        <v>486</v>
      </c>
    </row>
    <row r="231" s="2" customFormat="1" ht="24.15" customHeight="1">
      <c r="A231" s="34"/>
      <c r="B231" s="176"/>
      <c r="C231" s="191" t="s">
        <v>487</v>
      </c>
      <c r="D231" s="191" t="s">
        <v>323</v>
      </c>
      <c r="E231" s="192" t="s">
        <v>488</v>
      </c>
      <c r="F231" s="193" t="s">
        <v>489</v>
      </c>
      <c r="G231" s="194" t="s">
        <v>171</v>
      </c>
      <c r="H231" s="195">
        <v>429.87700000000001</v>
      </c>
      <c r="I231" s="196"/>
      <c r="J231" s="197">
        <f>ROUND(I231*H231,2)</f>
        <v>0</v>
      </c>
      <c r="K231" s="198"/>
      <c r="L231" s="199"/>
      <c r="M231" s="200" t="s">
        <v>1</v>
      </c>
      <c r="N231" s="201" t="s">
        <v>41</v>
      </c>
      <c r="O231" s="78"/>
      <c r="P231" s="187">
        <f>O231*H231</f>
        <v>0</v>
      </c>
      <c r="Q231" s="187">
        <v>0.0019</v>
      </c>
      <c r="R231" s="187">
        <f>Q231*H231</f>
        <v>0.81676630000000006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270</v>
      </c>
      <c r="AT231" s="189" t="s">
        <v>323</v>
      </c>
      <c r="AU231" s="189" t="s">
        <v>84</v>
      </c>
      <c r="AY231" s="15" t="s">
        <v>140</v>
      </c>
      <c r="BE231" s="190">
        <f>IF(N231="základná",J231,0)</f>
        <v>0</v>
      </c>
      <c r="BF231" s="190">
        <f>IF(N231="znížená",J231,0)</f>
        <v>0</v>
      </c>
      <c r="BG231" s="190">
        <f>IF(N231="zákl. prenesená",J231,0)</f>
        <v>0</v>
      </c>
      <c r="BH231" s="190">
        <f>IF(N231="zníž. prenesená",J231,0)</f>
        <v>0</v>
      </c>
      <c r="BI231" s="190">
        <f>IF(N231="nulová",J231,0)</f>
        <v>0</v>
      </c>
      <c r="BJ231" s="15" t="s">
        <v>84</v>
      </c>
      <c r="BK231" s="190">
        <f>ROUND(I231*H231,2)</f>
        <v>0</v>
      </c>
      <c r="BL231" s="15" t="s">
        <v>204</v>
      </c>
      <c r="BM231" s="189" t="s">
        <v>490</v>
      </c>
    </row>
    <row r="232" s="2" customFormat="1" ht="33" customHeight="1">
      <c r="A232" s="34"/>
      <c r="B232" s="176"/>
      <c r="C232" s="177" t="s">
        <v>491</v>
      </c>
      <c r="D232" s="177" t="s">
        <v>142</v>
      </c>
      <c r="E232" s="178" t="s">
        <v>492</v>
      </c>
      <c r="F232" s="179" t="s">
        <v>493</v>
      </c>
      <c r="G232" s="180" t="s">
        <v>171</v>
      </c>
      <c r="H232" s="181">
        <v>287.678</v>
      </c>
      <c r="I232" s="182"/>
      <c r="J232" s="183">
        <f>ROUND(I232*H232,2)</f>
        <v>0</v>
      </c>
      <c r="K232" s="184"/>
      <c r="L232" s="35"/>
      <c r="M232" s="185" t="s">
        <v>1</v>
      </c>
      <c r="N232" s="186" t="s">
        <v>41</v>
      </c>
      <c r="O232" s="78"/>
      <c r="P232" s="187">
        <f>O232*H232</f>
        <v>0</v>
      </c>
      <c r="Q232" s="187">
        <v>0</v>
      </c>
      <c r="R232" s="187">
        <f>Q232*H232</f>
        <v>0</v>
      </c>
      <c r="S232" s="187">
        <v>0</v>
      </c>
      <c r="T232" s="18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9" t="s">
        <v>204</v>
      </c>
      <c r="AT232" s="189" t="s">
        <v>142</v>
      </c>
      <c r="AU232" s="189" t="s">
        <v>84</v>
      </c>
      <c r="AY232" s="15" t="s">
        <v>140</v>
      </c>
      <c r="BE232" s="190">
        <f>IF(N232="základná",J232,0)</f>
        <v>0</v>
      </c>
      <c r="BF232" s="190">
        <f>IF(N232="znížená",J232,0)</f>
        <v>0</v>
      </c>
      <c r="BG232" s="190">
        <f>IF(N232="zákl. prenesená",J232,0)</f>
        <v>0</v>
      </c>
      <c r="BH232" s="190">
        <f>IF(N232="zníž. prenesená",J232,0)</f>
        <v>0</v>
      </c>
      <c r="BI232" s="190">
        <f>IF(N232="nulová",J232,0)</f>
        <v>0</v>
      </c>
      <c r="BJ232" s="15" t="s">
        <v>84</v>
      </c>
      <c r="BK232" s="190">
        <f>ROUND(I232*H232,2)</f>
        <v>0</v>
      </c>
      <c r="BL232" s="15" t="s">
        <v>204</v>
      </c>
      <c r="BM232" s="189" t="s">
        <v>494</v>
      </c>
    </row>
    <row r="233" s="2" customFormat="1" ht="16.5" customHeight="1">
      <c r="A233" s="34"/>
      <c r="B233" s="176"/>
      <c r="C233" s="191" t="s">
        <v>495</v>
      </c>
      <c r="D233" s="191" t="s">
        <v>323</v>
      </c>
      <c r="E233" s="192" t="s">
        <v>496</v>
      </c>
      <c r="F233" s="193" t="s">
        <v>497</v>
      </c>
      <c r="G233" s="194" t="s">
        <v>247</v>
      </c>
      <c r="H233" s="195">
        <v>23.733000000000001</v>
      </c>
      <c r="I233" s="196"/>
      <c r="J233" s="197">
        <f>ROUND(I233*H233,2)</f>
        <v>0</v>
      </c>
      <c r="K233" s="198"/>
      <c r="L233" s="199"/>
      <c r="M233" s="200" t="s">
        <v>1</v>
      </c>
      <c r="N233" s="201" t="s">
        <v>41</v>
      </c>
      <c r="O233" s="78"/>
      <c r="P233" s="187">
        <f>O233*H233</f>
        <v>0</v>
      </c>
      <c r="Q233" s="187">
        <v>1</v>
      </c>
      <c r="R233" s="187">
        <f>Q233*H233</f>
        <v>23.733000000000001</v>
      </c>
      <c r="S233" s="187">
        <v>0</v>
      </c>
      <c r="T233" s="18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9" t="s">
        <v>270</v>
      </c>
      <c r="AT233" s="189" t="s">
        <v>323</v>
      </c>
      <c r="AU233" s="189" t="s">
        <v>84</v>
      </c>
      <c r="AY233" s="15" t="s">
        <v>140</v>
      </c>
      <c r="BE233" s="190">
        <f>IF(N233="základná",J233,0)</f>
        <v>0</v>
      </c>
      <c r="BF233" s="190">
        <f>IF(N233="znížená",J233,0)</f>
        <v>0</v>
      </c>
      <c r="BG233" s="190">
        <f>IF(N233="zákl. prenesená",J233,0)</f>
        <v>0</v>
      </c>
      <c r="BH233" s="190">
        <f>IF(N233="zníž. prenesená",J233,0)</f>
        <v>0</v>
      </c>
      <c r="BI233" s="190">
        <f>IF(N233="nulová",J233,0)</f>
        <v>0</v>
      </c>
      <c r="BJ233" s="15" t="s">
        <v>84</v>
      </c>
      <c r="BK233" s="190">
        <f>ROUND(I233*H233,2)</f>
        <v>0</v>
      </c>
      <c r="BL233" s="15" t="s">
        <v>204</v>
      </c>
      <c r="BM233" s="189" t="s">
        <v>498</v>
      </c>
    </row>
    <row r="234" s="2" customFormat="1" ht="24.15" customHeight="1">
      <c r="A234" s="34"/>
      <c r="B234" s="176"/>
      <c r="C234" s="177" t="s">
        <v>499</v>
      </c>
      <c r="D234" s="177" t="s">
        <v>142</v>
      </c>
      <c r="E234" s="178" t="s">
        <v>500</v>
      </c>
      <c r="F234" s="179" t="s">
        <v>501</v>
      </c>
      <c r="G234" s="180" t="s">
        <v>185</v>
      </c>
      <c r="H234" s="181">
        <v>3</v>
      </c>
      <c r="I234" s="182"/>
      <c r="J234" s="183">
        <f>ROUND(I234*H234,2)</f>
        <v>0</v>
      </c>
      <c r="K234" s="184"/>
      <c r="L234" s="35"/>
      <c r="M234" s="185" t="s">
        <v>1</v>
      </c>
      <c r="N234" s="186" t="s">
        <v>41</v>
      </c>
      <c r="O234" s="78"/>
      <c r="P234" s="187">
        <f>O234*H234</f>
        <v>0</v>
      </c>
      <c r="Q234" s="187">
        <v>6.0000000000000002E-05</v>
      </c>
      <c r="R234" s="187">
        <f>Q234*H234</f>
        <v>0.00018000000000000001</v>
      </c>
      <c r="S234" s="187">
        <v>0</v>
      </c>
      <c r="T234" s="18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9" t="s">
        <v>204</v>
      </c>
      <c r="AT234" s="189" t="s">
        <v>142</v>
      </c>
      <c r="AU234" s="189" t="s">
        <v>84</v>
      </c>
      <c r="AY234" s="15" t="s">
        <v>140</v>
      </c>
      <c r="BE234" s="190">
        <f>IF(N234="základná",J234,0)</f>
        <v>0</v>
      </c>
      <c r="BF234" s="190">
        <f>IF(N234="znížená",J234,0)</f>
        <v>0</v>
      </c>
      <c r="BG234" s="190">
        <f>IF(N234="zákl. prenesená",J234,0)</f>
        <v>0</v>
      </c>
      <c r="BH234" s="190">
        <f>IF(N234="zníž. prenesená",J234,0)</f>
        <v>0</v>
      </c>
      <c r="BI234" s="190">
        <f>IF(N234="nulová",J234,0)</f>
        <v>0</v>
      </c>
      <c r="BJ234" s="15" t="s">
        <v>84</v>
      </c>
      <c r="BK234" s="190">
        <f>ROUND(I234*H234,2)</f>
        <v>0</v>
      </c>
      <c r="BL234" s="15" t="s">
        <v>204</v>
      </c>
      <c r="BM234" s="189" t="s">
        <v>502</v>
      </c>
    </row>
    <row r="235" s="2" customFormat="1" ht="24.15" customHeight="1">
      <c r="A235" s="34"/>
      <c r="B235" s="176"/>
      <c r="C235" s="191" t="s">
        <v>503</v>
      </c>
      <c r="D235" s="191" t="s">
        <v>323</v>
      </c>
      <c r="E235" s="192" t="s">
        <v>504</v>
      </c>
      <c r="F235" s="193" t="s">
        <v>505</v>
      </c>
      <c r="G235" s="194" t="s">
        <v>185</v>
      </c>
      <c r="H235" s="195">
        <v>3</v>
      </c>
      <c r="I235" s="196"/>
      <c r="J235" s="197">
        <f>ROUND(I235*H235,2)</f>
        <v>0</v>
      </c>
      <c r="K235" s="198"/>
      <c r="L235" s="199"/>
      <c r="M235" s="200" t="s">
        <v>1</v>
      </c>
      <c r="N235" s="201" t="s">
        <v>41</v>
      </c>
      <c r="O235" s="78"/>
      <c r="P235" s="187">
        <f>O235*H235</f>
        <v>0</v>
      </c>
      <c r="Q235" s="187">
        <v>0.00084999999999999995</v>
      </c>
      <c r="R235" s="187">
        <f>Q235*H235</f>
        <v>0.0025499999999999997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270</v>
      </c>
      <c r="AT235" s="189" t="s">
        <v>323</v>
      </c>
      <c r="AU235" s="189" t="s">
        <v>84</v>
      </c>
      <c r="AY235" s="15" t="s">
        <v>140</v>
      </c>
      <c r="BE235" s="190">
        <f>IF(N235="základná",J235,0)</f>
        <v>0</v>
      </c>
      <c r="BF235" s="190">
        <f>IF(N235="znížená",J235,0)</f>
        <v>0</v>
      </c>
      <c r="BG235" s="190">
        <f>IF(N235="zákl. prenesená",J235,0)</f>
        <v>0</v>
      </c>
      <c r="BH235" s="190">
        <f>IF(N235="zníž. prenesená",J235,0)</f>
        <v>0</v>
      </c>
      <c r="BI235" s="190">
        <f>IF(N235="nulová",J235,0)</f>
        <v>0</v>
      </c>
      <c r="BJ235" s="15" t="s">
        <v>84</v>
      </c>
      <c r="BK235" s="190">
        <f>ROUND(I235*H235,2)</f>
        <v>0</v>
      </c>
      <c r="BL235" s="15" t="s">
        <v>204</v>
      </c>
      <c r="BM235" s="189" t="s">
        <v>506</v>
      </c>
    </row>
    <row r="236" s="2" customFormat="1" ht="37.8" customHeight="1">
      <c r="A236" s="34"/>
      <c r="B236" s="176"/>
      <c r="C236" s="177" t="s">
        <v>507</v>
      </c>
      <c r="D236" s="177" t="s">
        <v>142</v>
      </c>
      <c r="E236" s="178" t="s">
        <v>508</v>
      </c>
      <c r="F236" s="179" t="s">
        <v>509</v>
      </c>
      <c r="G236" s="180" t="s">
        <v>194</v>
      </c>
      <c r="H236" s="181">
        <v>98.700000000000003</v>
      </c>
      <c r="I236" s="182"/>
      <c r="J236" s="183">
        <f>ROUND(I236*H236,2)</f>
        <v>0</v>
      </c>
      <c r="K236" s="184"/>
      <c r="L236" s="35"/>
      <c r="M236" s="185" t="s">
        <v>1</v>
      </c>
      <c r="N236" s="186" t="s">
        <v>41</v>
      </c>
      <c r="O236" s="78"/>
      <c r="P236" s="187">
        <f>O236*H236</f>
        <v>0</v>
      </c>
      <c r="Q236" s="187">
        <v>3.0000000000000001E-05</v>
      </c>
      <c r="R236" s="187">
        <f>Q236*H236</f>
        <v>0.0029610000000000001</v>
      </c>
      <c r="S236" s="187">
        <v>0</v>
      </c>
      <c r="T236" s="18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9" t="s">
        <v>204</v>
      </c>
      <c r="AT236" s="189" t="s">
        <v>142</v>
      </c>
      <c r="AU236" s="189" t="s">
        <v>84</v>
      </c>
      <c r="AY236" s="15" t="s">
        <v>140</v>
      </c>
      <c r="BE236" s="190">
        <f>IF(N236="základná",J236,0)</f>
        <v>0</v>
      </c>
      <c r="BF236" s="190">
        <f>IF(N236="znížená",J236,0)</f>
        <v>0</v>
      </c>
      <c r="BG236" s="190">
        <f>IF(N236="zákl. prenesená",J236,0)</f>
        <v>0</v>
      </c>
      <c r="BH236" s="190">
        <f>IF(N236="zníž. prenesená",J236,0)</f>
        <v>0</v>
      </c>
      <c r="BI236" s="190">
        <f>IF(N236="nulová",J236,0)</f>
        <v>0</v>
      </c>
      <c r="BJ236" s="15" t="s">
        <v>84</v>
      </c>
      <c r="BK236" s="190">
        <f>ROUND(I236*H236,2)</f>
        <v>0</v>
      </c>
      <c r="BL236" s="15" t="s">
        <v>204</v>
      </c>
      <c r="BM236" s="189" t="s">
        <v>510</v>
      </c>
    </row>
    <row r="237" s="2" customFormat="1" ht="16.5" customHeight="1">
      <c r="A237" s="34"/>
      <c r="B237" s="176"/>
      <c r="C237" s="191" t="s">
        <v>511</v>
      </c>
      <c r="D237" s="191" t="s">
        <v>323</v>
      </c>
      <c r="E237" s="192" t="s">
        <v>512</v>
      </c>
      <c r="F237" s="193" t="s">
        <v>513</v>
      </c>
      <c r="G237" s="194" t="s">
        <v>185</v>
      </c>
      <c r="H237" s="195">
        <v>789.60000000000002</v>
      </c>
      <c r="I237" s="196"/>
      <c r="J237" s="197">
        <f>ROUND(I237*H237,2)</f>
        <v>0</v>
      </c>
      <c r="K237" s="198"/>
      <c r="L237" s="199"/>
      <c r="M237" s="200" t="s">
        <v>1</v>
      </c>
      <c r="N237" s="201" t="s">
        <v>41</v>
      </c>
      <c r="O237" s="78"/>
      <c r="P237" s="187">
        <f>O237*H237</f>
        <v>0</v>
      </c>
      <c r="Q237" s="187">
        <v>0.00014999999999999999</v>
      </c>
      <c r="R237" s="187">
        <f>Q237*H237</f>
        <v>0.11843999999999999</v>
      </c>
      <c r="S237" s="187">
        <v>0</v>
      </c>
      <c r="T237" s="18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9" t="s">
        <v>270</v>
      </c>
      <c r="AT237" s="189" t="s">
        <v>323</v>
      </c>
      <c r="AU237" s="189" t="s">
        <v>84</v>
      </c>
      <c r="AY237" s="15" t="s">
        <v>140</v>
      </c>
      <c r="BE237" s="190">
        <f>IF(N237="základná",J237,0)</f>
        <v>0</v>
      </c>
      <c r="BF237" s="190">
        <f>IF(N237="znížená",J237,0)</f>
        <v>0</v>
      </c>
      <c r="BG237" s="190">
        <f>IF(N237="zákl. prenesená",J237,0)</f>
        <v>0</v>
      </c>
      <c r="BH237" s="190">
        <f>IF(N237="zníž. prenesená",J237,0)</f>
        <v>0</v>
      </c>
      <c r="BI237" s="190">
        <f>IF(N237="nulová",J237,0)</f>
        <v>0</v>
      </c>
      <c r="BJ237" s="15" t="s">
        <v>84</v>
      </c>
      <c r="BK237" s="190">
        <f>ROUND(I237*H237,2)</f>
        <v>0</v>
      </c>
      <c r="BL237" s="15" t="s">
        <v>204</v>
      </c>
      <c r="BM237" s="189" t="s">
        <v>514</v>
      </c>
    </row>
    <row r="238" s="2" customFormat="1" ht="33" customHeight="1">
      <c r="A238" s="34"/>
      <c r="B238" s="176"/>
      <c r="C238" s="177" t="s">
        <v>515</v>
      </c>
      <c r="D238" s="177" t="s">
        <v>142</v>
      </c>
      <c r="E238" s="178" t="s">
        <v>516</v>
      </c>
      <c r="F238" s="179" t="s">
        <v>517</v>
      </c>
      <c r="G238" s="180" t="s">
        <v>194</v>
      </c>
      <c r="H238" s="181">
        <v>22.600000000000001</v>
      </c>
      <c r="I238" s="182"/>
      <c r="J238" s="183">
        <f>ROUND(I238*H238,2)</f>
        <v>0</v>
      </c>
      <c r="K238" s="184"/>
      <c r="L238" s="35"/>
      <c r="M238" s="185" t="s">
        <v>1</v>
      </c>
      <c r="N238" s="186" t="s">
        <v>41</v>
      </c>
      <c r="O238" s="78"/>
      <c r="P238" s="187">
        <f>O238*H238</f>
        <v>0</v>
      </c>
      <c r="Q238" s="187">
        <v>0.00013999999999999999</v>
      </c>
      <c r="R238" s="187">
        <f>Q238*H238</f>
        <v>0.0031639999999999997</v>
      </c>
      <c r="S238" s="187">
        <v>0</v>
      </c>
      <c r="T238" s="18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9" t="s">
        <v>204</v>
      </c>
      <c r="AT238" s="189" t="s">
        <v>142</v>
      </c>
      <c r="AU238" s="189" t="s">
        <v>84</v>
      </c>
      <c r="AY238" s="15" t="s">
        <v>140</v>
      </c>
      <c r="BE238" s="190">
        <f>IF(N238="základná",J238,0)</f>
        <v>0</v>
      </c>
      <c r="BF238" s="190">
        <f>IF(N238="znížená",J238,0)</f>
        <v>0</v>
      </c>
      <c r="BG238" s="190">
        <f>IF(N238="zákl. prenesená",J238,0)</f>
        <v>0</v>
      </c>
      <c r="BH238" s="190">
        <f>IF(N238="zníž. prenesená",J238,0)</f>
        <v>0</v>
      </c>
      <c r="BI238" s="190">
        <f>IF(N238="nulová",J238,0)</f>
        <v>0</v>
      </c>
      <c r="BJ238" s="15" t="s">
        <v>84</v>
      </c>
      <c r="BK238" s="190">
        <f>ROUND(I238*H238,2)</f>
        <v>0</v>
      </c>
      <c r="BL238" s="15" t="s">
        <v>204</v>
      </c>
      <c r="BM238" s="189" t="s">
        <v>518</v>
      </c>
    </row>
    <row r="239" s="2" customFormat="1" ht="16.5" customHeight="1">
      <c r="A239" s="34"/>
      <c r="B239" s="176"/>
      <c r="C239" s="191" t="s">
        <v>519</v>
      </c>
      <c r="D239" s="191" t="s">
        <v>323</v>
      </c>
      <c r="E239" s="192" t="s">
        <v>520</v>
      </c>
      <c r="F239" s="193" t="s">
        <v>521</v>
      </c>
      <c r="G239" s="194" t="s">
        <v>185</v>
      </c>
      <c r="H239" s="195">
        <v>180.80000000000001</v>
      </c>
      <c r="I239" s="196"/>
      <c r="J239" s="197">
        <f>ROUND(I239*H239,2)</f>
        <v>0</v>
      </c>
      <c r="K239" s="198"/>
      <c r="L239" s="199"/>
      <c r="M239" s="200" t="s">
        <v>1</v>
      </c>
      <c r="N239" s="201" t="s">
        <v>41</v>
      </c>
      <c r="O239" s="78"/>
      <c r="P239" s="187">
        <f>O239*H239</f>
        <v>0</v>
      </c>
      <c r="Q239" s="187">
        <v>0.00020000000000000001</v>
      </c>
      <c r="R239" s="187">
        <f>Q239*H239</f>
        <v>0.036160000000000005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270</v>
      </c>
      <c r="AT239" s="189" t="s">
        <v>323</v>
      </c>
      <c r="AU239" s="189" t="s">
        <v>84</v>
      </c>
      <c r="AY239" s="15" t="s">
        <v>140</v>
      </c>
      <c r="BE239" s="190">
        <f>IF(N239="základná",J239,0)</f>
        <v>0</v>
      </c>
      <c r="BF239" s="190">
        <f>IF(N239="znížená",J239,0)</f>
        <v>0</v>
      </c>
      <c r="BG239" s="190">
        <f>IF(N239="zákl. prenesená",J239,0)</f>
        <v>0</v>
      </c>
      <c r="BH239" s="190">
        <f>IF(N239="zníž. prenesená",J239,0)</f>
        <v>0</v>
      </c>
      <c r="BI239" s="190">
        <f>IF(N239="nulová",J239,0)</f>
        <v>0</v>
      </c>
      <c r="BJ239" s="15" t="s">
        <v>84</v>
      </c>
      <c r="BK239" s="190">
        <f>ROUND(I239*H239,2)</f>
        <v>0</v>
      </c>
      <c r="BL239" s="15" t="s">
        <v>204</v>
      </c>
      <c r="BM239" s="189" t="s">
        <v>522</v>
      </c>
    </row>
    <row r="240" s="2" customFormat="1" ht="37.8" customHeight="1">
      <c r="A240" s="34"/>
      <c r="B240" s="176"/>
      <c r="C240" s="177" t="s">
        <v>523</v>
      </c>
      <c r="D240" s="177" t="s">
        <v>142</v>
      </c>
      <c r="E240" s="178" t="s">
        <v>524</v>
      </c>
      <c r="F240" s="179" t="s">
        <v>525</v>
      </c>
      <c r="G240" s="180" t="s">
        <v>194</v>
      </c>
      <c r="H240" s="181">
        <v>58.700000000000003</v>
      </c>
      <c r="I240" s="182"/>
      <c r="J240" s="183">
        <f>ROUND(I240*H240,2)</f>
        <v>0</v>
      </c>
      <c r="K240" s="184"/>
      <c r="L240" s="35"/>
      <c r="M240" s="185" t="s">
        <v>1</v>
      </c>
      <c r="N240" s="186" t="s">
        <v>41</v>
      </c>
      <c r="O240" s="78"/>
      <c r="P240" s="187">
        <f>O240*H240</f>
        <v>0</v>
      </c>
      <c r="Q240" s="187">
        <v>0.00027</v>
      </c>
      <c r="R240" s="187">
        <f>Q240*H240</f>
        <v>0.015849000000000002</v>
      </c>
      <c r="S240" s="187">
        <v>0</v>
      </c>
      <c r="T240" s="18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9" t="s">
        <v>204</v>
      </c>
      <c r="AT240" s="189" t="s">
        <v>142</v>
      </c>
      <c r="AU240" s="189" t="s">
        <v>84</v>
      </c>
      <c r="AY240" s="15" t="s">
        <v>140</v>
      </c>
      <c r="BE240" s="190">
        <f>IF(N240="základná",J240,0)</f>
        <v>0</v>
      </c>
      <c r="BF240" s="190">
        <f>IF(N240="znížená",J240,0)</f>
        <v>0</v>
      </c>
      <c r="BG240" s="190">
        <f>IF(N240="zákl. prenesená",J240,0)</f>
        <v>0</v>
      </c>
      <c r="BH240" s="190">
        <f>IF(N240="zníž. prenesená",J240,0)</f>
        <v>0</v>
      </c>
      <c r="BI240" s="190">
        <f>IF(N240="nulová",J240,0)</f>
        <v>0</v>
      </c>
      <c r="BJ240" s="15" t="s">
        <v>84</v>
      </c>
      <c r="BK240" s="190">
        <f>ROUND(I240*H240,2)</f>
        <v>0</v>
      </c>
      <c r="BL240" s="15" t="s">
        <v>204</v>
      </c>
      <c r="BM240" s="189" t="s">
        <v>526</v>
      </c>
    </row>
    <row r="241" s="2" customFormat="1" ht="16.5" customHeight="1">
      <c r="A241" s="34"/>
      <c r="B241" s="176"/>
      <c r="C241" s="191" t="s">
        <v>527</v>
      </c>
      <c r="D241" s="191" t="s">
        <v>323</v>
      </c>
      <c r="E241" s="192" t="s">
        <v>528</v>
      </c>
      <c r="F241" s="193" t="s">
        <v>529</v>
      </c>
      <c r="G241" s="194" t="s">
        <v>185</v>
      </c>
      <c r="H241" s="195">
        <v>469.60000000000002</v>
      </c>
      <c r="I241" s="196"/>
      <c r="J241" s="197">
        <f>ROUND(I241*H241,2)</f>
        <v>0</v>
      </c>
      <c r="K241" s="198"/>
      <c r="L241" s="199"/>
      <c r="M241" s="200" t="s">
        <v>1</v>
      </c>
      <c r="N241" s="201" t="s">
        <v>41</v>
      </c>
      <c r="O241" s="78"/>
      <c r="P241" s="187">
        <f>O241*H241</f>
        <v>0</v>
      </c>
      <c r="Q241" s="187">
        <v>0.00035</v>
      </c>
      <c r="R241" s="187">
        <f>Q241*H241</f>
        <v>0.16436000000000001</v>
      </c>
      <c r="S241" s="187">
        <v>0</v>
      </c>
      <c r="T241" s="18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9" t="s">
        <v>270</v>
      </c>
      <c r="AT241" s="189" t="s">
        <v>323</v>
      </c>
      <c r="AU241" s="189" t="s">
        <v>84</v>
      </c>
      <c r="AY241" s="15" t="s">
        <v>140</v>
      </c>
      <c r="BE241" s="190">
        <f>IF(N241="základná",J241,0)</f>
        <v>0</v>
      </c>
      <c r="BF241" s="190">
        <f>IF(N241="znížená",J241,0)</f>
        <v>0</v>
      </c>
      <c r="BG241" s="190">
        <f>IF(N241="zákl. prenesená",J241,0)</f>
        <v>0</v>
      </c>
      <c r="BH241" s="190">
        <f>IF(N241="zníž. prenesená",J241,0)</f>
        <v>0</v>
      </c>
      <c r="BI241" s="190">
        <f>IF(N241="nulová",J241,0)</f>
        <v>0</v>
      </c>
      <c r="BJ241" s="15" t="s">
        <v>84</v>
      </c>
      <c r="BK241" s="190">
        <f>ROUND(I241*H241,2)</f>
        <v>0</v>
      </c>
      <c r="BL241" s="15" t="s">
        <v>204</v>
      </c>
      <c r="BM241" s="189" t="s">
        <v>530</v>
      </c>
    </row>
    <row r="242" s="2" customFormat="1" ht="37.8" customHeight="1">
      <c r="A242" s="34"/>
      <c r="B242" s="176"/>
      <c r="C242" s="177" t="s">
        <v>531</v>
      </c>
      <c r="D242" s="177" t="s">
        <v>142</v>
      </c>
      <c r="E242" s="178" t="s">
        <v>532</v>
      </c>
      <c r="F242" s="179" t="s">
        <v>533</v>
      </c>
      <c r="G242" s="180" t="s">
        <v>194</v>
      </c>
      <c r="H242" s="181">
        <v>10.9</v>
      </c>
      <c r="I242" s="182"/>
      <c r="J242" s="183">
        <f>ROUND(I242*H242,2)</f>
        <v>0</v>
      </c>
      <c r="K242" s="184"/>
      <c r="L242" s="35"/>
      <c r="M242" s="185" t="s">
        <v>1</v>
      </c>
      <c r="N242" s="186" t="s">
        <v>41</v>
      </c>
      <c r="O242" s="78"/>
      <c r="P242" s="187">
        <f>O242*H242</f>
        <v>0</v>
      </c>
      <c r="Q242" s="187">
        <v>0.00023000000000000001</v>
      </c>
      <c r="R242" s="187">
        <f>Q242*H242</f>
        <v>0.0025070000000000001</v>
      </c>
      <c r="S242" s="187">
        <v>0</v>
      </c>
      <c r="T242" s="18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9" t="s">
        <v>204</v>
      </c>
      <c r="AT242" s="189" t="s">
        <v>142</v>
      </c>
      <c r="AU242" s="189" t="s">
        <v>84</v>
      </c>
      <c r="AY242" s="15" t="s">
        <v>140</v>
      </c>
      <c r="BE242" s="190">
        <f>IF(N242="základná",J242,0)</f>
        <v>0</v>
      </c>
      <c r="BF242" s="190">
        <f>IF(N242="znížená",J242,0)</f>
        <v>0</v>
      </c>
      <c r="BG242" s="190">
        <f>IF(N242="zákl. prenesená",J242,0)</f>
        <v>0</v>
      </c>
      <c r="BH242" s="190">
        <f>IF(N242="zníž. prenesená",J242,0)</f>
        <v>0</v>
      </c>
      <c r="BI242" s="190">
        <f>IF(N242="nulová",J242,0)</f>
        <v>0</v>
      </c>
      <c r="BJ242" s="15" t="s">
        <v>84</v>
      </c>
      <c r="BK242" s="190">
        <f>ROUND(I242*H242,2)</f>
        <v>0</v>
      </c>
      <c r="BL242" s="15" t="s">
        <v>204</v>
      </c>
      <c r="BM242" s="189" t="s">
        <v>534</v>
      </c>
    </row>
    <row r="243" s="2" customFormat="1" ht="16.5" customHeight="1">
      <c r="A243" s="34"/>
      <c r="B243" s="176"/>
      <c r="C243" s="191" t="s">
        <v>535</v>
      </c>
      <c r="D243" s="191" t="s">
        <v>323</v>
      </c>
      <c r="E243" s="192" t="s">
        <v>528</v>
      </c>
      <c r="F243" s="193" t="s">
        <v>529</v>
      </c>
      <c r="G243" s="194" t="s">
        <v>185</v>
      </c>
      <c r="H243" s="195">
        <v>87.200000000000003</v>
      </c>
      <c r="I243" s="196"/>
      <c r="J243" s="197">
        <f>ROUND(I243*H243,2)</f>
        <v>0</v>
      </c>
      <c r="K243" s="198"/>
      <c r="L243" s="199"/>
      <c r="M243" s="200" t="s">
        <v>1</v>
      </c>
      <c r="N243" s="201" t="s">
        <v>41</v>
      </c>
      <c r="O243" s="78"/>
      <c r="P243" s="187">
        <f>O243*H243</f>
        <v>0</v>
      </c>
      <c r="Q243" s="187">
        <v>0.00035</v>
      </c>
      <c r="R243" s="187">
        <f>Q243*H243</f>
        <v>0.030520000000000002</v>
      </c>
      <c r="S243" s="187">
        <v>0</v>
      </c>
      <c r="T243" s="18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9" t="s">
        <v>270</v>
      </c>
      <c r="AT243" s="189" t="s">
        <v>323</v>
      </c>
      <c r="AU243" s="189" t="s">
        <v>84</v>
      </c>
      <c r="AY243" s="15" t="s">
        <v>140</v>
      </c>
      <c r="BE243" s="190">
        <f>IF(N243="základná",J243,0)</f>
        <v>0</v>
      </c>
      <c r="BF243" s="190">
        <f>IF(N243="znížená",J243,0)</f>
        <v>0</v>
      </c>
      <c r="BG243" s="190">
        <f>IF(N243="zákl. prenesená",J243,0)</f>
        <v>0</v>
      </c>
      <c r="BH243" s="190">
        <f>IF(N243="zníž. prenesená",J243,0)</f>
        <v>0</v>
      </c>
      <c r="BI243" s="190">
        <f>IF(N243="nulová",J243,0)</f>
        <v>0</v>
      </c>
      <c r="BJ243" s="15" t="s">
        <v>84</v>
      </c>
      <c r="BK243" s="190">
        <f>ROUND(I243*H243,2)</f>
        <v>0</v>
      </c>
      <c r="BL243" s="15" t="s">
        <v>204</v>
      </c>
      <c r="BM243" s="189" t="s">
        <v>536</v>
      </c>
    </row>
    <row r="244" s="2" customFormat="1" ht="24.15" customHeight="1">
      <c r="A244" s="34"/>
      <c r="B244" s="176"/>
      <c r="C244" s="177" t="s">
        <v>537</v>
      </c>
      <c r="D244" s="177" t="s">
        <v>142</v>
      </c>
      <c r="E244" s="178" t="s">
        <v>538</v>
      </c>
      <c r="F244" s="179" t="s">
        <v>539</v>
      </c>
      <c r="G244" s="180" t="s">
        <v>171</v>
      </c>
      <c r="H244" s="181">
        <v>747.61199999999997</v>
      </c>
      <c r="I244" s="182"/>
      <c r="J244" s="183">
        <f>ROUND(I244*H244,2)</f>
        <v>0</v>
      </c>
      <c r="K244" s="184"/>
      <c r="L244" s="35"/>
      <c r="M244" s="185" t="s">
        <v>1</v>
      </c>
      <c r="N244" s="186" t="s">
        <v>41</v>
      </c>
      <c r="O244" s="78"/>
      <c r="P244" s="187">
        <f>O244*H244</f>
        <v>0</v>
      </c>
      <c r="Q244" s="187">
        <v>0</v>
      </c>
      <c r="R244" s="187">
        <f>Q244*H244</f>
        <v>0</v>
      </c>
      <c r="S244" s="187">
        <v>0</v>
      </c>
      <c r="T244" s="18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9" t="s">
        <v>204</v>
      </c>
      <c r="AT244" s="189" t="s">
        <v>142</v>
      </c>
      <c r="AU244" s="189" t="s">
        <v>84</v>
      </c>
      <c r="AY244" s="15" t="s">
        <v>140</v>
      </c>
      <c r="BE244" s="190">
        <f>IF(N244="základná",J244,0)</f>
        <v>0</v>
      </c>
      <c r="BF244" s="190">
        <f>IF(N244="znížená",J244,0)</f>
        <v>0</v>
      </c>
      <c r="BG244" s="190">
        <f>IF(N244="zákl. prenesená",J244,0)</f>
        <v>0</v>
      </c>
      <c r="BH244" s="190">
        <f>IF(N244="zníž. prenesená",J244,0)</f>
        <v>0</v>
      </c>
      <c r="BI244" s="190">
        <f>IF(N244="nulová",J244,0)</f>
        <v>0</v>
      </c>
      <c r="BJ244" s="15" t="s">
        <v>84</v>
      </c>
      <c r="BK244" s="190">
        <f>ROUND(I244*H244,2)</f>
        <v>0</v>
      </c>
      <c r="BL244" s="15" t="s">
        <v>204</v>
      </c>
      <c r="BM244" s="189" t="s">
        <v>540</v>
      </c>
    </row>
    <row r="245" s="2" customFormat="1" ht="16.5" customHeight="1">
      <c r="A245" s="34"/>
      <c r="B245" s="176"/>
      <c r="C245" s="191" t="s">
        <v>541</v>
      </c>
      <c r="D245" s="191" t="s">
        <v>323</v>
      </c>
      <c r="E245" s="192" t="s">
        <v>542</v>
      </c>
      <c r="F245" s="193" t="s">
        <v>543</v>
      </c>
      <c r="G245" s="194" t="s">
        <v>171</v>
      </c>
      <c r="H245" s="195">
        <v>859.75400000000002</v>
      </c>
      <c r="I245" s="196"/>
      <c r="J245" s="197">
        <f>ROUND(I245*H245,2)</f>
        <v>0</v>
      </c>
      <c r="K245" s="198"/>
      <c r="L245" s="199"/>
      <c r="M245" s="200" t="s">
        <v>1</v>
      </c>
      <c r="N245" s="201" t="s">
        <v>41</v>
      </c>
      <c r="O245" s="78"/>
      <c r="P245" s="187">
        <f>O245*H245</f>
        <v>0</v>
      </c>
      <c r="Q245" s="187">
        <v>0.00029999999999999997</v>
      </c>
      <c r="R245" s="187">
        <f>Q245*H245</f>
        <v>0.25792619999999999</v>
      </c>
      <c r="S245" s="187">
        <v>0</v>
      </c>
      <c r="T245" s="18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9" t="s">
        <v>270</v>
      </c>
      <c r="AT245" s="189" t="s">
        <v>323</v>
      </c>
      <c r="AU245" s="189" t="s">
        <v>84</v>
      </c>
      <c r="AY245" s="15" t="s">
        <v>140</v>
      </c>
      <c r="BE245" s="190">
        <f>IF(N245="základná",J245,0)</f>
        <v>0</v>
      </c>
      <c r="BF245" s="190">
        <f>IF(N245="znížená",J245,0)</f>
        <v>0</v>
      </c>
      <c r="BG245" s="190">
        <f>IF(N245="zákl. prenesená",J245,0)</f>
        <v>0</v>
      </c>
      <c r="BH245" s="190">
        <f>IF(N245="zníž. prenesená",J245,0)</f>
        <v>0</v>
      </c>
      <c r="BI245" s="190">
        <f>IF(N245="nulová",J245,0)</f>
        <v>0</v>
      </c>
      <c r="BJ245" s="15" t="s">
        <v>84</v>
      </c>
      <c r="BK245" s="190">
        <f>ROUND(I245*H245,2)</f>
        <v>0</v>
      </c>
      <c r="BL245" s="15" t="s">
        <v>204</v>
      </c>
      <c r="BM245" s="189" t="s">
        <v>544</v>
      </c>
    </row>
    <row r="246" s="2" customFormat="1" ht="33" customHeight="1">
      <c r="A246" s="34"/>
      <c r="B246" s="176"/>
      <c r="C246" s="177" t="s">
        <v>456</v>
      </c>
      <c r="D246" s="177" t="s">
        <v>142</v>
      </c>
      <c r="E246" s="178" t="s">
        <v>545</v>
      </c>
      <c r="F246" s="179" t="s">
        <v>546</v>
      </c>
      <c r="G246" s="180" t="s">
        <v>194</v>
      </c>
      <c r="H246" s="181">
        <v>19.699999999999999</v>
      </c>
      <c r="I246" s="182"/>
      <c r="J246" s="183">
        <f>ROUND(I246*H246,2)</f>
        <v>0</v>
      </c>
      <c r="K246" s="184"/>
      <c r="L246" s="35"/>
      <c r="M246" s="185" t="s">
        <v>1</v>
      </c>
      <c r="N246" s="186" t="s">
        <v>41</v>
      </c>
      <c r="O246" s="78"/>
      <c r="P246" s="187">
        <f>O246*H246</f>
        <v>0</v>
      </c>
      <c r="Q246" s="187">
        <v>3.0000000000000001E-05</v>
      </c>
      <c r="R246" s="187">
        <f>Q246*H246</f>
        <v>0.00059099999999999995</v>
      </c>
      <c r="S246" s="187">
        <v>0</v>
      </c>
      <c r="T246" s="18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9" t="s">
        <v>204</v>
      </c>
      <c r="AT246" s="189" t="s">
        <v>142</v>
      </c>
      <c r="AU246" s="189" t="s">
        <v>84</v>
      </c>
      <c r="AY246" s="15" t="s">
        <v>140</v>
      </c>
      <c r="BE246" s="190">
        <f>IF(N246="základná",J246,0)</f>
        <v>0</v>
      </c>
      <c r="BF246" s="190">
        <f>IF(N246="znížená",J246,0)</f>
        <v>0</v>
      </c>
      <c r="BG246" s="190">
        <f>IF(N246="zákl. prenesená",J246,0)</f>
        <v>0</v>
      </c>
      <c r="BH246" s="190">
        <f>IF(N246="zníž. prenesená",J246,0)</f>
        <v>0</v>
      </c>
      <c r="BI246" s="190">
        <f>IF(N246="nulová",J246,0)</f>
        <v>0</v>
      </c>
      <c r="BJ246" s="15" t="s">
        <v>84</v>
      </c>
      <c r="BK246" s="190">
        <f>ROUND(I246*H246,2)</f>
        <v>0</v>
      </c>
      <c r="BL246" s="15" t="s">
        <v>204</v>
      </c>
      <c r="BM246" s="189" t="s">
        <v>547</v>
      </c>
    </row>
    <row r="247" s="2" customFormat="1" ht="16.5" customHeight="1">
      <c r="A247" s="34"/>
      <c r="B247" s="176"/>
      <c r="C247" s="191" t="s">
        <v>548</v>
      </c>
      <c r="D247" s="191" t="s">
        <v>323</v>
      </c>
      <c r="E247" s="192" t="s">
        <v>520</v>
      </c>
      <c r="F247" s="193" t="s">
        <v>521</v>
      </c>
      <c r="G247" s="194" t="s">
        <v>185</v>
      </c>
      <c r="H247" s="195">
        <v>157.59999999999999</v>
      </c>
      <c r="I247" s="196"/>
      <c r="J247" s="197">
        <f>ROUND(I247*H247,2)</f>
        <v>0</v>
      </c>
      <c r="K247" s="198"/>
      <c r="L247" s="199"/>
      <c r="M247" s="200" t="s">
        <v>1</v>
      </c>
      <c r="N247" s="201" t="s">
        <v>41</v>
      </c>
      <c r="O247" s="78"/>
      <c r="P247" s="187">
        <f>O247*H247</f>
        <v>0</v>
      </c>
      <c r="Q247" s="187">
        <v>0.00020000000000000001</v>
      </c>
      <c r="R247" s="187">
        <f>Q247*H247</f>
        <v>0.031519999999999999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270</v>
      </c>
      <c r="AT247" s="189" t="s">
        <v>323</v>
      </c>
      <c r="AU247" s="189" t="s">
        <v>84</v>
      </c>
      <c r="AY247" s="15" t="s">
        <v>140</v>
      </c>
      <c r="BE247" s="190">
        <f>IF(N247="základná",J247,0)</f>
        <v>0</v>
      </c>
      <c r="BF247" s="190">
        <f>IF(N247="znížená",J247,0)</f>
        <v>0</v>
      </c>
      <c r="BG247" s="190">
        <f>IF(N247="zákl. prenesená",J247,0)</f>
        <v>0</v>
      </c>
      <c r="BH247" s="190">
        <f>IF(N247="zníž. prenesená",J247,0)</f>
        <v>0</v>
      </c>
      <c r="BI247" s="190">
        <f>IF(N247="nulová",J247,0)</f>
        <v>0</v>
      </c>
      <c r="BJ247" s="15" t="s">
        <v>84</v>
      </c>
      <c r="BK247" s="190">
        <f>ROUND(I247*H247,2)</f>
        <v>0</v>
      </c>
      <c r="BL247" s="15" t="s">
        <v>204</v>
      </c>
      <c r="BM247" s="189" t="s">
        <v>549</v>
      </c>
    </row>
    <row r="248" s="2" customFormat="1" ht="16.5" customHeight="1">
      <c r="A248" s="34"/>
      <c r="B248" s="176"/>
      <c r="C248" s="191" t="s">
        <v>550</v>
      </c>
      <c r="D248" s="191" t="s">
        <v>323</v>
      </c>
      <c r="E248" s="192" t="s">
        <v>551</v>
      </c>
      <c r="F248" s="193" t="s">
        <v>552</v>
      </c>
      <c r="G248" s="194" t="s">
        <v>171</v>
      </c>
      <c r="H248" s="195">
        <v>8.077</v>
      </c>
      <c r="I248" s="196"/>
      <c r="J248" s="197">
        <f>ROUND(I248*H248,2)</f>
        <v>0</v>
      </c>
      <c r="K248" s="198"/>
      <c r="L248" s="199"/>
      <c r="M248" s="200" t="s">
        <v>1</v>
      </c>
      <c r="N248" s="201" t="s">
        <v>41</v>
      </c>
      <c r="O248" s="78"/>
      <c r="P248" s="187">
        <f>O248*H248</f>
        <v>0</v>
      </c>
      <c r="Q248" s="187">
        <v>0.0096799999999999994</v>
      </c>
      <c r="R248" s="187">
        <f>Q248*H248</f>
        <v>0.078185359999999995</v>
      </c>
      <c r="S248" s="187">
        <v>0</v>
      </c>
      <c r="T248" s="18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9" t="s">
        <v>270</v>
      </c>
      <c r="AT248" s="189" t="s">
        <v>323</v>
      </c>
      <c r="AU248" s="189" t="s">
        <v>84</v>
      </c>
      <c r="AY248" s="15" t="s">
        <v>140</v>
      </c>
      <c r="BE248" s="190">
        <f>IF(N248="základná",J248,0)</f>
        <v>0</v>
      </c>
      <c r="BF248" s="190">
        <f>IF(N248="znížená",J248,0)</f>
        <v>0</v>
      </c>
      <c r="BG248" s="190">
        <f>IF(N248="zákl. prenesená",J248,0)</f>
        <v>0</v>
      </c>
      <c r="BH248" s="190">
        <f>IF(N248="zníž. prenesená",J248,0)</f>
        <v>0</v>
      </c>
      <c r="BI248" s="190">
        <f>IF(N248="nulová",J248,0)</f>
        <v>0</v>
      </c>
      <c r="BJ248" s="15" t="s">
        <v>84</v>
      </c>
      <c r="BK248" s="190">
        <f>ROUND(I248*H248,2)</f>
        <v>0</v>
      </c>
      <c r="BL248" s="15" t="s">
        <v>204</v>
      </c>
      <c r="BM248" s="189" t="s">
        <v>553</v>
      </c>
    </row>
    <row r="249" s="2" customFormat="1" ht="33" customHeight="1">
      <c r="A249" s="34"/>
      <c r="B249" s="176"/>
      <c r="C249" s="177" t="s">
        <v>554</v>
      </c>
      <c r="D249" s="177" t="s">
        <v>142</v>
      </c>
      <c r="E249" s="178" t="s">
        <v>555</v>
      </c>
      <c r="F249" s="179" t="s">
        <v>556</v>
      </c>
      <c r="G249" s="180" t="s">
        <v>194</v>
      </c>
      <c r="H249" s="181">
        <v>58.700000000000003</v>
      </c>
      <c r="I249" s="182"/>
      <c r="J249" s="183">
        <f>ROUND(I249*H249,2)</f>
        <v>0</v>
      </c>
      <c r="K249" s="184"/>
      <c r="L249" s="35"/>
      <c r="M249" s="185" t="s">
        <v>1</v>
      </c>
      <c r="N249" s="186" t="s">
        <v>41</v>
      </c>
      <c r="O249" s="78"/>
      <c r="P249" s="187">
        <f>O249*H249</f>
        <v>0</v>
      </c>
      <c r="Q249" s="187">
        <v>3.0000000000000001E-05</v>
      </c>
      <c r="R249" s="187">
        <f>Q249*H249</f>
        <v>0.0017610000000000002</v>
      </c>
      <c r="S249" s="187">
        <v>0</v>
      </c>
      <c r="T249" s="18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9" t="s">
        <v>204</v>
      </c>
      <c r="AT249" s="189" t="s">
        <v>142</v>
      </c>
      <c r="AU249" s="189" t="s">
        <v>84</v>
      </c>
      <c r="AY249" s="15" t="s">
        <v>140</v>
      </c>
      <c r="BE249" s="190">
        <f>IF(N249="základná",J249,0)</f>
        <v>0</v>
      </c>
      <c r="BF249" s="190">
        <f>IF(N249="znížená",J249,0)</f>
        <v>0</v>
      </c>
      <c r="BG249" s="190">
        <f>IF(N249="zákl. prenesená",J249,0)</f>
        <v>0</v>
      </c>
      <c r="BH249" s="190">
        <f>IF(N249="zníž. prenesená",J249,0)</f>
        <v>0</v>
      </c>
      <c r="BI249" s="190">
        <f>IF(N249="nulová",J249,0)</f>
        <v>0</v>
      </c>
      <c r="BJ249" s="15" t="s">
        <v>84</v>
      </c>
      <c r="BK249" s="190">
        <f>ROUND(I249*H249,2)</f>
        <v>0</v>
      </c>
      <c r="BL249" s="15" t="s">
        <v>204</v>
      </c>
      <c r="BM249" s="189" t="s">
        <v>557</v>
      </c>
    </row>
    <row r="250" s="2" customFormat="1" ht="16.5" customHeight="1">
      <c r="A250" s="34"/>
      <c r="B250" s="176"/>
      <c r="C250" s="191" t="s">
        <v>558</v>
      </c>
      <c r="D250" s="191" t="s">
        <v>323</v>
      </c>
      <c r="E250" s="192" t="s">
        <v>520</v>
      </c>
      <c r="F250" s="193" t="s">
        <v>521</v>
      </c>
      <c r="G250" s="194" t="s">
        <v>185</v>
      </c>
      <c r="H250" s="195">
        <v>469.60000000000002</v>
      </c>
      <c r="I250" s="196"/>
      <c r="J250" s="197">
        <f>ROUND(I250*H250,2)</f>
        <v>0</v>
      </c>
      <c r="K250" s="198"/>
      <c r="L250" s="199"/>
      <c r="M250" s="200" t="s">
        <v>1</v>
      </c>
      <c r="N250" s="201" t="s">
        <v>41</v>
      </c>
      <c r="O250" s="78"/>
      <c r="P250" s="187">
        <f>O250*H250</f>
        <v>0</v>
      </c>
      <c r="Q250" s="187">
        <v>0.00020000000000000001</v>
      </c>
      <c r="R250" s="187">
        <f>Q250*H250</f>
        <v>0.093920000000000003</v>
      </c>
      <c r="S250" s="187">
        <v>0</v>
      </c>
      <c r="T250" s="188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9" t="s">
        <v>270</v>
      </c>
      <c r="AT250" s="189" t="s">
        <v>323</v>
      </c>
      <c r="AU250" s="189" t="s">
        <v>84</v>
      </c>
      <c r="AY250" s="15" t="s">
        <v>140</v>
      </c>
      <c r="BE250" s="190">
        <f>IF(N250="základná",J250,0)</f>
        <v>0</v>
      </c>
      <c r="BF250" s="190">
        <f>IF(N250="znížená",J250,0)</f>
        <v>0</v>
      </c>
      <c r="BG250" s="190">
        <f>IF(N250="zákl. prenesená",J250,0)</f>
        <v>0</v>
      </c>
      <c r="BH250" s="190">
        <f>IF(N250="zníž. prenesená",J250,0)</f>
        <v>0</v>
      </c>
      <c r="BI250" s="190">
        <f>IF(N250="nulová",J250,0)</f>
        <v>0</v>
      </c>
      <c r="BJ250" s="15" t="s">
        <v>84</v>
      </c>
      <c r="BK250" s="190">
        <f>ROUND(I250*H250,2)</f>
        <v>0</v>
      </c>
      <c r="BL250" s="15" t="s">
        <v>204</v>
      </c>
      <c r="BM250" s="189" t="s">
        <v>559</v>
      </c>
    </row>
    <row r="251" s="2" customFormat="1" ht="16.5" customHeight="1">
      <c r="A251" s="34"/>
      <c r="B251" s="176"/>
      <c r="C251" s="191" t="s">
        <v>560</v>
      </c>
      <c r="D251" s="191" t="s">
        <v>323</v>
      </c>
      <c r="E251" s="192" t="s">
        <v>561</v>
      </c>
      <c r="F251" s="193" t="s">
        <v>562</v>
      </c>
      <c r="G251" s="194" t="s">
        <v>171</v>
      </c>
      <c r="H251" s="195">
        <v>36.393999999999998</v>
      </c>
      <c r="I251" s="196"/>
      <c r="J251" s="197">
        <f>ROUND(I251*H251,2)</f>
        <v>0</v>
      </c>
      <c r="K251" s="198"/>
      <c r="L251" s="199"/>
      <c r="M251" s="200" t="s">
        <v>1</v>
      </c>
      <c r="N251" s="201" t="s">
        <v>41</v>
      </c>
      <c r="O251" s="78"/>
      <c r="P251" s="187">
        <f>O251*H251</f>
        <v>0</v>
      </c>
      <c r="Q251" s="187">
        <v>0.00792</v>
      </c>
      <c r="R251" s="187">
        <f>Q251*H251</f>
        <v>0.28824047999999997</v>
      </c>
      <c r="S251" s="187">
        <v>0</v>
      </c>
      <c r="T251" s="18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9" t="s">
        <v>270</v>
      </c>
      <c r="AT251" s="189" t="s">
        <v>323</v>
      </c>
      <c r="AU251" s="189" t="s">
        <v>84</v>
      </c>
      <c r="AY251" s="15" t="s">
        <v>140</v>
      </c>
      <c r="BE251" s="190">
        <f>IF(N251="základná",J251,0)</f>
        <v>0</v>
      </c>
      <c r="BF251" s="190">
        <f>IF(N251="znížená",J251,0)</f>
        <v>0</v>
      </c>
      <c r="BG251" s="190">
        <f>IF(N251="zákl. prenesená",J251,0)</f>
        <v>0</v>
      </c>
      <c r="BH251" s="190">
        <f>IF(N251="zníž. prenesená",J251,0)</f>
        <v>0</v>
      </c>
      <c r="BI251" s="190">
        <f>IF(N251="nulová",J251,0)</f>
        <v>0</v>
      </c>
      <c r="BJ251" s="15" t="s">
        <v>84</v>
      </c>
      <c r="BK251" s="190">
        <f>ROUND(I251*H251,2)</f>
        <v>0</v>
      </c>
      <c r="BL251" s="15" t="s">
        <v>204</v>
      </c>
      <c r="BM251" s="189" t="s">
        <v>563</v>
      </c>
    </row>
    <row r="252" s="2" customFormat="1" ht="24.15" customHeight="1">
      <c r="A252" s="34"/>
      <c r="B252" s="176"/>
      <c r="C252" s="177" t="s">
        <v>564</v>
      </c>
      <c r="D252" s="177" t="s">
        <v>142</v>
      </c>
      <c r="E252" s="178" t="s">
        <v>565</v>
      </c>
      <c r="F252" s="179" t="s">
        <v>566</v>
      </c>
      <c r="G252" s="180" t="s">
        <v>247</v>
      </c>
      <c r="H252" s="181">
        <v>25.693000000000001</v>
      </c>
      <c r="I252" s="182"/>
      <c r="J252" s="183">
        <f>ROUND(I252*H252,2)</f>
        <v>0</v>
      </c>
      <c r="K252" s="184"/>
      <c r="L252" s="35"/>
      <c r="M252" s="185" t="s">
        <v>1</v>
      </c>
      <c r="N252" s="186" t="s">
        <v>41</v>
      </c>
      <c r="O252" s="78"/>
      <c r="P252" s="187">
        <f>O252*H252</f>
        <v>0</v>
      </c>
      <c r="Q252" s="187">
        <v>0</v>
      </c>
      <c r="R252" s="187">
        <f>Q252*H252</f>
        <v>0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204</v>
      </c>
      <c r="AT252" s="189" t="s">
        <v>142</v>
      </c>
      <c r="AU252" s="189" t="s">
        <v>84</v>
      </c>
      <c r="AY252" s="15" t="s">
        <v>140</v>
      </c>
      <c r="BE252" s="190">
        <f>IF(N252="základná",J252,0)</f>
        <v>0</v>
      </c>
      <c r="BF252" s="190">
        <f>IF(N252="znížená",J252,0)</f>
        <v>0</v>
      </c>
      <c r="BG252" s="190">
        <f>IF(N252="zákl. prenesená",J252,0)</f>
        <v>0</v>
      </c>
      <c r="BH252" s="190">
        <f>IF(N252="zníž. prenesená",J252,0)</f>
        <v>0</v>
      </c>
      <c r="BI252" s="190">
        <f>IF(N252="nulová",J252,0)</f>
        <v>0</v>
      </c>
      <c r="BJ252" s="15" t="s">
        <v>84</v>
      </c>
      <c r="BK252" s="190">
        <f>ROUND(I252*H252,2)</f>
        <v>0</v>
      </c>
      <c r="BL252" s="15" t="s">
        <v>204</v>
      </c>
      <c r="BM252" s="189" t="s">
        <v>567</v>
      </c>
    </row>
    <row r="253" s="12" customFormat="1" ht="22.8" customHeight="1">
      <c r="A253" s="12"/>
      <c r="B253" s="163"/>
      <c r="C253" s="12"/>
      <c r="D253" s="164" t="s">
        <v>74</v>
      </c>
      <c r="E253" s="174" t="s">
        <v>568</v>
      </c>
      <c r="F253" s="174" t="s">
        <v>569</v>
      </c>
      <c r="G253" s="12"/>
      <c r="H253" s="12"/>
      <c r="I253" s="166"/>
      <c r="J253" s="175">
        <f>BK253</f>
        <v>0</v>
      </c>
      <c r="K253" s="12"/>
      <c r="L253" s="163"/>
      <c r="M253" s="168"/>
      <c r="N253" s="169"/>
      <c r="O253" s="169"/>
      <c r="P253" s="170">
        <f>SUM(P254:P264)</f>
        <v>0</v>
      </c>
      <c r="Q253" s="169"/>
      <c r="R253" s="170">
        <f>SUM(R254:R264)</f>
        <v>2.8188926599999999</v>
      </c>
      <c r="S253" s="169"/>
      <c r="T253" s="171">
        <f>SUM(T254:T264)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64" t="s">
        <v>84</v>
      </c>
      <c r="AT253" s="172" t="s">
        <v>74</v>
      </c>
      <c r="AU253" s="172" t="s">
        <v>80</v>
      </c>
      <c r="AY253" s="164" t="s">
        <v>140</v>
      </c>
      <c r="BK253" s="173">
        <f>SUM(BK254:BK264)</f>
        <v>0</v>
      </c>
    </row>
    <row r="254" s="2" customFormat="1" ht="24.15" customHeight="1">
      <c r="A254" s="34"/>
      <c r="B254" s="176"/>
      <c r="C254" s="177" t="s">
        <v>570</v>
      </c>
      <c r="D254" s="177" t="s">
        <v>142</v>
      </c>
      <c r="E254" s="178" t="s">
        <v>571</v>
      </c>
      <c r="F254" s="179" t="s">
        <v>572</v>
      </c>
      <c r="G254" s="180" t="s">
        <v>171</v>
      </c>
      <c r="H254" s="181">
        <v>461.19999999999999</v>
      </c>
      <c r="I254" s="182"/>
      <c r="J254" s="183">
        <f>ROUND(I254*H254,2)</f>
        <v>0</v>
      </c>
      <c r="K254" s="184"/>
      <c r="L254" s="35"/>
      <c r="M254" s="185" t="s">
        <v>1</v>
      </c>
      <c r="N254" s="186" t="s">
        <v>41</v>
      </c>
      <c r="O254" s="78"/>
      <c r="P254" s="187">
        <f>O254*H254</f>
        <v>0</v>
      </c>
      <c r="Q254" s="187">
        <v>0</v>
      </c>
      <c r="R254" s="187">
        <f>Q254*H254</f>
        <v>0</v>
      </c>
      <c r="S254" s="187">
        <v>0</v>
      </c>
      <c r="T254" s="18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9" t="s">
        <v>204</v>
      </c>
      <c r="AT254" s="189" t="s">
        <v>142</v>
      </c>
      <c r="AU254" s="189" t="s">
        <v>84</v>
      </c>
      <c r="AY254" s="15" t="s">
        <v>140</v>
      </c>
      <c r="BE254" s="190">
        <f>IF(N254="základná",J254,0)</f>
        <v>0</v>
      </c>
      <c r="BF254" s="190">
        <f>IF(N254="znížená",J254,0)</f>
        <v>0</v>
      </c>
      <c r="BG254" s="190">
        <f>IF(N254="zákl. prenesená",J254,0)</f>
        <v>0</v>
      </c>
      <c r="BH254" s="190">
        <f>IF(N254="zníž. prenesená",J254,0)</f>
        <v>0</v>
      </c>
      <c r="BI254" s="190">
        <f>IF(N254="nulová",J254,0)</f>
        <v>0</v>
      </c>
      <c r="BJ254" s="15" t="s">
        <v>84</v>
      </c>
      <c r="BK254" s="190">
        <f>ROUND(I254*H254,2)</f>
        <v>0</v>
      </c>
      <c r="BL254" s="15" t="s">
        <v>204</v>
      </c>
      <c r="BM254" s="189" t="s">
        <v>573</v>
      </c>
    </row>
    <row r="255" s="2" customFormat="1" ht="24.15" customHeight="1">
      <c r="A255" s="34"/>
      <c r="B255" s="176"/>
      <c r="C255" s="191" t="s">
        <v>574</v>
      </c>
      <c r="D255" s="191" t="s">
        <v>323</v>
      </c>
      <c r="E255" s="192" t="s">
        <v>575</v>
      </c>
      <c r="F255" s="193" t="s">
        <v>576</v>
      </c>
      <c r="G255" s="194" t="s">
        <v>171</v>
      </c>
      <c r="H255" s="195">
        <v>470.42399999999998</v>
      </c>
      <c r="I255" s="196"/>
      <c r="J255" s="197">
        <f>ROUND(I255*H255,2)</f>
        <v>0</v>
      </c>
      <c r="K255" s="198"/>
      <c r="L255" s="199"/>
      <c r="M255" s="200" t="s">
        <v>1</v>
      </c>
      <c r="N255" s="201" t="s">
        <v>41</v>
      </c>
      <c r="O255" s="78"/>
      <c r="P255" s="187">
        <f>O255*H255</f>
        <v>0</v>
      </c>
      <c r="Q255" s="187">
        <v>0.00020000000000000001</v>
      </c>
      <c r="R255" s="187">
        <f>Q255*H255</f>
        <v>0.094084799999999996</v>
      </c>
      <c r="S255" s="187">
        <v>0</v>
      </c>
      <c r="T255" s="18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9" t="s">
        <v>270</v>
      </c>
      <c r="AT255" s="189" t="s">
        <v>323</v>
      </c>
      <c r="AU255" s="189" t="s">
        <v>84</v>
      </c>
      <c r="AY255" s="15" t="s">
        <v>140</v>
      </c>
      <c r="BE255" s="190">
        <f>IF(N255="základná",J255,0)</f>
        <v>0</v>
      </c>
      <c r="BF255" s="190">
        <f>IF(N255="znížená",J255,0)</f>
        <v>0</v>
      </c>
      <c r="BG255" s="190">
        <f>IF(N255="zákl. prenesená",J255,0)</f>
        <v>0</v>
      </c>
      <c r="BH255" s="190">
        <f>IF(N255="zníž. prenesená",J255,0)</f>
        <v>0</v>
      </c>
      <c r="BI255" s="190">
        <f>IF(N255="nulová",J255,0)</f>
        <v>0</v>
      </c>
      <c r="BJ255" s="15" t="s">
        <v>84</v>
      </c>
      <c r="BK255" s="190">
        <f>ROUND(I255*H255,2)</f>
        <v>0</v>
      </c>
      <c r="BL255" s="15" t="s">
        <v>204</v>
      </c>
      <c r="BM255" s="189" t="s">
        <v>577</v>
      </c>
    </row>
    <row r="256" s="2" customFormat="1" ht="24.15" customHeight="1">
      <c r="A256" s="34"/>
      <c r="B256" s="176"/>
      <c r="C256" s="177" t="s">
        <v>578</v>
      </c>
      <c r="D256" s="177" t="s">
        <v>142</v>
      </c>
      <c r="E256" s="178" t="s">
        <v>579</v>
      </c>
      <c r="F256" s="179" t="s">
        <v>580</v>
      </c>
      <c r="G256" s="180" t="s">
        <v>171</v>
      </c>
      <c r="H256" s="181">
        <v>39.472000000000001</v>
      </c>
      <c r="I256" s="182"/>
      <c r="J256" s="183">
        <f>ROUND(I256*H256,2)</f>
        <v>0</v>
      </c>
      <c r="K256" s="184"/>
      <c r="L256" s="35"/>
      <c r="M256" s="185" t="s">
        <v>1</v>
      </c>
      <c r="N256" s="186" t="s">
        <v>41</v>
      </c>
      <c r="O256" s="78"/>
      <c r="P256" s="187">
        <f>O256*H256</f>
        <v>0</v>
      </c>
      <c r="Q256" s="187">
        <v>0.0025000000000000001</v>
      </c>
      <c r="R256" s="187">
        <f>Q256*H256</f>
        <v>0.098680000000000004</v>
      </c>
      <c r="S256" s="187">
        <v>0</v>
      </c>
      <c r="T256" s="18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9" t="s">
        <v>204</v>
      </c>
      <c r="AT256" s="189" t="s">
        <v>142</v>
      </c>
      <c r="AU256" s="189" t="s">
        <v>84</v>
      </c>
      <c r="AY256" s="15" t="s">
        <v>140</v>
      </c>
      <c r="BE256" s="190">
        <f>IF(N256="základná",J256,0)</f>
        <v>0</v>
      </c>
      <c r="BF256" s="190">
        <f>IF(N256="znížená",J256,0)</f>
        <v>0</v>
      </c>
      <c r="BG256" s="190">
        <f>IF(N256="zákl. prenesená",J256,0)</f>
        <v>0</v>
      </c>
      <c r="BH256" s="190">
        <f>IF(N256="zníž. prenesená",J256,0)</f>
        <v>0</v>
      </c>
      <c r="BI256" s="190">
        <f>IF(N256="nulová",J256,0)</f>
        <v>0</v>
      </c>
      <c r="BJ256" s="15" t="s">
        <v>84</v>
      </c>
      <c r="BK256" s="190">
        <f>ROUND(I256*H256,2)</f>
        <v>0</v>
      </c>
      <c r="BL256" s="15" t="s">
        <v>204</v>
      </c>
      <c r="BM256" s="189" t="s">
        <v>581</v>
      </c>
    </row>
    <row r="257" s="2" customFormat="1" ht="24.15" customHeight="1">
      <c r="A257" s="34"/>
      <c r="B257" s="176"/>
      <c r="C257" s="191" t="s">
        <v>582</v>
      </c>
      <c r="D257" s="191" t="s">
        <v>323</v>
      </c>
      <c r="E257" s="192" t="s">
        <v>583</v>
      </c>
      <c r="F257" s="193" t="s">
        <v>584</v>
      </c>
      <c r="G257" s="194" t="s">
        <v>171</v>
      </c>
      <c r="H257" s="195">
        <v>40.261000000000003</v>
      </c>
      <c r="I257" s="196"/>
      <c r="J257" s="197">
        <f>ROUND(I257*H257,2)</f>
        <v>0</v>
      </c>
      <c r="K257" s="198"/>
      <c r="L257" s="199"/>
      <c r="M257" s="200" t="s">
        <v>1</v>
      </c>
      <c r="N257" s="201" t="s">
        <v>41</v>
      </c>
      <c r="O257" s="78"/>
      <c r="P257" s="187">
        <f>O257*H257</f>
        <v>0</v>
      </c>
      <c r="Q257" s="187">
        <v>0.00097999999999999997</v>
      </c>
      <c r="R257" s="187">
        <f>Q257*H257</f>
        <v>0.039455780000000003</v>
      </c>
      <c r="S257" s="187">
        <v>0</v>
      </c>
      <c r="T257" s="18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9" t="s">
        <v>270</v>
      </c>
      <c r="AT257" s="189" t="s">
        <v>323</v>
      </c>
      <c r="AU257" s="189" t="s">
        <v>84</v>
      </c>
      <c r="AY257" s="15" t="s">
        <v>140</v>
      </c>
      <c r="BE257" s="190">
        <f>IF(N257="základná",J257,0)</f>
        <v>0</v>
      </c>
      <c r="BF257" s="190">
        <f>IF(N257="znížená",J257,0)</f>
        <v>0</v>
      </c>
      <c r="BG257" s="190">
        <f>IF(N257="zákl. prenesená",J257,0)</f>
        <v>0</v>
      </c>
      <c r="BH257" s="190">
        <f>IF(N257="zníž. prenesená",J257,0)</f>
        <v>0</v>
      </c>
      <c r="BI257" s="190">
        <f>IF(N257="nulová",J257,0)</f>
        <v>0</v>
      </c>
      <c r="BJ257" s="15" t="s">
        <v>84</v>
      </c>
      <c r="BK257" s="190">
        <f>ROUND(I257*H257,2)</f>
        <v>0</v>
      </c>
      <c r="BL257" s="15" t="s">
        <v>204</v>
      </c>
      <c r="BM257" s="189" t="s">
        <v>585</v>
      </c>
    </row>
    <row r="258" s="2" customFormat="1" ht="33" customHeight="1">
      <c r="A258" s="34"/>
      <c r="B258" s="176"/>
      <c r="C258" s="177" t="s">
        <v>586</v>
      </c>
      <c r="D258" s="177" t="s">
        <v>142</v>
      </c>
      <c r="E258" s="178" t="s">
        <v>587</v>
      </c>
      <c r="F258" s="179" t="s">
        <v>588</v>
      </c>
      <c r="G258" s="180" t="s">
        <v>171</v>
      </c>
      <c r="H258" s="181">
        <v>287.678</v>
      </c>
      <c r="I258" s="182"/>
      <c r="J258" s="183">
        <f>ROUND(I258*H258,2)</f>
        <v>0</v>
      </c>
      <c r="K258" s="184"/>
      <c r="L258" s="35"/>
      <c r="M258" s="185" t="s">
        <v>1</v>
      </c>
      <c r="N258" s="186" t="s">
        <v>41</v>
      </c>
      <c r="O258" s="78"/>
      <c r="P258" s="187">
        <f>O258*H258</f>
        <v>0</v>
      </c>
      <c r="Q258" s="187">
        <v>0</v>
      </c>
      <c r="R258" s="187">
        <f>Q258*H258</f>
        <v>0</v>
      </c>
      <c r="S258" s="187">
        <v>0</v>
      </c>
      <c r="T258" s="18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9" t="s">
        <v>204</v>
      </c>
      <c r="AT258" s="189" t="s">
        <v>142</v>
      </c>
      <c r="AU258" s="189" t="s">
        <v>84</v>
      </c>
      <c r="AY258" s="15" t="s">
        <v>140</v>
      </c>
      <c r="BE258" s="190">
        <f>IF(N258="základná",J258,0)</f>
        <v>0</v>
      </c>
      <c r="BF258" s="190">
        <f>IF(N258="znížená",J258,0)</f>
        <v>0</v>
      </c>
      <c r="BG258" s="190">
        <f>IF(N258="zákl. prenesená",J258,0)</f>
        <v>0</v>
      </c>
      <c r="BH258" s="190">
        <f>IF(N258="zníž. prenesená",J258,0)</f>
        <v>0</v>
      </c>
      <c r="BI258" s="190">
        <f>IF(N258="nulová",J258,0)</f>
        <v>0</v>
      </c>
      <c r="BJ258" s="15" t="s">
        <v>84</v>
      </c>
      <c r="BK258" s="190">
        <f>ROUND(I258*H258,2)</f>
        <v>0</v>
      </c>
      <c r="BL258" s="15" t="s">
        <v>204</v>
      </c>
      <c r="BM258" s="189" t="s">
        <v>589</v>
      </c>
    </row>
    <row r="259" s="2" customFormat="1" ht="37.8" customHeight="1">
      <c r="A259" s="34"/>
      <c r="B259" s="176"/>
      <c r="C259" s="191" t="s">
        <v>590</v>
      </c>
      <c r="D259" s="191" t="s">
        <v>323</v>
      </c>
      <c r="E259" s="192" t="s">
        <v>591</v>
      </c>
      <c r="F259" s="193" t="s">
        <v>592</v>
      </c>
      <c r="G259" s="194" t="s">
        <v>145</v>
      </c>
      <c r="H259" s="195">
        <v>27.186</v>
      </c>
      <c r="I259" s="196"/>
      <c r="J259" s="197">
        <f>ROUND(I259*H259,2)</f>
        <v>0</v>
      </c>
      <c r="K259" s="198"/>
      <c r="L259" s="199"/>
      <c r="M259" s="200" t="s">
        <v>1</v>
      </c>
      <c r="N259" s="201" t="s">
        <v>41</v>
      </c>
      <c r="O259" s="78"/>
      <c r="P259" s="187">
        <f>O259*H259</f>
        <v>0</v>
      </c>
      <c r="Q259" s="187">
        <v>0.025000000000000001</v>
      </c>
      <c r="R259" s="187">
        <f>Q259*H259</f>
        <v>0.67965000000000009</v>
      </c>
      <c r="S259" s="187">
        <v>0</v>
      </c>
      <c r="T259" s="18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9" t="s">
        <v>270</v>
      </c>
      <c r="AT259" s="189" t="s">
        <v>323</v>
      </c>
      <c r="AU259" s="189" t="s">
        <v>84</v>
      </c>
      <c r="AY259" s="15" t="s">
        <v>140</v>
      </c>
      <c r="BE259" s="190">
        <f>IF(N259="základná",J259,0)</f>
        <v>0</v>
      </c>
      <c r="BF259" s="190">
        <f>IF(N259="znížená",J259,0)</f>
        <v>0</v>
      </c>
      <c r="BG259" s="190">
        <f>IF(N259="zákl. prenesená",J259,0)</f>
        <v>0</v>
      </c>
      <c r="BH259" s="190">
        <f>IF(N259="zníž. prenesená",J259,0)</f>
        <v>0</v>
      </c>
      <c r="BI259" s="190">
        <f>IF(N259="nulová",J259,0)</f>
        <v>0</v>
      </c>
      <c r="BJ259" s="15" t="s">
        <v>84</v>
      </c>
      <c r="BK259" s="190">
        <f>ROUND(I259*H259,2)</f>
        <v>0</v>
      </c>
      <c r="BL259" s="15" t="s">
        <v>204</v>
      </c>
      <c r="BM259" s="189" t="s">
        <v>593</v>
      </c>
    </row>
    <row r="260" s="2" customFormat="1" ht="24.15" customHeight="1">
      <c r="A260" s="34"/>
      <c r="B260" s="176"/>
      <c r="C260" s="177" t="s">
        <v>594</v>
      </c>
      <c r="D260" s="177" t="s">
        <v>142</v>
      </c>
      <c r="E260" s="178" t="s">
        <v>595</v>
      </c>
      <c r="F260" s="179" t="s">
        <v>596</v>
      </c>
      <c r="G260" s="180" t="s">
        <v>171</v>
      </c>
      <c r="H260" s="181">
        <v>287.678</v>
      </c>
      <c r="I260" s="182"/>
      <c r="J260" s="183">
        <f>ROUND(I260*H260,2)</f>
        <v>0</v>
      </c>
      <c r="K260" s="184"/>
      <c r="L260" s="35"/>
      <c r="M260" s="185" t="s">
        <v>1</v>
      </c>
      <c r="N260" s="186" t="s">
        <v>41</v>
      </c>
      <c r="O260" s="78"/>
      <c r="P260" s="187">
        <f>O260*H260</f>
        <v>0</v>
      </c>
      <c r="Q260" s="187">
        <v>0</v>
      </c>
      <c r="R260" s="187">
        <f>Q260*H260</f>
        <v>0</v>
      </c>
      <c r="S260" s="187">
        <v>0</v>
      </c>
      <c r="T260" s="18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9" t="s">
        <v>204</v>
      </c>
      <c r="AT260" s="189" t="s">
        <v>142</v>
      </c>
      <c r="AU260" s="189" t="s">
        <v>84</v>
      </c>
      <c r="AY260" s="15" t="s">
        <v>140</v>
      </c>
      <c r="BE260" s="190">
        <f>IF(N260="základná",J260,0)</f>
        <v>0</v>
      </c>
      <c r="BF260" s="190">
        <f>IF(N260="znížená",J260,0)</f>
        <v>0</v>
      </c>
      <c r="BG260" s="190">
        <f>IF(N260="zákl. prenesená",J260,0)</f>
        <v>0</v>
      </c>
      <c r="BH260" s="190">
        <f>IF(N260="zníž. prenesená",J260,0)</f>
        <v>0</v>
      </c>
      <c r="BI260" s="190">
        <f>IF(N260="nulová",J260,0)</f>
        <v>0</v>
      </c>
      <c r="BJ260" s="15" t="s">
        <v>84</v>
      </c>
      <c r="BK260" s="190">
        <f>ROUND(I260*H260,2)</f>
        <v>0</v>
      </c>
      <c r="BL260" s="15" t="s">
        <v>204</v>
      </c>
      <c r="BM260" s="189" t="s">
        <v>597</v>
      </c>
    </row>
    <row r="261" s="2" customFormat="1" ht="24.15" customHeight="1">
      <c r="A261" s="34"/>
      <c r="B261" s="176"/>
      <c r="C261" s="191" t="s">
        <v>598</v>
      </c>
      <c r="D261" s="191" t="s">
        <v>323</v>
      </c>
      <c r="E261" s="192" t="s">
        <v>599</v>
      </c>
      <c r="F261" s="193" t="s">
        <v>600</v>
      </c>
      <c r="G261" s="194" t="s">
        <v>171</v>
      </c>
      <c r="H261" s="195">
        <v>302.06200000000001</v>
      </c>
      <c r="I261" s="196"/>
      <c r="J261" s="197">
        <f>ROUND(I261*H261,2)</f>
        <v>0</v>
      </c>
      <c r="K261" s="198"/>
      <c r="L261" s="199"/>
      <c r="M261" s="200" t="s">
        <v>1</v>
      </c>
      <c r="N261" s="201" t="s">
        <v>41</v>
      </c>
      <c r="O261" s="78"/>
      <c r="P261" s="187">
        <f>O261*H261</f>
        <v>0</v>
      </c>
      <c r="Q261" s="187">
        <v>0.0027299999999999998</v>
      </c>
      <c r="R261" s="187">
        <f>Q261*H261</f>
        <v>0.82462925999999992</v>
      </c>
      <c r="S261" s="187">
        <v>0</v>
      </c>
      <c r="T261" s="18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9" t="s">
        <v>270</v>
      </c>
      <c r="AT261" s="189" t="s">
        <v>323</v>
      </c>
      <c r="AU261" s="189" t="s">
        <v>84</v>
      </c>
      <c r="AY261" s="15" t="s">
        <v>140</v>
      </c>
      <c r="BE261" s="190">
        <f>IF(N261="základná",J261,0)</f>
        <v>0</v>
      </c>
      <c r="BF261" s="190">
        <f>IF(N261="znížená",J261,0)</f>
        <v>0</v>
      </c>
      <c r="BG261" s="190">
        <f>IF(N261="zákl. prenesená",J261,0)</f>
        <v>0</v>
      </c>
      <c r="BH261" s="190">
        <f>IF(N261="zníž. prenesená",J261,0)</f>
        <v>0</v>
      </c>
      <c r="BI261" s="190">
        <f>IF(N261="nulová",J261,0)</f>
        <v>0</v>
      </c>
      <c r="BJ261" s="15" t="s">
        <v>84</v>
      </c>
      <c r="BK261" s="190">
        <f>ROUND(I261*H261,2)</f>
        <v>0</v>
      </c>
      <c r="BL261" s="15" t="s">
        <v>204</v>
      </c>
      <c r="BM261" s="189" t="s">
        <v>601</v>
      </c>
    </row>
    <row r="262" s="2" customFormat="1" ht="24.15" customHeight="1">
      <c r="A262" s="34"/>
      <c r="B262" s="176"/>
      <c r="C262" s="191" t="s">
        <v>602</v>
      </c>
      <c r="D262" s="191" t="s">
        <v>323</v>
      </c>
      <c r="E262" s="192" t="s">
        <v>603</v>
      </c>
      <c r="F262" s="193" t="s">
        <v>604</v>
      </c>
      <c r="G262" s="194" t="s">
        <v>171</v>
      </c>
      <c r="H262" s="195">
        <v>302.06200000000001</v>
      </c>
      <c r="I262" s="196"/>
      <c r="J262" s="197">
        <f>ROUND(I262*H262,2)</f>
        <v>0</v>
      </c>
      <c r="K262" s="198"/>
      <c r="L262" s="199"/>
      <c r="M262" s="200" t="s">
        <v>1</v>
      </c>
      <c r="N262" s="201" t="s">
        <v>41</v>
      </c>
      <c r="O262" s="78"/>
      <c r="P262" s="187">
        <f>O262*H262</f>
        <v>0</v>
      </c>
      <c r="Q262" s="187">
        <v>0.0034299999999999999</v>
      </c>
      <c r="R262" s="187">
        <f>Q262*H262</f>
        <v>1.0360726600000001</v>
      </c>
      <c r="S262" s="187">
        <v>0</v>
      </c>
      <c r="T262" s="18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9" t="s">
        <v>270</v>
      </c>
      <c r="AT262" s="189" t="s">
        <v>323</v>
      </c>
      <c r="AU262" s="189" t="s">
        <v>84</v>
      </c>
      <c r="AY262" s="15" t="s">
        <v>140</v>
      </c>
      <c r="BE262" s="190">
        <f>IF(N262="základná",J262,0)</f>
        <v>0</v>
      </c>
      <c r="BF262" s="190">
        <f>IF(N262="znížená",J262,0)</f>
        <v>0</v>
      </c>
      <c r="BG262" s="190">
        <f>IF(N262="zákl. prenesená",J262,0)</f>
        <v>0</v>
      </c>
      <c r="BH262" s="190">
        <f>IF(N262="zníž. prenesená",J262,0)</f>
        <v>0</v>
      </c>
      <c r="BI262" s="190">
        <f>IF(N262="nulová",J262,0)</f>
        <v>0</v>
      </c>
      <c r="BJ262" s="15" t="s">
        <v>84</v>
      </c>
      <c r="BK262" s="190">
        <f>ROUND(I262*H262,2)</f>
        <v>0</v>
      </c>
      <c r="BL262" s="15" t="s">
        <v>204</v>
      </c>
      <c r="BM262" s="189" t="s">
        <v>605</v>
      </c>
    </row>
    <row r="263" s="2" customFormat="1" ht="37.8" customHeight="1">
      <c r="A263" s="34"/>
      <c r="B263" s="176"/>
      <c r="C263" s="177" t="s">
        <v>606</v>
      </c>
      <c r="D263" s="177" t="s">
        <v>142</v>
      </c>
      <c r="E263" s="178" t="s">
        <v>607</v>
      </c>
      <c r="F263" s="179" t="s">
        <v>608</v>
      </c>
      <c r="G263" s="180" t="s">
        <v>171</v>
      </c>
      <c r="H263" s="181">
        <v>1.8859999999999999</v>
      </c>
      <c r="I263" s="182"/>
      <c r="J263" s="183">
        <f>ROUND(I263*H263,2)</f>
        <v>0</v>
      </c>
      <c r="K263" s="184"/>
      <c r="L263" s="35"/>
      <c r="M263" s="185" t="s">
        <v>1</v>
      </c>
      <c r="N263" s="186" t="s">
        <v>41</v>
      </c>
      <c r="O263" s="78"/>
      <c r="P263" s="187">
        <f>O263*H263</f>
        <v>0</v>
      </c>
      <c r="Q263" s="187">
        <v>0.024559999999999998</v>
      </c>
      <c r="R263" s="187">
        <f>Q263*H263</f>
        <v>0.046320159999999992</v>
      </c>
      <c r="S263" s="187">
        <v>0</v>
      </c>
      <c r="T263" s="18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204</v>
      </c>
      <c r="AT263" s="189" t="s">
        <v>142</v>
      </c>
      <c r="AU263" s="189" t="s">
        <v>84</v>
      </c>
      <c r="AY263" s="15" t="s">
        <v>140</v>
      </c>
      <c r="BE263" s="190">
        <f>IF(N263="základná",J263,0)</f>
        <v>0</v>
      </c>
      <c r="BF263" s="190">
        <f>IF(N263="znížená",J263,0)</f>
        <v>0</v>
      </c>
      <c r="BG263" s="190">
        <f>IF(N263="zákl. prenesená",J263,0)</f>
        <v>0</v>
      </c>
      <c r="BH263" s="190">
        <f>IF(N263="zníž. prenesená",J263,0)</f>
        <v>0</v>
      </c>
      <c r="BI263" s="190">
        <f>IF(N263="nulová",J263,0)</f>
        <v>0</v>
      </c>
      <c r="BJ263" s="15" t="s">
        <v>84</v>
      </c>
      <c r="BK263" s="190">
        <f>ROUND(I263*H263,2)</f>
        <v>0</v>
      </c>
      <c r="BL263" s="15" t="s">
        <v>204</v>
      </c>
      <c r="BM263" s="189" t="s">
        <v>609</v>
      </c>
    </row>
    <row r="264" s="2" customFormat="1" ht="24.15" customHeight="1">
      <c r="A264" s="34"/>
      <c r="B264" s="176"/>
      <c r="C264" s="177" t="s">
        <v>610</v>
      </c>
      <c r="D264" s="177" t="s">
        <v>142</v>
      </c>
      <c r="E264" s="178" t="s">
        <v>611</v>
      </c>
      <c r="F264" s="179" t="s">
        <v>612</v>
      </c>
      <c r="G264" s="180" t="s">
        <v>613</v>
      </c>
      <c r="H264" s="202"/>
      <c r="I264" s="182"/>
      <c r="J264" s="183">
        <f>ROUND(I264*H264,2)</f>
        <v>0</v>
      </c>
      <c r="K264" s="184"/>
      <c r="L264" s="35"/>
      <c r="M264" s="185" t="s">
        <v>1</v>
      </c>
      <c r="N264" s="186" t="s">
        <v>41</v>
      </c>
      <c r="O264" s="78"/>
      <c r="P264" s="187">
        <f>O264*H264</f>
        <v>0</v>
      </c>
      <c r="Q264" s="187">
        <v>0</v>
      </c>
      <c r="R264" s="187">
        <f>Q264*H264</f>
        <v>0</v>
      </c>
      <c r="S264" s="187">
        <v>0</v>
      </c>
      <c r="T264" s="18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89" t="s">
        <v>204</v>
      </c>
      <c r="AT264" s="189" t="s">
        <v>142</v>
      </c>
      <c r="AU264" s="189" t="s">
        <v>84</v>
      </c>
      <c r="AY264" s="15" t="s">
        <v>140</v>
      </c>
      <c r="BE264" s="190">
        <f>IF(N264="základná",J264,0)</f>
        <v>0</v>
      </c>
      <c r="BF264" s="190">
        <f>IF(N264="znížená",J264,0)</f>
        <v>0</v>
      </c>
      <c r="BG264" s="190">
        <f>IF(N264="zákl. prenesená",J264,0)</f>
        <v>0</v>
      </c>
      <c r="BH264" s="190">
        <f>IF(N264="zníž. prenesená",J264,0)</f>
        <v>0</v>
      </c>
      <c r="BI264" s="190">
        <f>IF(N264="nulová",J264,0)</f>
        <v>0</v>
      </c>
      <c r="BJ264" s="15" t="s">
        <v>84</v>
      </c>
      <c r="BK264" s="190">
        <f>ROUND(I264*H264,2)</f>
        <v>0</v>
      </c>
      <c r="BL264" s="15" t="s">
        <v>204</v>
      </c>
      <c r="BM264" s="189" t="s">
        <v>614</v>
      </c>
    </row>
    <row r="265" s="12" customFormat="1" ht="22.8" customHeight="1">
      <c r="A265" s="12"/>
      <c r="B265" s="163"/>
      <c r="C265" s="12"/>
      <c r="D265" s="164" t="s">
        <v>74</v>
      </c>
      <c r="E265" s="174" t="s">
        <v>615</v>
      </c>
      <c r="F265" s="174" t="s">
        <v>616</v>
      </c>
      <c r="G265" s="12"/>
      <c r="H265" s="12"/>
      <c r="I265" s="166"/>
      <c r="J265" s="175">
        <f>BK265</f>
        <v>0</v>
      </c>
      <c r="K265" s="12"/>
      <c r="L265" s="163"/>
      <c r="M265" s="168"/>
      <c r="N265" s="169"/>
      <c r="O265" s="169"/>
      <c r="P265" s="170">
        <f>SUM(P266:P267)</f>
        <v>0</v>
      </c>
      <c r="Q265" s="169"/>
      <c r="R265" s="170">
        <f>SUM(R266:R267)</f>
        <v>0</v>
      </c>
      <c r="S265" s="169"/>
      <c r="T265" s="171">
        <f>SUM(T266:T267)</f>
        <v>0.70994000000000002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164" t="s">
        <v>84</v>
      </c>
      <c r="AT265" s="172" t="s">
        <v>74</v>
      </c>
      <c r="AU265" s="172" t="s">
        <v>80</v>
      </c>
      <c r="AY265" s="164" t="s">
        <v>140</v>
      </c>
      <c r="BK265" s="173">
        <f>SUM(BK266:BK267)</f>
        <v>0</v>
      </c>
    </row>
    <row r="266" s="2" customFormat="1" ht="33" customHeight="1">
      <c r="A266" s="34"/>
      <c r="B266" s="176"/>
      <c r="C266" s="177" t="s">
        <v>617</v>
      </c>
      <c r="D266" s="177" t="s">
        <v>142</v>
      </c>
      <c r="E266" s="178" t="s">
        <v>618</v>
      </c>
      <c r="F266" s="179" t="s">
        <v>619</v>
      </c>
      <c r="G266" s="180" t="s">
        <v>194</v>
      </c>
      <c r="H266" s="181">
        <v>22</v>
      </c>
      <c r="I266" s="182"/>
      <c r="J266" s="183">
        <f>ROUND(I266*H266,2)</f>
        <v>0</v>
      </c>
      <c r="K266" s="184"/>
      <c r="L266" s="35"/>
      <c r="M266" s="185" t="s">
        <v>1</v>
      </c>
      <c r="N266" s="186" t="s">
        <v>41</v>
      </c>
      <c r="O266" s="78"/>
      <c r="P266" s="187">
        <f>O266*H266</f>
        <v>0</v>
      </c>
      <c r="Q266" s="187">
        <v>0</v>
      </c>
      <c r="R266" s="187">
        <f>Q266*H266</f>
        <v>0</v>
      </c>
      <c r="S266" s="187">
        <v>0.03065</v>
      </c>
      <c r="T266" s="188">
        <f>S266*H266</f>
        <v>0.67430000000000001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9" t="s">
        <v>204</v>
      </c>
      <c r="AT266" s="189" t="s">
        <v>142</v>
      </c>
      <c r="AU266" s="189" t="s">
        <v>84</v>
      </c>
      <c r="AY266" s="15" t="s">
        <v>140</v>
      </c>
      <c r="BE266" s="190">
        <f>IF(N266="základná",J266,0)</f>
        <v>0</v>
      </c>
      <c r="BF266" s="190">
        <f>IF(N266="znížená",J266,0)</f>
        <v>0</v>
      </c>
      <c r="BG266" s="190">
        <f>IF(N266="zákl. prenesená",J266,0)</f>
        <v>0</v>
      </c>
      <c r="BH266" s="190">
        <f>IF(N266="zníž. prenesená",J266,0)</f>
        <v>0</v>
      </c>
      <c r="BI266" s="190">
        <f>IF(N266="nulová",J266,0)</f>
        <v>0</v>
      </c>
      <c r="BJ266" s="15" t="s">
        <v>84</v>
      </c>
      <c r="BK266" s="190">
        <f>ROUND(I266*H266,2)</f>
        <v>0</v>
      </c>
      <c r="BL266" s="15" t="s">
        <v>204</v>
      </c>
      <c r="BM266" s="189" t="s">
        <v>620</v>
      </c>
    </row>
    <row r="267" s="2" customFormat="1" ht="33" customHeight="1">
      <c r="A267" s="34"/>
      <c r="B267" s="176"/>
      <c r="C267" s="177" t="s">
        <v>621</v>
      </c>
      <c r="D267" s="177" t="s">
        <v>142</v>
      </c>
      <c r="E267" s="178" t="s">
        <v>622</v>
      </c>
      <c r="F267" s="179" t="s">
        <v>623</v>
      </c>
      <c r="G267" s="180" t="s">
        <v>194</v>
      </c>
      <c r="H267" s="181">
        <v>18</v>
      </c>
      <c r="I267" s="182"/>
      <c r="J267" s="183">
        <f>ROUND(I267*H267,2)</f>
        <v>0</v>
      </c>
      <c r="K267" s="184"/>
      <c r="L267" s="35"/>
      <c r="M267" s="185" t="s">
        <v>1</v>
      </c>
      <c r="N267" s="186" t="s">
        <v>41</v>
      </c>
      <c r="O267" s="78"/>
      <c r="P267" s="187">
        <f>O267*H267</f>
        <v>0</v>
      </c>
      <c r="Q267" s="187">
        <v>0</v>
      </c>
      <c r="R267" s="187">
        <f>Q267*H267</f>
        <v>0</v>
      </c>
      <c r="S267" s="187">
        <v>0.00198</v>
      </c>
      <c r="T267" s="188">
        <f>S267*H267</f>
        <v>0.035639999999999998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9" t="s">
        <v>204</v>
      </c>
      <c r="AT267" s="189" t="s">
        <v>142</v>
      </c>
      <c r="AU267" s="189" t="s">
        <v>84</v>
      </c>
      <c r="AY267" s="15" t="s">
        <v>140</v>
      </c>
      <c r="BE267" s="190">
        <f>IF(N267="základná",J267,0)</f>
        <v>0</v>
      </c>
      <c r="BF267" s="190">
        <f>IF(N267="znížená",J267,0)</f>
        <v>0</v>
      </c>
      <c r="BG267" s="190">
        <f>IF(N267="zákl. prenesená",J267,0)</f>
        <v>0</v>
      </c>
      <c r="BH267" s="190">
        <f>IF(N267="zníž. prenesená",J267,0)</f>
        <v>0</v>
      </c>
      <c r="BI267" s="190">
        <f>IF(N267="nulová",J267,0)</f>
        <v>0</v>
      </c>
      <c r="BJ267" s="15" t="s">
        <v>84</v>
      </c>
      <c r="BK267" s="190">
        <f>ROUND(I267*H267,2)</f>
        <v>0</v>
      </c>
      <c r="BL267" s="15" t="s">
        <v>204</v>
      </c>
      <c r="BM267" s="189" t="s">
        <v>624</v>
      </c>
    </row>
    <row r="268" s="12" customFormat="1" ht="22.8" customHeight="1">
      <c r="A268" s="12"/>
      <c r="B268" s="163"/>
      <c r="C268" s="12"/>
      <c r="D268" s="164" t="s">
        <v>74</v>
      </c>
      <c r="E268" s="174" t="s">
        <v>625</v>
      </c>
      <c r="F268" s="174" t="s">
        <v>626</v>
      </c>
      <c r="G268" s="12"/>
      <c r="H268" s="12"/>
      <c r="I268" s="166"/>
      <c r="J268" s="175">
        <f>BK268</f>
        <v>0</v>
      </c>
      <c r="K268" s="12"/>
      <c r="L268" s="163"/>
      <c r="M268" s="168"/>
      <c r="N268" s="169"/>
      <c r="O268" s="169"/>
      <c r="P268" s="170">
        <f>SUM(P269:P271)</f>
        <v>0</v>
      </c>
      <c r="Q268" s="169"/>
      <c r="R268" s="170">
        <f>SUM(R269:R271)</f>
        <v>0.2132</v>
      </c>
      <c r="S268" s="169"/>
      <c r="T268" s="171">
        <f>SUM(T269:T271)</f>
        <v>0.26837999999999995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64" t="s">
        <v>84</v>
      </c>
      <c r="AT268" s="172" t="s">
        <v>74</v>
      </c>
      <c r="AU268" s="172" t="s">
        <v>80</v>
      </c>
      <c r="AY268" s="164" t="s">
        <v>140</v>
      </c>
      <c r="BK268" s="173">
        <f>SUM(BK269:BK271)</f>
        <v>0</v>
      </c>
    </row>
    <row r="269" s="2" customFormat="1" ht="24.15" customHeight="1">
      <c r="A269" s="34"/>
      <c r="B269" s="176"/>
      <c r="C269" s="177" t="s">
        <v>627</v>
      </c>
      <c r="D269" s="177" t="s">
        <v>142</v>
      </c>
      <c r="E269" s="178" t="s">
        <v>628</v>
      </c>
      <c r="F269" s="179" t="s">
        <v>629</v>
      </c>
      <c r="G269" s="180" t="s">
        <v>194</v>
      </c>
      <c r="H269" s="181">
        <v>54</v>
      </c>
      <c r="I269" s="182"/>
      <c r="J269" s="183">
        <f>ROUND(I269*H269,2)</f>
        <v>0</v>
      </c>
      <c r="K269" s="184"/>
      <c r="L269" s="35"/>
      <c r="M269" s="185" t="s">
        <v>1</v>
      </c>
      <c r="N269" s="186" t="s">
        <v>41</v>
      </c>
      <c r="O269" s="78"/>
      <c r="P269" s="187">
        <f>O269*H269</f>
        <v>0</v>
      </c>
      <c r="Q269" s="187">
        <v>0</v>
      </c>
      <c r="R269" s="187">
        <f>Q269*H269</f>
        <v>0</v>
      </c>
      <c r="S269" s="187">
        <v>0.0049699999999999996</v>
      </c>
      <c r="T269" s="188">
        <f>S269*H269</f>
        <v>0.26837999999999995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9" t="s">
        <v>204</v>
      </c>
      <c r="AT269" s="189" t="s">
        <v>142</v>
      </c>
      <c r="AU269" s="189" t="s">
        <v>84</v>
      </c>
      <c r="AY269" s="15" t="s">
        <v>140</v>
      </c>
      <c r="BE269" s="190">
        <f>IF(N269="základná",J269,0)</f>
        <v>0</v>
      </c>
      <c r="BF269" s="190">
        <f>IF(N269="znížená",J269,0)</f>
        <v>0</v>
      </c>
      <c r="BG269" s="190">
        <f>IF(N269="zákl. prenesená",J269,0)</f>
        <v>0</v>
      </c>
      <c r="BH269" s="190">
        <f>IF(N269="zníž. prenesená",J269,0)</f>
        <v>0</v>
      </c>
      <c r="BI269" s="190">
        <f>IF(N269="nulová",J269,0)</f>
        <v>0</v>
      </c>
      <c r="BJ269" s="15" t="s">
        <v>84</v>
      </c>
      <c r="BK269" s="190">
        <f>ROUND(I269*H269,2)</f>
        <v>0</v>
      </c>
      <c r="BL269" s="15" t="s">
        <v>204</v>
      </c>
      <c r="BM269" s="189" t="s">
        <v>630</v>
      </c>
    </row>
    <row r="270" s="2" customFormat="1" ht="16.5" customHeight="1">
      <c r="A270" s="34"/>
      <c r="B270" s="176"/>
      <c r="C270" s="177" t="s">
        <v>631</v>
      </c>
      <c r="D270" s="177" t="s">
        <v>142</v>
      </c>
      <c r="E270" s="178" t="s">
        <v>632</v>
      </c>
      <c r="F270" s="179" t="s">
        <v>633</v>
      </c>
      <c r="G270" s="180" t="s">
        <v>185</v>
      </c>
      <c r="H270" s="181">
        <v>10</v>
      </c>
      <c r="I270" s="182"/>
      <c r="J270" s="183">
        <f>ROUND(I270*H270,2)</f>
        <v>0</v>
      </c>
      <c r="K270" s="184"/>
      <c r="L270" s="35"/>
      <c r="M270" s="185" t="s">
        <v>1</v>
      </c>
      <c r="N270" s="186" t="s">
        <v>41</v>
      </c>
      <c r="O270" s="78"/>
      <c r="P270" s="187">
        <f>O270*H270</f>
        <v>0</v>
      </c>
      <c r="Q270" s="187">
        <v>0</v>
      </c>
      <c r="R270" s="187">
        <f>Q270*H270</f>
        <v>0</v>
      </c>
      <c r="S270" s="187">
        <v>0</v>
      </c>
      <c r="T270" s="188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89" t="s">
        <v>204</v>
      </c>
      <c r="AT270" s="189" t="s">
        <v>142</v>
      </c>
      <c r="AU270" s="189" t="s">
        <v>84</v>
      </c>
      <c r="AY270" s="15" t="s">
        <v>140</v>
      </c>
      <c r="BE270" s="190">
        <f>IF(N270="základná",J270,0)</f>
        <v>0</v>
      </c>
      <c r="BF270" s="190">
        <f>IF(N270="znížená",J270,0)</f>
        <v>0</v>
      </c>
      <c r="BG270" s="190">
        <f>IF(N270="zákl. prenesená",J270,0)</f>
        <v>0</v>
      </c>
      <c r="BH270" s="190">
        <f>IF(N270="zníž. prenesená",J270,0)</f>
        <v>0</v>
      </c>
      <c r="BI270" s="190">
        <f>IF(N270="nulová",J270,0)</f>
        <v>0</v>
      </c>
      <c r="BJ270" s="15" t="s">
        <v>84</v>
      </c>
      <c r="BK270" s="190">
        <f>ROUND(I270*H270,2)</f>
        <v>0</v>
      </c>
      <c r="BL270" s="15" t="s">
        <v>204</v>
      </c>
      <c r="BM270" s="189" t="s">
        <v>634</v>
      </c>
    </row>
    <row r="271" s="2" customFormat="1" ht="21.75" customHeight="1">
      <c r="A271" s="34"/>
      <c r="B271" s="176"/>
      <c r="C271" s="191" t="s">
        <v>635</v>
      </c>
      <c r="D271" s="191" t="s">
        <v>323</v>
      </c>
      <c r="E271" s="192" t="s">
        <v>636</v>
      </c>
      <c r="F271" s="193" t="s">
        <v>637</v>
      </c>
      <c r="G271" s="194" t="s">
        <v>185</v>
      </c>
      <c r="H271" s="195">
        <v>10</v>
      </c>
      <c r="I271" s="196"/>
      <c r="J271" s="197">
        <f>ROUND(I271*H271,2)</f>
        <v>0</v>
      </c>
      <c r="K271" s="198"/>
      <c r="L271" s="199"/>
      <c r="M271" s="200" t="s">
        <v>1</v>
      </c>
      <c r="N271" s="201" t="s">
        <v>41</v>
      </c>
      <c r="O271" s="78"/>
      <c r="P271" s="187">
        <f>O271*H271</f>
        <v>0</v>
      </c>
      <c r="Q271" s="187">
        <v>0.021319999999999999</v>
      </c>
      <c r="R271" s="187">
        <f>Q271*H271</f>
        <v>0.2132</v>
      </c>
      <c r="S271" s="187">
        <v>0</v>
      </c>
      <c r="T271" s="18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9" t="s">
        <v>270</v>
      </c>
      <c r="AT271" s="189" t="s">
        <v>323</v>
      </c>
      <c r="AU271" s="189" t="s">
        <v>84</v>
      </c>
      <c r="AY271" s="15" t="s">
        <v>140</v>
      </c>
      <c r="BE271" s="190">
        <f>IF(N271="základná",J271,0)</f>
        <v>0</v>
      </c>
      <c r="BF271" s="190">
        <f>IF(N271="znížená",J271,0)</f>
        <v>0</v>
      </c>
      <c r="BG271" s="190">
        <f>IF(N271="zákl. prenesená",J271,0)</f>
        <v>0</v>
      </c>
      <c r="BH271" s="190">
        <f>IF(N271="zníž. prenesená",J271,0)</f>
        <v>0</v>
      </c>
      <c r="BI271" s="190">
        <f>IF(N271="nulová",J271,0)</f>
        <v>0</v>
      </c>
      <c r="BJ271" s="15" t="s">
        <v>84</v>
      </c>
      <c r="BK271" s="190">
        <f>ROUND(I271*H271,2)</f>
        <v>0</v>
      </c>
      <c r="BL271" s="15" t="s">
        <v>204</v>
      </c>
      <c r="BM271" s="189" t="s">
        <v>638</v>
      </c>
    </row>
    <row r="272" s="12" customFormat="1" ht="22.8" customHeight="1">
      <c r="A272" s="12"/>
      <c r="B272" s="163"/>
      <c r="C272" s="12"/>
      <c r="D272" s="164" t="s">
        <v>74</v>
      </c>
      <c r="E272" s="174" t="s">
        <v>639</v>
      </c>
      <c r="F272" s="174" t="s">
        <v>640</v>
      </c>
      <c r="G272" s="12"/>
      <c r="H272" s="12"/>
      <c r="I272" s="166"/>
      <c r="J272" s="175">
        <f>BK272</f>
        <v>0</v>
      </c>
      <c r="K272" s="12"/>
      <c r="L272" s="163"/>
      <c r="M272" s="168"/>
      <c r="N272" s="169"/>
      <c r="O272" s="169"/>
      <c r="P272" s="170">
        <f>SUM(P273:P278)</f>
        <v>0</v>
      </c>
      <c r="Q272" s="169"/>
      <c r="R272" s="170">
        <f>SUM(R273:R278)</f>
        <v>5.6261285000000001</v>
      </c>
      <c r="S272" s="169"/>
      <c r="T272" s="171">
        <f>SUM(T273:T278)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64" t="s">
        <v>84</v>
      </c>
      <c r="AT272" s="172" t="s">
        <v>74</v>
      </c>
      <c r="AU272" s="172" t="s">
        <v>80</v>
      </c>
      <c r="AY272" s="164" t="s">
        <v>140</v>
      </c>
      <c r="BK272" s="173">
        <f>SUM(BK273:BK278)</f>
        <v>0</v>
      </c>
    </row>
    <row r="273" s="2" customFormat="1" ht="37.8" customHeight="1">
      <c r="A273" s="34"/>
      <c r="B273" s="176"/>
      <c r="C273" s="177" t="s">
        <v>641</v>
      </c>
      <c r="D273" s="177" t="s">
        <v>142</v>
      </c>
      <c r="E273" s="178" t="s">
        <v>642</v>
      </c>
      <c r="F273" s="179" t="s">
        <v>643</v>
      </c>
      <c r="G273" s="180" t="s">
        <v>171</v>
      </c>
      <c r="H273" s="181">
        <v>9.4149999999999991</v>
      </c>
      <c r="I273" s="182"/>
      <c r="J273" s="183">
        <f>ROUND(I273*H273,2)</f>
        <v>0</v>
      </c>
      <c r="K273" s="184"/>
      <c r="L273" s="35"/>
      <c r="M273" s="185" t="s">
        <v>1</v>
      </c>
      <c r="N273" s="186" t="s">
        <v>41</v>
      </c>
      <c r="O273" s="78"/>
      <c r="P273" s="187">
        <f>O273*H273</f>
        <v>0</v>
      </c>
      <c r="Q273" s="187">
        <v>0.011820000000000001</v>
      </c>
      <c r="R273" s="187">
        <f>Q273*H273</f>
        <v>0.11128529999999999</v>
      </c>
      <c r="S273" s="187">
        <v>0</v>
      </c>
      <c r="T273" s="18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9" t="s">
        <v>204</v>
      </c>
      <c r="AT273" s="189" t="s">
        <v>142</v>
      </c>
      <c r="AU273" s="189" t="s">
        <v>84</v>
      </c>
      <c r="AY273" s="15" t="s">
        <v>140</v>
      </c>
      <c r="BE273" s="190">
        <f>IF(N273="základná",J273,0)</f>
        <v>0</v>
      </c>
      <c r="BF273" s="190">
        <f>IF(N273="znížená",J273,0)</f>
        <v>0</v>
      </c>
      <c r="BG273" s="190">
        <f>IF(N273="zákl. prenesená",J273,0)</f>
        <v>0</v>
      </c>
      <c r="BH273" s="190">
        <f>IF(N273="zníž. prenesená",J273,0)</f>
        <v>0</v>
      </c>
      <c r="BI273" s="190">
        <f>IF(N273="nulová",J273,0)</f>
        <v>0</v>
      </c>
      <c r="BJ273" s="15" t="s">
        <v>84</v>
      </c>
      <c r="BK273" s="190">
        <f>ROUND(I273*H273,2)</f>
        <v>0</v>
      </c>
      <c r="BL273" s="15" t="s">
        <v>204</v>
      </c>
      <c r="BM273" s="189" t="s">
        <v>644</v>
      </c>
    </row>
    <row r="274" s="2" customFormat="1" ht="44.25" customHeight="1">
      <c r="A274" s="34"/>
      <c r="B274" s="176"/>
      <c r="C274" s="177" t="s">
        <v>645</v>
      </c>
      <c r="D274" s="177" t="s">
        <v>142</v>
      </c>
      <c r="E274" s="178" t="s">
        <v>646</v>
      </c>
      <c r="F274" s="179" t="s">
        <v>647</v>
      </c>
      <c r="G274" s="180" t="s">
        <v>171</v>
      </c>
      <c r="H274" s="181">
        <v>0.48799999999999999</v>
      </c>
      <c r="I274" s="182"/>
      <c r="J274" s="183">
        <f>ROUND(I274*H274,2)</f>
        <v>0</v>
      </c>
      <c r="K274" s="184"/>
      <c r="L274" s="35"/>
      <c r="M274" s="185" t="s">
        <v>1</v>
      </c>
      <c r="N274" s="186" t="s">
        <v>41</v>
      </c>
      <c r="O274" s="78"/>
      <c r="P274" s="187">
        <f>O274*H274</f>
        <v>0</v>
      </c>
      <c r="Q274" s="187">
        <v>0.042450000000000002</v>
      </c>
      <c r="R274" s="187">
        <f>Q274*H274</f>
        <v>0.020715600000000001</v>
      </c>
      <c r="S274" s="187">
        <v>0</v>
      </c>
      <c r="T274" s="188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89" t="s">
        <v>204</v>
      </c>
      <c r="AT274" s="189" t="s">
        <v>142</v>
      </c>
      <c r="AU274" s="189" t="s">
        <v>84</v>
      </c>
      <c r="AY274" s="15" t="s">
        <v>140</v>
      </c>
      <c r="BE274" s="190">
        <f>IF(N274="základná",J274,0)</f>
        <v>0</v>
      </c>
      <c r="BF274" s="190">
        <f>IF(N274="znížená",J274,0)</f>
        <v>0</v>
      </c>
      <c r="BG274" s="190">
        <f>IF(N274="zákl. prenesená",J274,0)</f>
        <v>0</v>
      </c>
      <c r="BH274" s="190">
        <f>IF(N274="zníž. prenesená",J274,0)</f>
        <v>0</v>
      </c>
      <c r="BI274" s="190">
        <f>IF(N274="nulová",J274,0)</f>
        <v>0</v>
      </c>
      <c r="BJ274" s="15" t="s">
        <v>84</v>
      </c>
      <c r="BK274" s="190">
        <f>ROUND(I274*H274,2)</f>
        <v>0</v>
      </c>
      <c r="BL274" s="15" t="s">
        <v>204</v>
      </c>
      <c r="BM274" s="189" t="s">
        <v>648</v>
      </c>
    </row>
    <row r="275" s="2" customFormat="1" ht="33" customHeight="1">
      <c r="A275" s="34"/>
      <c r="B275" s="176"/>
      <c r="C275" s="177" t="s">
        <v>649</v>
      </c>
      <c r="D275" s="177" t="s">
        <v>142</v>
      </c>
      <c r="E275" s="178" t="s">
        <v>650</v>
      </c>
      <c r="F275" s="179" t="s">
        <v>651</v>
      </c>
      <c r="G275" s="180" t="s">
        <v>171</v>
      </c>
      <c r="H275" s="181">
        <v>422.44</v>
      </c>
      <c r="I275" s="182"/>
      <c r="J275" s="183">
        <f>ROUND(I275*H275,2)</f>
        <v>0</v>
      </c>
      <c r="K275" s="184"/>
      <c r="L275" s="35"/>
      <c r="M275" s="185" t="s">
        <v>1</v>
      </c>
      <c r="N275" s="186" t="s">
        <v>41</v>
      </c>
      <c r="O275" s="78"/>
      <c r="P275" s="187">
        <f>O275*H275</f>
        <v>0</v>
      </c>
      <c r="Q275" s="187">
        <v>0.011860000000000001</v>
      </c>
      <c r="R275" s="187">
        <f>Q275*H275</f>
        <v>5.0101384000000007</v>
      </c>
      <c r="S275" s="187">
        <v>0</v>
      </c>
      <c r="T275" s="188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89" t="s">
        <v>204</v>
      </c>
      <c r="AT275" s="189" t="s">
        <v>142</v>
      </c>
      <c r="AU275" s="189" t="s">
        <v>84</v>
      </c>
      <c r="AY275" s="15" t="s">
        <v>140</v>
      </c>
      <c r="BE275" s="190">
        <f>IF(N275="základná",J275,0)</f>
        <v>0</v>
      </c>
      <c r="BF275" s="190">
        <f>IF(N275="znížená",J275,0)</f>
        <v>0</v>
      </c>
      <c r="BG275" s="190">
        <f>IF(N275="zákl. prenesená",J275,0)</f>
        <v>0</v>
      </c>
      <c r="BH275" s="190">
        <f>IF(N275="zníž. prenesená",J275,0)</f>
        <v>0</v>
      </c>
      <c r="BI275" s="190">
        <f>IF(N275="nulová",J275,0)</f>
        <v>0</v>
      </c>
      <c r="BJ275" s="15" t="s">
        <v>84</v>
      </c>
      <c r="BK275" s="190">
        <f>ROUND(I275*H275,2)</f>
        <v>0</v>
      </c>
      <c r="BL275" s="15" t="s">
        <v>204</v>
      </c>
      <c r="BM275" s="189" t="s">
        <v>652</v>
      </c>
    </row>
    <row r="276" s="2" customFormat="1" ht="37.8" customHeight="1">
      <c r="A276" s="34"/>
      <c r="B276" s="176"/>
      <c r="C276" s="177" t="s">
        <v>653</v>
      </c>
      <c r="D276" s="177" t="s">
        <v>142</v>
      </c>
      <c r="E276" s="178" t="s">
        <v>654</v>
      </c>
      <c r="F276" s="179" t="s">
        <v>655</v>
      </c>
      <c r="G276" s="180" t="s">
        <v>171</v>
      </c>
      <c r="H276" s="181">
        <v>38.759999999999998</v>
      </c>
      <c r="I276" s="182"/>
      <c r="J276" s="183">
        <f>ROUND(I276*H276,2)</f>
        <v>0</v>
      </c>
      <c r="K276" s="184"/>
      <c r="L276" s="35"/>
      <c r="M276" s="185" t="s">
        <v>1</v>
      </c>
      <c r="N276" s="186" t="s">
        <v>41</v>
      </c>
      <c r="O276" s="78"/>
      <c r="P276" s="187">
        <f>O276*H276</f>
        <v>0</v>
      </c>
      <c r="Q276" s="187">
        <v>0.01217</v>
      </c>
      <c r="R276" s="187">
        <f>Q276*H276</f>
        <v>0.4717092</v>
      </c>
      <c r="S276" s="187">
        <v>0</v>
      </c>
      <c r="T276" s="188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9" t="s">
        <v>204</v>
      </c>
      <c r="AT276" s="189" t="s">
        <v>142</v>
      </c>
      <c r="AU276" s="189" t="s">
        <v>84</v>
      </c>
      <c r="AY276" s="15" t="s">
        <v>140</v>
      </c>
      <c r="BE276" s="190">
        <f>IF(N276="základná",J276,0)</f>
        <v>0</v>
      </c>
      <c r="BF276" s="190">
        <f>IF(N276="znížená",J276,0)</f>
        <v>0</v>
      </c>
      <c r="BG276" s="190">
        <f>IF(N276="zákl. prenesená",J276,0)</f>
        <v>0</v>
      </c>
      <c r="BH276" s="190">
        <f>IF(N276="zníž. prenesená",J276,0)</f>
        <v>0</v>
      </c>
      <c r="BI276" s="190">
        <f>IF(N276="nulová",J276,0)</f>
        <v>0</v>
      </c>
      <c r="BJ276" s="15" t="s">
        <v>84</v>
      </c>
      <c r="BK276" s="190">
        <f>ROUND(I276*H276,2)</f>
        <v>0</v>
      </c>
      <c r="BL276" s="15" t="s">
        <v>204</v>
      </c>
      <c r="BM276" s="189" t="s">
        <v>656</v>
      </c>
    </row>
    <row r="277" s="2" customFormat="1" ht="33" customHeight="1">
      <c r="A277" s="34"/>
      <c r="B277" s="176"/>
      <c r="C277" s="177" t="s">
        <v>657</v>
      </c>
      <c r="D277" s="177" t="s">
        <v>142</v>
      </c>
      <c r="E277" s="178" t="s">
        <v>658</v>
      </c>
      <c r="F277" s="179" t="s">
        <v>659</v>
      </c>
      <c r="G277" s="180" t="s">
        <v>185</v>
      </c>
      <c r="H277" s="181">
        <v>1</v>
      </c>
      <c r="I277" s="182"/>
      <c r="J277" s="183">
        <f>ROUND(I277*H277,2)</f>
        <v>0</v>
      </c>
      <c r="K277" s="184"/>
      <c r="L277" s="35"/>
      <c r="M277" s="185" t="s">
        <v>1</v>
      </c>
      <c r="N277" s="186" t="s">
        <v>41</v>
      </c>
      <c r="O277" s="78"/>
      <c r="P277" s="187">
        <f>O277*H277</f>
        <v>0</v>
      </c>
      <c r="Q277" s="187">
        <v>0.012279999999999999</v>
      </c>
      <c r="R277" s="187">
        <f>Q277*H277</f>
        <v>0.012279999999999999</v>
      </c>
      <c r="S277" s="187">
        <v>0</v>
      </c>
      <c r="T277" s="18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9" t="s">
        <v>204</v>
      </c>
      <c r="AT277" s="189" t="s">
        <v>142</v>
      </c>
      <c r="AU277" s="189" t="s">
        <v>84</v>
      </c>
      <c r="AY277" s="15" t="s">
        <v>140</v>
      </c>
      <c r="BE277" s="190">
        <f>IF(N277="základná",J277,0)</f>
        <v>0</v>
      </c>
      <c r="BF277" s="190">
        <f>IF(N277="znížená",J277,0)</f>
        <v>0</v>
      </c>
      <c r="BG277" s="190">
        <f>IF(N277="zákl. prenesená",J277,0)</f>
        <v>0</v>
      </c>
      <c r="BH277" s="190">
        <f>IF(N277="zníž. prenesená",J277,0)</f>
        <v>0</v>
      </c>
      <c r="BI277" s="190">
        <f>IF(N277="nulová",J277,0)</f>
        <v>0</v>
      </c>
      <c r="BJ277" s="15" t="s">
        <v>84</v>
      </c>
      <c r="BK277" s="190">
        <f>ROUND(I277*H277,2)</f>
        <v>0</v>
      </c>
      <c r="BL277" s="15" t="s">
        <v>204</v>
      </c>
      <c r="BM277" s="189" t="s">
        <v>660</v>
      </c>
    </row>
    <row r="278" s="2" customFormat="1" ht="24.15" customHeight="1">
      <c r="A278" s="34"/>
      <c r="B278" s="176"/>
      <c r="C278" s="177" t="s">
        <v>661</v>
      </c>
      <c r="D278" s="177" t="s">
        <v>142</v>
      </c>
      <c r="E278" s="178" t="s">
        <v>662</v>
      </c>
      <c r="F278" s="179" t="s">
        <v>663</v>
      </c>
      <c r="G278" s="180" t="s">
        <v>613</v>
      </c>
      <c r="H278" s="202"/>
      <c r="I278" s="182"/>
      <c r="J278" s="183">
        <f>ROUND(I278*H278,2)</f>
        <v>0</v>
      </c>
      <c r="K278" s="184"/>
      <c r="L278" s="35"/>
      <c r="M278" s="185" t="s">
        <v>1</v>
      </c>
      <c r="N278" s="186" t="s">
        <v>41</v>
      </c>
      <c r="O278" s="78"/>
      <c r="P278" s="187">
        <f>O278*H278</f>
        <v>0</v>
      </c>
      <c r="Q278" s="187">
        <v>0</v>
      </c>
      <c r="R278" s="187">
        <f>Q278*H278</f>
        <v>0</v>
      </c>
      <c r="S278" s="187">
        <v>0</v>
      </c>
      <c r="T278" s="188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89" t="s">
        <v>204</v>
      </c>
      <c r="AT278" s="189" t="s">
        <v>142</v>
      </c>
      <c r="AU278" s="189" t="s">
        <v>84</v>
      </c>
      <c r="AY278" s="15" t="s">
        <v>140</v>
      </c>
      <c r="BE278" s="190">
        <f>IF(N278="základná",J278,0)</f>
        <v>0</v>
      </c>
      <c r="BF278" s="190">
        <f>IF(N278="znížená",J278,0)</f>
        <v>0</v>
      </c>
      <c r="BG278" s="190">
        <f>IF(N278="zákl. prenesená",J278,0)</f>
        <v>0</v>
      </c>
      <c r="BH278" s="190">
        <f>IF(N278="zníž. prenesená",J278,0)</f>
        <v>0</v>
      </c>
      <c r="BI278" s="190">
        <f>IF(N278="nulová",J278,0)</f>
        <v>0</v>
      </c>
      <c r="BJ278" s="15" t="s">
        <v>84</v>
      </c>
      <c r="BK278" s="190">
        <f>ROUND(I278*H278,2)</f>
        <v>0</v>
      </c>
      <c r="BL278" s="15" t="s">
        <v>204</v>
      </c>
      <c r="BM278" s="189" t="s">
        <v>664</v>
      </c>
    </row>
    <row r="279" s="12" customFormat="1" ht="22.8" customHeight="1">
      <c r="A279" s="12"/>
      <c r="B279" s="163"/>
      <c r="C279" s="12"/>
      <c r="D279" s="164" t="s">
        <v>74</v>
      </c>
      <c r="E279" s="174" t="s">
        <v>665</v>
      </c>
      <c r="F279" s="174" t="s">
        <v>666</v>
      </c>
      <c r="G279" s="12"/>
      <c r="H279" s="12"/>
      <c r="I279" s="166"/>
      <c r="J279" s="175">
        <f>BK279</f>
        <v>0</v>
      </c>
      <c r="K279" s="12"/>
      <c r="L279" s="163"/>
      <c r="M279" s="168"/>
      <c r="N279" s="169"/>
      <c r="O279" s="169"/>
      <c r="P279" s="170">
        <f>SUM(P280:P282)</f>
        <v>0</v>
      </c>
      <c r="Q279" s="169"/>
      <c r="R279" s="170">
        <f>SUM(R280:R282)</f>
        <v>0.14979599999999999</v>
      </c>
      <c r="S279" s="169"/>
      <c r="T279" s="171">
        <f>SUM(T280:T282)</f>
        <v>0.067229999999999998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64" t="s">
        <v>84</v>
      </c>
      <c r="AT279" s="172" t="s">
        <v>74</v>
      </c>
      <c r="AU279" s="172" t="s">
        <v>80</v>
      </c>
      <c r="AY279" s="164" t="s">
        <v>140</v>
      </c>
      <c r="BK279" s="173">
        <f>SUM(BK280:BK282)</f>
        <v>0</v>
      </c>
    </row>
    <row r="280" s="2" customFormat="1" ht="33" customHeight="1">
      <c r="A280" s="34"/>
      <c r="B280" s="176"/>
      <c r="C280" s="177" t="s">
        <v>667</v>
      </c>
      <c r="D280" s="177" t="s">
        <v>142</v>
      </c>
      <c r="E280" s="178" t="s">
        <v>668</v>
      </c>
      <c r="F280" s="179" t="s">
        <v>669</v>
      </c>
      <c r="G280" s="180" t="s">
        <v>194</v>
      </c>
      <c r="H280" s="181">
        <v>51.299999999999997</v>
      </c>
      <c r="I280" s="182"/>
      <c r="J280" s="183">
        <f>ROUND(I280*H280,2)</f>
        <v>0</v>
      </c>
      <c r="K280" s="184"/>
      <c r="L280" s="35"/>
      <c r="M280" s="185" t="s">
        <v>1</v>
      </c>
      <c r="N280" s="186" t="s">
        <v>41</v>
      </c>
      <c r="O280" s="78"/>
      <c r="P280" s="187">
        <f>O280*H280</f>
        <v>0</v>
      </c>
      <c r="Q280" s="187">
        <v>0.0029199999999999999</v>
      </c>
      <c r="R280" s="187">
        <f>Q280*H280</f>
        <v>0.14979599999999999</v>
      </c>
      <c r="S280" s="187">
        <v>0</v>
      </c>
      <c r="T280" s="188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9" t="s">
        <v>204</v>
      </c>
      <c r="AT280" s="189" t="s">
        <v>142</v>
      </c>
      <c r="AU280" s="189" t="s">
        <v>84</v>
      </c>
      <c r="AY280" s="15" t="s">
        <v>140</v>
      </c>
      <c r="BE280" s="190">
        <f>IF(N280="základná",J280,0)</f>
        <v>0</v>
      </c>
      <c r="BF280" s="190">
        <f>IF(N280="znížená",J280,0)</f>
        <v>0</v>
      </c>
      <c r="BG280" s="190">
        <f>IF(N280="zákl. prenesená",J280,0)</f>
        <v>0</v>
      </c>
      <c r="BH280" s="190">
        <f>IF(N280="zníž. prenesená",J280,0)</f>
        <v>0</v>
      </c>
      <c r="BI280" s="190">
        <f>IF(N280="nulová",J280,0)</f>
        <v>0</v>
      </c>
      <c r="BJ280" s="15" t="s">
        <v>84</v>
      </c>
      <c r="BK280" s="190">
        <f>ROUND(I280*H280,2)</f>
        <v>0</v>
      </c>
      <c r="BL280" s="15" t="s">
        <v>204</v>
      </c>
      <c r="BM280" s="189" t="s">
        <v>670</v>
      </c>
    </row>
    <row r="281" s="2" customFormat="1" ht="24.15" customHeight="1">
      <c r="A281" s="34"/>
      <c r="B281" s="176"/>
      <c r="C281" s="177" t="s">
        <v>671</v>
      </c>
      <c r="D281" s="177" t="s">
        <v>142</v>
      </c>
      <c r="E281" s="178" t="s">
        <v>672</v>
      </c>
      <c r="F281" s="179" t="s">
        <v>673</v>
      </c>
      <c r="G281" s="180" t="s">
        <v>194</v>
      </c>
      <c r="H281" s="181">
        <v>49.799999999999997</v>
      </c>
      <c r="I281" s="182"/>
      <c r="J281" s="183">
        <f>ROUND(I281*H281,2)</f>
        <v>0</v>
      </c>
      <c r="K281" s="184"/>
      <c r="L281" s="35"/>
      <c r="M281" s="185" t="s">
        <v>1</v>
      </c>
      <c r="N281" s="186" t="s">
        <v>41</v>
      </c>
      <c r="O281" s="78"/>
      <c r="P281" s="187">
        <f>O281*H281</f>
        <v>0</v>
      </c>
      <c r="Q281" s="187">
        <v>0</v>
      </c>
      <c r="R281" s="187">
        <f>Q281*H281</f>
        <v>0</v>
      </c>
      <c r="S281" s="187">
        <v>0.0013500000000000001</v>
      </c>
      <c r="T281" s="188">
        <f>S281*H281</f>
        <v>0.067229999999999998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9" t="s">
        <v>204</v>
      </c>
      <c r="AT281" s="189" t="s">
        <v>142</v>
      </c>
      <c r="AU281" s="189" t="s">
        <v>84</v>
      </c>
      <c r="AY281" s="15" t="s">
        <v>140</v>
      </c>
      <c r="BE281" s="190">
        <f>IF(N281="základná",J281,0)</f>
        <v>0</v>
      </c>
      <c r="BF281" s="190">
        <f>IF(N281="znížená",J281,0)</f>
        <v>0</v>
      </c>
      <c r="BG281" s="190">
        <f>IF(N281="zákl. prenesená",J281,0)</f>
        <v>0</v>
      </c>
      <c r="BH281" s="190">
        <f>IF(N281="zníž. prenesená",J281,0)</f>
        <v>0</v>
      </c>
      <c r="BI281" s="190">
        <f>IF(N281="nulová",J281,0)</f>
        <v>0</v>
      </c>
      <c r="BJ281" s="15" t="s">
        <v>84</v>
      </c>
      <c r="BK281" s="190">
        <f>ROUND(I281*H281,2)</f>
        <v>0</v>
      </c>
      <c r="BL281" s="15" t="s">
        <v>204</v>
      </c>
      <c r="BM281" s="189" t="s">
        <v>674</v>
      </c>
    </row>
    <row r="282" s="2" customFormat="1" ht="24.15" customHeight="1">
      <c r="A282" s="34"/>
      <c r="B282" s="176"/>
      <c r="C282" s="177" t="s">
        <v>675</v>
      </c>
      <c r="D282" s="177" t="s">
        <v>142</v>
      </c>
      <c r="E282" s="178" t="s">
        <v>676</v>
      </c>
      <c r="F282" s="179" t="s">
        <v>677</v>
      </c>
      <c r="G282" s="180" t="s">
        <v>613</v>
      </c>
      <c r="H282" s="202"/>
      <c r="I282" s="182"/>
      <c r="J282" s="183">
        <f>ROUND(I282*H282,2)</f>
        <v>0</v>
      </c>
      <c r="K282" s="184"/>
      <c r="L282" s="35"/>
      <c r="M282" s="185" t="s">
        <v>1</v>
      </c>
      <c r="N282" s="186" t="s">
        <v>41</v>
      </c>
      <c r="O282" s="78"/>
      <c r="P282" s="187">
        <f>O282*H282</f>
        <v>0</v>
      </c>
      <c r="Q282" s="187">
        <v>0</v>
      </c>
      <c r="R282" s="187">
        <f>Q282*H282</f>
        <v>0</v>
      </c>
      <c r="S282" s="187">
        <v>0</v>
      </c>
      <c r="T282" s="18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9" t="s">
        <v>204</v>
      </c>
      <c r="AT282" s="189" t="s">
        <v>142</v>
      </c>
      <c r="AU282" s="189" t="s">
        <v>84</v>
      </c>
      <c r="AY282" s="15" t="s">
        <v>140</v>
      </c>
      <c r="BE282" s="190">
        <f>IF(N282="základná",J282,0)</f>
        <v>0</v>
      </c>
      <c r="BF282" s="190">
        <f>IF(N282="znížená",J282,0)</f>
        <v>0</v>
      </c>
      <c r="BG282" s="190">
        <f>IF(N282="zákl. prenesená",J282,0)</f>
        <v>0</v>
      </c>
      <c r="BH282" s="190">
        <f>IF(N282="zníž. prenesená",J282,0)</f>
        <v>0</v>
      </c>
      <c r="BI282" s="190">
        <f>IF(N282="nulová",J282,0)</f>
        <v>0</v>
      </c>
      <c r="BJ282" s="15" t="s">
        <v>84</v>
      </c>
      <c r="BK282" s="190">
        <f>ROUND(I282*H282,2)</f>
        <v>0</v>
      </c>
      <c r="BL282" s="15" t="s">
        <v>204</v>
      </c>
      <c r="BM282" s="189" t="s">
        <v>678</v>
      </c>
    </row>
    <row r="283" s="12" customFormat="1" ht="22.8" customHeight="1">
      <c r="A283" s="12"/>
      <c r="B283" s="163"/>
      <c r="C283" s="12"/>
      <c r="D283" s="164" t="s">
        <v>74</v>
      </c>
      <c r="E283" s="174" t="s">
        <v>679</v>
      </c>
      <c r="F283" s="174" t="s">
        <v>680</v>
      </c>
      <c r="G283" s="12"/>
      <c r="H283" s="12"/>
      <c r="I283" s="166"/>
      <c r="J283" s="175">
        <f>BK283</f>
        <v>0</v>
      </c>
      <c r="K283" s="12"/>
      <c r="L283" s="163"/>
      <c r="M283" s="168"/>
      <c r="N283" s="169"/>
      <c r="O283" s="169"/>
      <c r="P283" s="170">
        <f>SUM(P284:P310)</f>
        <v>0</v>
      </c>
      <c r="Q283" s="169"/>
      <c r="R283" s="170">
        <f>SUM(R284:R310)</f>
        <v>4.4641242999999999</v>
      </c>
      <c r="S283" s="169"/>
      <c r="T283" s="171">
        <f>SUM(T284:T310)</f>
        <v>0.114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164" t="s">
        <v>84</v>
      </c>
      <c r="AT283" s="172" t="s">
        <v>74</v>
      </c>
      <c r="AU283" s="172" t="s">
        <v>80</v>
      </c>
      <c r="AY283" s="164" t="s">
        <v>140</v>
      </c>
      <c r="BK283" s="173">
        <f>SUM(BK284:BK310)</f>
        <v>0</v>
      </c>
    </row>
    <row r="284" s="2" customFormat="1" ht="33" customHeight="1">
      <c r="A284" s="34"/>
      <c r="B284" s="176"/>
      <c r="C284" s="177" t="s">
        <v>681</v>
      </c>
      <c r="D284" s="177" t="s">
        <v>142</v>
      </c>
      <c r="E284" s="178" t="s">
        <v>682</v>
      </c>
      <c r="F284" s="179" t="s">
        <v>683</v>
      </c>
      <c r="G284" s="180" t="s">
        <v>194</v>
      </c>
      <c r="H284" s="181">
        <v>186.19999999999999</v>
      </c>
      <c r="I284" s="182"/>
      <c r="J284" s="183">
        <f>ROUND(I284*H284,2)</f>
        <v>0</v>
      </c>
      <c r="K284" s="184"/>
      <c r="L284" s="35"/>
      <c r="M284" s="185" t="s">
        <v>1</v>
      </c>
      <c r="N284" s="186" t="s">
        <v>41</v>
      </c>
      <c r="O284" s="78"/>
      <c r="P284" s="187">
        <f>O284*H284</f>
        <v>0</v>
      </c>
      <c r="Q284" s="187">
        <v>0.00021000000000000001</v>
      </c>
      <c r="R284" s="187">
        <f>Q284*H284</f>
        <v>0.039101999999999998</v>
      </c>
      <c r="S284" s="187">
        <v>0</v>
      </c>
      <c r="T284" s="18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9" t="s">
        <v>204</v>
      </c>
      <c r="AT284" s="189" t="s">
        <v>142</v>
      </c>
      <c r="AU284" s="189" t="s">
        <v>84</v>
      </c>
      <c r="AY284" s="15" t="s">
        <v>140</v>
      </c>
      <c r="BE284" s="190">
        <f>IF(N284="základná",J284,0)</f>
        <v>0</v>
      </c>
      <c r="BF284" s="190">
        <f>IF(N284="znížená",J284,0)</f>
        <v>0</v>
      </c>
      <c r="BG284" s="190">
        <f>IF(N284="zákl. prenesená",J284,0)</f>
        <v>0</v>
      </c>
      <c r="BH284" s="190">
        <f>IF(N284="zníž. prenesená",J284,0)</f>
        <v>0</v>
      </c>
      <c r="BI284" s="190">
        <f>IF(N284="nulová",J284,0)</f>
        <v>0</v>
      </c>
      <c r="BJ284" s="15" t="s">
        <v>84</v>
      </c>
      <c r="BK284" s="190">
        <f>ROUND(I284*H284,2)</f>
        <v>0</v>
      </c>
      <c r="BL284" s="15" t="s">
        <v>204</v>
      </c>
      <c r="BM284" s="189" t="s">
        <v>684</v>
      </c>
    </row>
    <row r="285" s="2" customFormat="1" ht="55.5" customHeight="1">
      <c r="A285" s="34"/>
      <c r="B285" s="176"/>
      <c r="C285" s="191" t="s">
        <v>685</v>
      </c>
      <c r="D285" s="191" t="s">
        <v>323</v>
      </c>
      <c r="E285" s="192" t="s">
        <v>686</v>
      </c>
      <c r="F285" s="193" t="s">
        <v>687</v>
      </c>
      <c r="G285" s="194" t="s">
        <v>194</v>
      </c>
      <c r="H285" s="195">
        <v>391.01999999999998</v>
      </c>
      <c r="I285" s="196"/>
      <c r="J285" s="197">
        <f>ROUND(I285*H285,2)</f>
        <v>0</v>
      </c>
      <c r="K285" s="198"/>
      <c r="L285" s="199"/>
      <c r="M285" s="200" t="s">
        <v>1</v>
      </c>
      <c r="N285" s="201" t="s">
        <v>41</v>
      </c>
      <c r="O285" s="78"/>
      <c r="P285" s="187">
        <f>O285*H285</f>
        <v>0</v>
      </c>
      <c r="Q285" s="187">
        <v>0.00010000000000000001</v>
      </c>
      <c r="R285" s="187">
        <f>Q285*H285</f>
        <v>0.039101999999999998</v>
      </c>
      <c r="S285" s="187">
        <v>0</v>
      </c>
      <c r="T285" s="188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89" t="s">
        <v>270</v>
      </c>
      <c r="AT285" s="189" t="s">
        <v>323</v>
      </c>
      <c r="AU285" s="189" t="s">
        <v>84</v>
      </c>
      <c r="AY285" s="15" t="s">
        <v>140</v>
      </c>
      <c r="BE285" s="190">
        <f>IF(N285="základná",J285,0)</f>
        <v>0</v>
      </c>
      <c r="BF285" s="190">
        <f>IF(N285="znížená",J285,0)</f>
        <v>0</v>
      </c>
      <c r="BG285" s="190">
        <f>IF(N285="zákl. prenesená",J285,0)</f>
        <v>0</v>
      </c>
      <c r="BH285" s="190">
        <f>IF(N285="zníž. prenesená",J285,0)</f>
        <v>0</v>
      </c>
      <c r="BI285" s="190">
        <f>IF(N285="nulová",J285,0)</f>
        <v>0</v>
      </c>
      <c r="BJ285" s="15" t="s">
        <v>84</v>
      </c>
      <c r="BK285" s="190">
        <f>ROUND(I285*H285,2)</f>
        <v>0</v>
      </c>
      <c r="BL285" s="15" t="s">
        <v>204</v>
      </c>
      <c r="BM285" s="189" t="s">
        <v>688</v>
      </c>
    </row>
    <row r="286" s="2" customFormat="1" ht="33" customHeight="1">
      <c r="A286" s="34"/>
      <c r="B286" s="176"/>
      <c r="C286" s="191" t="s">
        <v>689</v>
      </c>
      <c r="D286" s="191" t="s">
        <v>323</v>
      </c>
      <c r="E286" s="192" t="s">
        <v>690</v>
      </c>
      <c r="F286" s="193" t="s">
        <v>691</v>
      </c>
      <c r="G286" s="194" t="s">
        <v>185</v>
      </c>
      <c r="H286" s="195">
        <v>16</v>
      </c>
      <c r="I286" s="196"/>
      <c r="J286" s="197">
        <f>ROUND(I286*H286,2)</f>
        <v>0</v>
      </c>
      <c r="K286" s="198"/>
      <c r="L286" s="199"/>
      <c r="M286" s="200" t="s">
        <v>1</v>
      </c>
      <c r="N286" s="201" t="s">
        <v>41</v>
      </c>
      <c r="O286" s="78"/>
      <c r="P286" s="187">
        <f>O286*H286</f>
        <v>0</v>
      </c>
      <c r="Q286" s="187">
        <v>0.076999999999999999</v>
      </c>
      <c r="R286" s="187">
        <f>Q286*H286</f>
        <v>1.232</v>
      </c>
      <c r="S286" s="187">
        <v>0</v>
      </c>
      <c r="T286" s="18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9" t="s">
        <v>270</v>
      </c>
      <c r="AT286" s="189" t="s">
        <v>323</v>
      </c>
      <c r="AU286" s="189" t="s">
        <v>84</v>
      </c>
      <c r="AY286" s="15" t="s">
        <v>140</v>
      </c>
      <c r="BE286" s="190">
        <f>IF(N286="základná",J286,0)</f>
        <v>0</v>
      </c>
      <c r="BF286" s="190">
        <f>IF(N286="znížená",J286,0)</f>
        <v>0</v>
      </c>
      <c r="BG286" s="190">
        <f>IF(N286="zákl. prenesená",J286,0)</f>
        <v>0</v>
      </c>
      <c r="BH286" s="190">
        <f>IF(N286="zníž. prenesená",J286,0)</f>
        <v>0</v>
      </c>
      <c r="BI286" s="190">
        <f>IF(N286="nulová",J286,0)</f>
        <v>0</v>
      </c>
      <c r="BJ286" s="15" t="s">
        <v>84</v>
      </c>
      <c r="BK286" s="190">
        <f>ROUND(I286*H286,2)</f>
        <v>0</v>
      </c>
      <c r="BL286" s="15" t="s">
        <v>204</v>
      </c>
      <c r="BM286" s="189" t="s">
        <v>692</v>
      </c>
    </row>
    <row r="287" s="2" customFormat="1" ht="33" customHeight="1">
      <c r="A287" s="34"/>
      <c r="B287" s="176"/>
      <c r="C287" s="191" t="s">
        <v>693</v>
      </c>
      <c r="D287" s="191" t="s">
        <v>323</v>
      </c>
      <c r="E287" s="192" t="s">
        <v>694</v>
      </c>
      <c r="F287" s="193" t="s">
        <v>695</v>
      </c>
      <c r="G287" s="194" t="s">
        <v>185</v>
      </c>
      <c r="H287" s="195">
        <v>9</v>
      </c>
      <c r="I287" s="196"/>
      <c r="J287" s="197">
        <f>ROUND(I287*H287,2)</f>
        <v>0</v>
      </c>
      <c r="K287" s="198"/>
      <c r="L287" s="199"/>
      <c r="M287" s="200" t="s">
        <v>1</v>
      </c>
      <c r="N287" s="201" t="s">
        <v>41</v>
      </c>
      <c r="O287" s="78"/>
      <c r="P287" s="187">
        <f>O287*H287</f>
        <v>0</v>
      </c>
      <c r="Q287" s="187">
        <v>0.087999999999999995</v>
      </c>
      <c r="R287" s="187">
        <f>Q287*H287</f>
        <v>0.79199999999999993</v>
      </c>
      <c r="S287" s="187">
        <v>0</v>
      </c>
      <c r="T287" s="188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9" t="s">
        <v>270</v>
      </c>
      <c r="AT287" s="189" t="s">
        <v>323</v>
      </c>
      <c r="AU287" s="189" t="s">
        <v>84</v>
      </c>
      <c r="AY287" s="15" t="s">
        <v>140</v>
      </c>
      <c r="BE287" s="190">
        <f>IF(N287="základná",J287,0)</f>
        <v>0</v>
      </c>
      <c r="BF287" s="190">
        <f>IF(N287="znížená",J287,0)</f>
        <v>0</v>
      </c>
      <c r="BG287" s="190">
        <f>IF(N287="zákl. prenesená",J287,0)</f>
        <v>0</v>
      </c>
      <c r="BH287" s="190">
        <f>IF(N287="zníž. prenesená",J287,0)</f>
        <v>0</v>
      </c>
      <c r="BI287" s="190">
        <f>IF(N287="nulová",J287,0)</f>
        <v>0</v>
      </c>
      <c r="BJ287" s="15" t="s">
        <v>84</v>
      </c>
      <c r="BK287" s="190">
        <f>ROUND(I287*H287,2)</f>
        <v>0</v>
      </c>
      <c r="BL287" s="15" t="s">
        <v>204</v>
      </c>
      <c r="BM287" s="189" t="s">
        <v>696</v>
      </c>
    </row>
    <row r="288" s="2" customFormat="1" ht="33" customHeight="1">
      <c r="A288" s="34"/>
      <c r="B288" s="176"/>
      <c r="C288" s="191" t="s">
        <v>697</v>
      </c>
      <c r="D288" s="191" t="s">
        <v>323</v>
      </c>
      <c r="E288" s="192" t="s">
        <v>698</v>
      </c>
      <c r="F288" s="193" t="s">
        <v>699</v>
      </c>
      <c r="G288" s="194" t="s">
        <v>185</v>
      </c>
      <c r="H288" s="195">
        <v>5</v>
      </c>
      <c r="I288" s="196"/>
      <c r="J288" s="197">
        <f>ROUND(I288*H288,2)</f>
        <v>0</v>
      </c>
      <c r="K288" s="198"/>
      <c r="L288" s="199"/>
      <c r="M288" s="200" t="s">
        <v>1</v>
      </c>
      <c r="N288" s="201" t="s">
        <v>41</v>
      </c>
      <c r="O288" s="78"/>
      <c r="P288" s="187">
        <f>O288*H288</f>
        <v>0</v>
      </c>
      <c r="Q288" s="187">
        <v>0.11</v>
      </c>
      <c r="R288" s="187">
        <f>Q288*H288</f>
        <v>0.55000000000000004</v>
      </c>
      <c r="S288" s="187">
        <v>0</v>
      </c>
      <c r="T288" s="18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9" t="s">
        <v>270</v>
      </c>
      <c r="AT288" s="189" t="s">
        <v>323</v>
      </c>
      <c r="AU288" s="189" t="s">
        <v>84</v>
      </c>
      <c r="AY288" s="15" t="s">
        <v>140</v>
      </c>
      <c r="BE288" s="190">
        <f>IF(N288="základná",J288,0)</f>
        <v>0</v>
      </c>
      <c r="BF288" s="190">
        <f>IF(N288="znížená",J288,0)</f>
        <v>0</v>
      </c>
      <c r="BG288" s="190">
        <f>IF(N288="zákl. prenesená",J288,0)</f>
        <v>0</v>
      </c>
      <c r="BH288" s="190">
        <f>IF(N288="zníž. prenesená",J288,0)</f>
        <v>0</v>
      </c>
      <c r="BI288" s="190">
        <f>IF(N288="nulová",J288,0)</f>
        <v>0</v>
      </c>
      <c r="BJ288" s="15" t="s">
        <v>84</v>
      </c>
      <c r="BK288" s="190">
        <f>ROUND(I288*H288,2)</f>
        <v>0</v>
      </c>
      <c r="BL288" s="15" t="s">
        <v>204</v>
      </c>
      <c r="BM288" s="189" t="s">
        <v>700</v>
      </c>
    </row>
    <row r="289" s="2" customFormat="1" ht="33" customHeight="1">
      <c r="A289" s="34"/>
      <c r="B289" s="176"/>
      <c r="C289" s="191" t="s">
        <v>701</v>
      </c>
      <c r="D289" s="191" t="s">
        <v>323</v>
      </c>
      <c r="E289" s="192" t="s">
        <v>702</v>
      </c>
      <c r="F289" s="193" t="s">
        <v>703</v>
      </c>
      <c r="G289" s="194" t="s">
        <v>185</v>
      </c>
      <c r="H289" s="195">
        <v>1</v>
      </c>
      <c r="I289" s="196"/>
      <c r="J289" s="197">
        <f>ROUND(I289*H289,2)</f>
        <v>0</v>
      </c>
      <c r="K289" s="198"/>
      <c r="L289" s="199"/>
      <c r="M289" s="200" t="s">
        <v>1</v>
      </c>
      <c r="N289" s="201" t="s">
        <v>41</v>
      </c>
      <c r="O289" s="78"/>
      <c r="P289" s="187">
        <f>O289*H289</f>
        <v>0</v>
      </c>
      <c r="Q289" s="187">
        <v>0.066000000000000003</v>
      </c>
      <c r="R289" s="187">
        <f>Q289*H289</f>
        <v>0.066000000000000003</v>
      </c>
      <c r="S289" s="187">
        <v>0</v>
      </c>
      <c r="T289" s="18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9" t="s">
        <v>270</v>
      </c>
      <c r="AT289" s="189" t="s">
        <v>323</v>
      </c>
      <c r="AU289" s="189" t="s">
        <v>84</v>
      </c>
      <c r="AY289" s="15" t="s">
        <v>140</v>
      </c>
      <c r="BE289" s="190">
        <f>IF(N289="základná",J289,0)</f>
        <v>0</v>
      </c>
      <c r="BF289" s="190">
        <f>IF(N289="znížená",J289,0)</f>
        <v>0</v>
      </c>
      <c r="BG289" s="190">
        <f>IF(N289="zákl. prenesená",J289,0)</f>
        <v>0</v>
      </c>
      <c r="BH289" s="190">
        <f>IF(N289="zníž. prenesená",J289,0)</f>
        <v>0</v>
      </c>
      <c r="BI289" s="190">
        <f>IF(N289="nulová",J289,0)</f>
        <v>0</v>
      </c>
      <c r="BJ289" s="15" t="s">
        <v>84</v>
      </c>
      <c r="BK289" s="190">
        <f>ROUND(I289*H289,2)</f>
        <v>0</v>
      </c>
      <c r="BL289" s="15" t="s">
        <v>204</v>
      </c>
      <c r="BM289" s="189" t="s">
        <v>704</v>
      </c>
    </row>
    <row r="290" s="2" customFormat="1" ht="24.15" customHeight="1">
      <c r="A290" s="34"/>
      <c r="B290" s="176"/>
      <c r="C290" s="191" t="s">
        <v>705</v>
      </c>
      <c r="D290" s="191" t="s">
        <v>323</v>
      </c>
      <c r="E290" s="192" t="s">
        <v>706</v>
      </c>
      <c r="F290" s="193" t="s">
        <v>707</v>
      </c>
      <c r="G290" s="194" t="s">
        <v>185</v>
      </c>
      <c r="H290" s="195">
        <v>2</v>
      </c>
      <c r="I290" s="196"/>
      <c r="J290" s="197">
        <f>ROUND(I290*H290,2)</f>
        <v>0</v>
      </c>
      <c r="K290" s="198"/>
      <c r="L290" s="199"/>
      <c r="M290" s="200" t="s">
        <v>1</v>
      </c>
      <c r="N290" s="201" t="s">
        <v>41</v>
      </c>
      <c r="O290" s="78"/>
      <c r="P290" s="187">
        <f>O290*H290</f>
        <v>0</v>
      </c>
      <c r="Q290" s="187">
        <v>0.14299999999999999</v>
      </c>
      <c r="R290" s="187">
        <f>Q290*H290</f>
        <v>0.28599999999999998</v>
      </c>
      <c r="S290" s="187">
        <v>0</v>
      </c>
      <c r="T290" s="188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9" t="s">
        <v>270</v>
      </c>
      <c r="AT290" s="189" t="s">
        <v>323</v>
      </c>
      <c r="AU290" s="189" t="s">
        <v>84</v>
      </c>
      <c r="AY290" s="15" t="s">
        <v>140</v>
      </c>
      <c r="BE290" s="190">
        <f>IF(N290="základná",J290,0)</f>
        <v>0</v>
      </c>
      <c r="BF290" s="190">
        <f>IF(N290="znížená",J290,0)</f>
        <v>0</v>
      </c>
      <c r="BG290" s="190">
        <f>IF(N290="zákl. prenesená",J290,0)</f>
        <v>0</v>
      </c>
      <c r="BH290" s="190">
        <f>IF(N290="zníž. prenesená",J290,0)</f>
        <v>0</v>
      </c>
      <c r="BI290" s="190">
        <f>IF(N290="nulová",J290,0)</f>
        <v>0</v>
      </c>
      <c r="BJ290" s="15" t="s">
        <v>84</v>
      </c>
      <c r="BK290" s="190">
        <f>ROUND(I290*H290,2)</f>
        <v>0</v>
      </c>
      <c r="BL290" s="15" t="s">
        <v>204</v>
      </c>
      <c r="BM290" s="189" t="s">
        <v>708</v>
      </c>
    </row>
    <row r="291" s="2" customFormat="1" ht="33" customHeight="1">
      <c r="A291" s="34"/>
      <c r="B291" s="176"/>
      <c r="C291" s="177" t="s">
        <v>709</v>
      </c>
      <c r="D291" s="177" t="s">
        <v>142</v>
      </c>
      <c r="E291" s="178" t="s">
        <v>710</v>
      </c>
      <c r="F291" s="179" t="s">
        <v>711</v>
      </c>
      <c r="G291" s="180" t="s">
        <v>194</v>
      </c>
      <c r="H291" s="181">
        <v>15.5</v>
      </c>
      <c r="I291" s="182"/>
      <c r="J291" s="183">
        <f>ROUND(I291*H291,2)</f>
        <v>0</v>
      </c>
      <c r="K291" s="184"/>
      <c r="L291" s="35"/>
      <c r="M291" s="185" t="s">
        <v>1</v>
      </c>
      <c r="N291" s="186" t="s">
        <v>41</v>
      </c>
      <c r="O291" s="78"/>
      <c r="P291" s="187">
        <f>O291*H291</f>
        <v>0</v>
      </c>
      <c r="Q291" s="187">
        <v>0.00021000000000000001</v>
      </c>
      <c r="R291" s="187">
        <f>Q291*H291</f>
        <v>0.0032550000000000001</v>
      </c>
      <c r="S291" s="187">
        <v>0</v>
      </c>
      <c r="T291" s="188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9" t="s">
        <v>204</v>
      </c>
      <c r="AT291" s="189" t="s">
        <v>142</v>
      </c>
      <c r="AU291" s="189" t="s">
        <v>84</v>
      </c>
      <c r="AY291" s="15" t="s">
        <v>140</v>
      </c>
      <c r="BE291" s="190">
        <f>IF(N291="základná",J291,0)</f>
        <v>0</v>
      </c>
      <c r="BF291" s="190">
        <f>IF(N291="znížená",J291,0)</f>
        <v>0</v>
      </c>
      <c r="BG291" s="190">
        <f>IF(N291="zákl. prenesená",J291,0)</f>
        <v>0</v>
      </c>
      <c r="BH291" s="190">
        <f>IF(N291="zníž. prenesená",J291,0)</f>
        <v>0</v>
      </c>
      <c r="BI291" s="190">
        <f>IF(N291="nulová",J291,0)</f>
        <v>0</v>
      </c>
      <c r="BJ291" s="15" t="s">
        <v>84</v>
      </c>
      <c r="BK291" s="190">
        <f>ROUND(I291*H291,2)</f>
        <v>0</v>
      </c>
      <c r="BL291" s="15" t="s">
        <v>204</v>
      </c>
      <c r="BM291" s="189" t="s">
        <v>712</v>
      </c>
    </row>
    <row r="292" s="2" customFormat="1" ht="55.5" customHeight="1">
      <c r="A292" s="34"/>
      <c r="B292" s="176"/>
      <c r="C292" s="191" t="s">
        <v>713</v>
      </c>
      <c r="D292" s="191" t="s">
        <v>323</v>
      </c>
      <c r="E292" s="192" t="s">
        <v>686</v>
      </c>
      <c r="F292" s="193" t="s">
        <v>687</v>
      </c>
      <c r="G292" s="194" t="s">
        <v>194</v>
      </c>
      <c r="H292" s="195">
        <v>32.549999999999997</v>
      </c>
      <c r="I292" s="196"/>
      <c r="J292" s="197">
        <f>ROUND(I292*H292,2)</f>
        <v>0</v>
      </c>
      <c r="K292" s="198"/>
      <c r="L292" s="199"/>
      <c r="M292" s="200" t="s">
        <v>1</v>
      </c>
      <c r="N292" s="201" t="s">
        <v>41</v>
      </c>
      <c r="O292" s="78"/>
      <c r="P292" s="187">
        <f>O292*H292</f>
        <v>0</v>
      </c>
      <c r="Q292" s="187">
        <v>0.00010000000000000001</v>
      </c>
      <c r="R292" s="187">
        <f>Q292*H292</f>
        <v>0.0032550000000000001</v>
      </c>
      <c r="S292" s="187">
        <v>0</v>
      </c>
      <c r="T292" s="18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89" t="s">
        <v>270</v>
      </c>
      <c r="AT292" s="189" t="s">
        <v>323</v>
      </c>
      <c r="AU292" s="189" t="s">
        <v>84</v>
      </c>
      <c r="AY292" s="15" t="s">
        <v>140</v>
      </c>
      <c r="BE292" s="190">
        <f>IF(N292="základná",J292,0)</f>
        <v>0</v>
      </c>
      <c r="BF292" s="190">
        <f>IF(N292="znížená",J292,0)</f>
        <v>0</v>
      </c>
      <c r="BG292" s="190">
        <f>IF(N292="zákl. prenesená",J292,0)</f>
        <v>0</v>
      </c>
      <c r="BH292" s="190">
        <f>IF(N292="zníž. prenesená",J292,0)</f>
        <v>0</v>
      </c>
      <c r="BI292" s="190">
        <f>IF(N292="nulová",J292,0)</f>
        <v>0</v>
      </c>
      <c r="BJ292" s="15" t="s">
        <v>84</v>
      </c>
      <c r="BK292" s="190">
        <f>ROUND(I292*H292,2)</f>
        <v>0</v>
      </c>
      <c r="BL292" s="15" t="s">
        <v>204</v>
      </c>
      <c r="BM292" s="189" t="s">
        <v>714</v>
      </c>
    </row>
    <row r="293" s="2" customFormat="1" ht="24.15" customHeight="1">
      <c r="A293" s="34"/>
      <c r="B293" s="176"/>
      <c r="C293" s="191" t="s">
        <v>715</v>
      </c>
      <c r="D293" s="191" t="s">
        <v>323</v>
      </c>
      <c r="E293" s="192" t="s">
        <v>716</v>
      </c>
      <c r="F293" s="193" t="s">
        <v>717</v>
      </c>
      <c r="G293" s="194" t="s">
        <v>185</v>
      </c>
      <c r="H293" s="195">
        <v>1</v>
      </c>
      <c r="I293" s="196"/>
      <c r="J293" s="197">
        <f>ROUND(I293*H293,2)</f>
        <v>0</v>
      </c>
      <c r="K293" s="198"/>
      <c r="L293" s="199"/>
      <c r="M293" s="200" t="s">
        <v>1</v>
      </c>
      <c r="N293" s="201" t="s">
        <v>41</v>
      </c>
      <c r="O293" s="78"/>
      <c r="P293" s="187">
        <f>O293*H293</f>
        <v>0</v>
      </c>
      <c r="Q293" s="187">
        <v>0.33000000000000002</v>
      </c>
      <c r="R293" s="187">
        <f>Q293*H293</f>
        <v>0.33000000000000002</v>
      </c>
      <c r="S293" s="187">
        <v>0</v>
      </c>
      <c r="T293" s="188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9" t="s">
        <v>270</v>
      </c>
      <c r="AT293" s="189" t="s">
        <v>323</v>
      </c>
      <c r="AU293" s="189" t="s">
        <v>84</v>
      </c>
      <c r="AY293" s="15" t="s">
        <v>140</v>
      </c>
      <c r="BE293" s="190">
        <f>IF(N293="základná",J293,0)</f>
        <v>0</v>
      </c>
      <c r="BF293" s="190">
        <f>IF(N293="znížená",J293,0)</f>
        <v>0</v>
      </c>
      <c r="BG293" s="190">
        <f>IF(N293="zákl. prenesená",J293,0)</f>
        <v>0</v>
      </c>
      <c r="BH293" s="190">
        <f>IF(N293="zníž. prenesená",J293,0)</f>
        <v>0</v>
      </c>
      <c r="BI293" s="190">
        <f>IF(N293="nulová",J293,0)</f>
        <v>0</v>
      </c>
      <c r="BJ293" s="15" t="s">
        <v>84</v>
      </c>
      <c r="BK293" s="190">
        <f>ROUND(I293*H293,2)</f>
        <v>0</v>
      </c>
      <c r="BL293" s="15" t="s">
        <v>204</v>
      </c>
      <c r="BM293" s="189" t="s">
        <v>718</v>
      </c>
    </row>
    <row r="294" s="2" customFormat="1" ht="24.15" customHeight="1">
      <c r="A294" s="34"/>
      <c r="B294" s="176"/>
      <c r="C294" s="191" t="s">
        <v>719</v>
      </c>
      <c r="D294" s="191" t="s">
        <v>323</v>
      </c>
      <c r="E294" s="192" t="s">
        <v>720</v>
      </c>
      <c r="F294" s="193" t="s">
        <v>721</v>
      </c>
      <c r="G294" s="194" t="s">
        <v>185</v>
      </c>
      <c r="H294" s="195">
        <v>1</v>
      </c>
      <c r="I294" s="196"/>
      <c r="J294" s="197">
        <f>ROUND(I294*H294,2)</f>
        <v>0</v>
      </c>
      <c r="K294" s="198"/>
      <c r="L294" s="199"/>
      <c r="M294" s="200" t="s">
        <v>1</v>
      </c>
      <c r="N294" s="201" t="s">
        <v>41</v>
      </c>
      <c r="O294" s="78"/>
      <c r="P294" s="187">
        <f>O294*H294</f>
        <v>0</v>
      </c>
      <c r="Q294" s="187">
        <v>0.33000000000000002</v>
      </c>
      <c r="R294" s="187">
        <f>Q294*H294</f>
        <v>0.33000000000000002</v>
      </c>
      <c r="S294" s="187">
        <v>0</v>
      </c>
      <c r="T294" s="188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89" t="s">
        <v>270</v>
      </c>
      <c r="AT294" s="189" t="s">
        <v>323</v>
      </c>
      <c r="AU294" s="189" t="s">
        <v>84</v>
      </c>
      <c r="AY294" s="15" t="s">
        <v>140</v>
      </c>
      <c r="BE294" s="190">
        <f>IF(N294="základná",J294,0)</f>
        <v>0</v>
      </c>
      <c r="BF294" s="190">
        <f>IF(N294="znížená",J294,0)</f>
        <v>0</v>
      </c>
      <c r="BG294" s="190">
        <f>IF(N294="zákl. prenesená",J294,0)</f>
        <v>0</v>
      </c>
      <c r="BH294" s="190">
        <f>IF(N294="zníž. prenesená",J294,0)</f>
        <v>0</v>
      </c>
      <c r="BI294" s="190">
        <f>IF(N294="nulová",J294,0)</f>
        <v>0</v>
      </c>
      <c r="BJ294" s="15" t="s">
        <v>84</v>
      </c>
      <c r="BK294" s="190">
        <f>ROUND(I294*H294,2)</f>
        <v>0</v>
      </c>
      <c r="BL294" s="15" t="s">
        <v>204</v>
      </c>
      <c r="BM294" s="189" t="s">
        <v>722</v>
      </c>
    </row>
    <row r="295" s="2" customFormat="1" ht="33" customHeight="1">
      <c r="A295" s="34"/>
      <c r="B295" s="176"/>
      <c r="C295" s="177" t="s">
        <v>723</v>
      </c>
      <c r="D295" s="177" t="s">
        <v>142</v>
      </c>
      <c r="E295" s="178" t="s">
        <v>724</v>
      </c>
      <c r="F295" s="179" t="s">
        <v>725</v>
      </c>
      <c r="G295" s="180" t="s">
        <v>185</v>
      </c>
      <c r="H295" s="181">
        <v>10</v>
      </c>
      <c r="I295" s="182"/>
      <c r="J295" s="183">
        <f>ROUND(I295*H295,2)</f>
        <v>0</v>
      </c>
      <c r="K295" s="184"/>
      <c r="L295" s="35"/>
      <c r="M295" s="185" t="s">
        <v>1</v>
      </c>
      <c r="N295" s="186" t="s">
        <v>41</v>
      </c>
      <c r="O295" s="78"/>
      <c r="P295" s="187">
        <f>O295*H295</f>
        <v>0</v>
      </c>
      <c r="Q295" s="187">
        <v>0.0011999999999999999</v>
      </c>
      <c r="R295" s="187">
        <f>Q295*H295</f>
        <v>0.011999999999999999</v>
      </c>
      <c r="S295" s="187">
        <v>0</v>
      </c>
      <c r="T295" s="18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9" t="s">
        <v>204</v>
      </c>
      <c r="AT295" s="189" t="s">
        <v>142</v>
      </c>
      <c r="AU295" s="189" t="s">
        <v>84</v>
      </c>
      <c r="AY295" s="15" t="s">
        <v>140</v>
      </c>
      <c r="BE295" s="190">
        <f>IF(N295="základná",J295,0)</f>
        <v>0</v>
      </c>
      <c r="BF295" s="190">
        <f>IF(N295="znížená",J295,0)</f>
        <v>0</v>
      </c>
      <c r="BG295" s="190">
        <f>IF(N295="zákl. prenesená",J295,0)</f>
        <v>0</v>
      </c>
      <c r="BH295" s="190">
        <f>IF(N295="zníž. prenesená",J295,0)</f>
        <v>0</v>
      </c>
      <c r="BI295" s="190">
        <f>IF(N295="nulová",J295,0)</f>
        <v>0</v>
      </c>
      <c r="BJ295" s="15" t="s">
        <v>84</v>
      </c>
      <c r="BK295" s="190">
        <f>ROUND(I295*H295,2)</f>
        <v>0</v>
      </c>
      <c r="BL295" s="15" t="s">
        <v>204</v>
      </c>
      <c r="BM295" s="189" t="s">
        <v>726</v>
      </c>
    </row>
    <row r="296" s="2" customFormat="1" ht="37.8" customHeight="1">
      <c r="A296" s="34"/>
      <c r="B296" s="176"/>
      <c r="C296" s="191" t="s">
        <v>727</v>
      </c>
      <c r="D296" s="191" t="s">
        <v>323</v>
      </c>
      <c r="E296" s="192" t="s">
        <v>728</v>
      </c>
      <c r="F296" s="193" t="s">
        <v>729</v>
      </c>
      <c r="G296" s="194" t="s">
        <v>185</v>
      </c>
      <c r="H296" s="195">
        <v>3</v>
      </c>
      <c r="I296" s="196"/>
      <c r="J296" s="197">
        <f>ROUND(I296*H296,2)</f>
        <v>0</v>
      </c>
      <c r="K296" s="198"/>
      <c r="L296" s="199"/>
      <c r="M296" s="200" t="s">
        <v>1</v>
      </c>
      <c r="N296" s="201" t="s">
        <v>41</v>
      </c>
      <c r="O296" s="78"/>
      <c r="P296" s="187">
        <f>O296*H296</f>
        <v>0</v>
      </c>
      <c r="Q296" s="187">
        <v>0.029999999999999999</v>
      </c>
      <c r="R296" s="187">
        <f>Q296*H296</f>
        <v>0.089999999999999997</v>
      </c>
      <c r="S296" s="187">
        <v>0</v>
      </c>
      <c r="T296" s="188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89" t="s">
        <v>270</v>
      </c>
      <c r="AT296" s="189" t="s">
        <v>323</v>
      </c>
      <c r="AU296" s="189" t="s">
        <v>84</v>
      </c>
      <c r="AY296" s="15" t="s">
        <v>140</v>
      </c>
      <c r="BE296" s="190">
        <f>IF(N296="základná",J296,0)</f>
        <v>0</v>
      </c>
      <c r="BF296" s="190">
        <f>IF(N296="znížená",J296,0)</f>
        <v>0</v>
      </c>
      <c r="BG296" s="190">
        <f>IF(N296="zákl. prenesená",J296,0)</f>
        <v>0</v>
      </c>
      <c r="BH296" s="190">
        <f>IF(N296="zníž. prenesená",J296,0)</f>
        <v>0</v>
      </c>
      <c r="BI296" s="190">
        <f>IF(N296="nulová",J296,0)</f>
        <v>0</v>
      </c>
      <c r="BJ296" s="15" t="s">
        <v>84</v>
      </c>
      <c r="BK296" s="190">
        <f>ROUND(I296*H296,2)</f>
        <v>0</v>
      </c>
      <c r="BL296" s="15" t="s">
        <v>204</v>
      </c>
      <c r="BM296" s="189" t="s">
        <v>730</v>
      </c>
    </row>
    <row r="297" s="2" customFormat="1" ht="37.8" customHeight="1">
      <c r="A297" s="34"/>
      <c r="B297" s="176"/>
      <c r="C297" s="191" t="s">
        <v>731</v>
      </c>
      <c r="D297" s="191" t="s">
        <v>323</v>
      </c>
      <c r="E297" s="192" t="s">
        <v>732</v>
      </c>
      <c r="F297" s="193" t="s">
        <v>733</v>
      </c>
      <c r="G297" s="194" t="s">
        <v>185</v>
      </c>
      <c r="H297" s="195">
        <v>4</v>
      </c>
      <c r="I297" s="196"/>
      <c r="J297" s="197">
        <f>ROUND(I297*H297,2)</f>
        <v>0</v>
      </c>
      <c r="K297" s="198"/>
      <c r="L297" s="199"/>
      <c r="M297" s="200" t="s">
        <v>1</v>
      </c>
      <c r="N297" s="201" t="s">
        <v>41</v>
      </c>
      <c r="O297" s="78"/>
      <c r="P297" s="187">
        <f>O297*H297</f>
        <v>0</v>
      </c>
      <c r="Q297" s="187">
        <v>0.029999999999999999</v>
      </c>
      <c r="R297" s="187">
        <f>Q297*H297</f>
        <v>0.12</v>
      </c>
      <c r="S297" s="187">
        <v>0</v>
      </c>
      <c r="T297" s="18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9" t="s">
        <v>270</v>
      </c>
      <c r="AT297" s="189" t="s">
        <v>323</v>
      </c>
      <c r="AU297" s="189" t="s">
        <v>84</v>
      </c>
      <c r="AY297" s="15" t="s">
        <v>140</v>
      </c>
      <c r="BE297" s="190">
        <f>IF(N297="základná",J297,0)</f>
        <v>0</v>
      </c>
      <c r="BF297" s="190">
        <f>IF(N297="znížená",J297,0)</f>
        <v>0</v>
      </c>
      <c r="BG297" s="190">
        <f>IF(N297="zákl. prenesená",J297,0)</f>
        <v>0</v>
      </c>
      <c r="BH297" s="190">
        <f>IF(N297="zníž. prenesená",J297,0)</f>
        <v>0</v>
      </c>
      <c r="BI297" s="190">
        <f>IF(N297="nulová",J297,0)</f>
        <v>0</v>
      </c>
      <c r="BJ297" s="15" t="s">
        <v>84</v>
      </c>
      <c r="BK297" s="190">
        <f>ROUND(I297*H297,2)</f>
        <v>0</v>
      </c>
      <c r="BL297" s="15" t="s">
        <v>204</v>
      </c>
      <c r="BM297" s="189" t="s">
        <v>734</v>
      </c>
    </row>
    <row r="298" s="2" customFormat="1" ht="37.8" customHeight="1">
      <c r="A298" s="34"/>
      <c r="B298" s="176"/>
      <c r="C298" s="191" t="s">
        <v>735</v>
      </c>
      <c r="D298" s="191" t="s">
        <v>323</v>
      </c>
      <c r="E298" s="192" t="s">
        <v>736</v>
      </c>
      <c r="F298" s="193" t="s">
        <v>737</v>
      </c>
      <c r="G298" s="194" t="s">
        <v>185</v>
      </c>
      <c r="H298" s="195">
        <v>3</v>
      </c>
      <c r="I298" s="196"/>
      <c r="J298" s="197">
        <f>ROUND(I298*H298,2)</f>
        <v>0</v>
      </c>
      <c r="K298" s="198"/>
      <c r="L298" s="199"/>
      <c r="M298" s="200" t="s">
        <v>1</v>
      </c>
      <c r="N298" s="201" t="s">
        <v>41</v>
      </c>
      <c r="O298" s="78"/>
      <c r="P298" s="187">
        <f>O298*H298</f>
        <v>0</v>
      </c>
      <c r="Q298" s="187">
        <v>0.029999999999999999</v>
      </c>
      <c r="R298" s="187">
        <f>Q298*H298</f>
        <v>0.089999999999999997</v>
      </c>
      <c r="S298" s="187">
        <v>0</v>
      </c>
      <c r="T298" s="18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89" t="s">
        <v>270</v>
      </c>
      <c r="AT298" s="189" t="s">
        <v>323</v>
      </c>
      <c r="AU298" s="189" t="s">
        <v>84</v>
      </c>
      <c r="AY298" s="15" t="s">
        <v>140</v>
      </c>
      <c r="BE298" s="190">
        <f>IF(N298="základná",J298,0)</f>
        <v>0</v>
      </c>
      <c r="BF298" s="190">
        <f>IF(N298="znížená",J298,0)</f>
        <v>0</v>
      </c>
      <c r="BG298" s="190">
        <f>IF(N298="zákl. prenesená",J298,0)</f>
        <v>0</v>
      </c>
      <c r="BH298" s="190">
        <f>IF(N298="zníž. prenesená",J298,0)</f>
        <v>0</v>
      </c>
      <c r="BI298" s="190">
        <f>IF(N298="nulová",J298,0)</f>
        <v>0</v>
      </c>
      <c r="BJ298" s="15" t="s">
        <v>84</v>
      </c>
      <c r="BK298" s="190">
        <f>ROUND(I298*H298,2)</f>
        <v>0</v>
      </c>
      <c r="BL298" s="15" t="s">
        <v>204</v>
      </c>
      <c r="BM298" s="189" t="s">
        <v>738</v>
      </c>
    </row>
    <row r="299" s="2" customFormat="1" ht="33" customHeight="1">
      <c r="A299" s="34"/>
      <c r="B299" s="176"/>
      <c r="C299" s="177" t="s">
        <v>739</v>
      </c>
      <c r="D299" s="177" t="s">
        <v>142</v>
      </c>
      <c r="E299" s="178" t="s">
        <v>740</v>
      </c>
      <c r="F299" s="179" t="s">
        <v>741</v>
      </c>
      <c r="G299" s="180" t="s">
        <v>185</v>
      </c>
      <c r="H299" s="181">
        <v>17</v>
      </c>
      <c r="I299" s="182"/>
      <c r="J299" s="183">
        <f>ROUND(I299*H299,2)</f>
        <v>0</v>
      </c>
      <c r="K299" s="184"/>
      <c r="L299" s="35"/>
      <c r="M299" s="185" t="s">
        <v>1</v>
      </c>
      <c r="N299" s="186" t="s">
        <v>41</v>
      </c>
      <c r="O299" s="78"/>
      <c r="P299" s="187">
        <f>O299*H299</f>
        <v>0</v>
      </c>
      <c r="Q299" s="187">
        <v>0</v>
      </c>
      <c r="R299" s="187">
        <f>Q299*H299</f>
        <v>0</v>
      </c>
      <c r="S299" s="187">
        <v>0</v>
      </c>
      <c r="T299" s="188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89" t="s">
        <v>204</v>
      </c>
      <c r="AT299" s="189" t="s">
        <v>142</v>
      </c>
      <c r="AU299" s="189" t="s">
        <v>84</v>
      </c>
      <c r="AY299" s="15" t="s">
        <v>140</v>
      </c>
      <c r="BE299" s="190">
        <f>IF(N299="základná",J299,0)</f>
        <v>0</v>
      </c>
      <c r="BF299" s="190">
        <f>IF(N299="znížená",J299,0)</f>
        <v>0</v>
      </c>
      <c r="BG299" s="190">
        <f>IF(N299="zákl. prenesená",J299,0)</f>
        <v>0</v>
      </c>
      <c r="BH299" s="190">
        <f>IF(N299="zníž. prenesená",J299,0)</f>
        <v>0</v>
      </c>
      <c r="BI299" s="190">
        <f>IF(N299="nulová",J299,0)</f>
        <v>0</v>
      </c>
      <c r="BJ299" s="15" t="s">
        <v>84</v>
      </c>
      <c r="BK299" s="190">
        <f>ROUND(I299*H299,2)</f>
        <v>0</v>
      </c>
      <c r="BL299" s="15" t="s">
        <v>204</v>
      </c>
      <c r="BM299" s="189" t="s">
        <v>742</v>
      </c>
    </row>
    <row r="300" s="2" customFormat="1" ht="24.15" customHeight="1">
      <c r="A300" s="34"/>
      <c r="B300" s="176"/>
      <c r="C300" s="191" t="s">
        <v>743</v>
      </c>
      <c r="D300" s="191" t="s">
        <v>323</v>
      </c>
      <c r="E300" s="192" t="s">
        <v>744</v>
      </c>
      <c r="F300" s="193" t="s">
        <v>745</v>
      </c>
      <c r="G300" s="194" t="s">
        <v>185</v>
      </c>
      <c r="H300" s="195">
        <v>10</v>
      </c>
      <c r="I300" s="196"/>
      <c r="J300" s="197">
        <f>ROUND(I300*H300,2)</f>
        <v>0</v>
      </c>
      <c r="K300" s="198"/>
      <c r="L300" s="199"/>
      <c r="M300" s="200" t="s">
        <v>1</v>
      </c>
      <c r="N300" s="201" t="s">
        <v>41</v>
      </c>
      <c r="O300" s="78"/>
      <c r="P300" s="187">
        <f>O300*H300</f>
        <v>0</v>
      </c>
      <c r="Q300" s="187">
        <v>0.025000000000000001</v>
      </c>
      <c r="R300" s="187">
        <f>Q300*H300</f>
        <v>0.25</v>
      </c>
      <c r="S300" s="187">
        <v>0</v>
      </c>
      <c r="T300" s="18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89" t="s">
        <v>270</v>
      </c>
      <c r="AT300" s="189" t="s">
        <v>323</v>
      </c>
      <c r="AU300" s="189" t="s">
        <v>84</v>
      </c>
      <c r="AY300" s="15" t="s">
        <v>140</v>
      </c>
      <c r="BE300" s="190">
        <f>IF(N300="základná",J300,0)</f>
        <v>0</v>
      </c>
      <c r="BF300" s="190">
        <f>IF(N300="znížená",J300,0)</f>
        <v>0</v>
      </c>
      <c r="BG300" s="190">
        <f>IF(N300="zákl. prenesená",J300,0)</f>
        <v>0</v>
      </c>
      <c r="BH300" s="190">
        <f>IF(N300="zníž. prenesená",J300,0)</f>
        <v>0</v>
      </c>
      <c r="BI300" s="190">
        <f>IF(N300="nulová",J300,0)</f>
        <v>0</v>
      </c>
      <c r="BJ300" s="15" t="s">
        <v>84</v>
      </c>
      <c r="BK300" s="190">
        <f>ROUND(I300*H300,2)</f>
        <v>0</v>
      </c>
      <c r="BL300" s="15" t="s">
        <v>204</v>
      </c>
      <c r="BM300" s="189" t="s">
        <v>746</v>
      </c>
    </row>
    <row r="301" s="2" customFormat="1" ht="24.15" customHeight="1">
      <c r="A301" s="34"/>
      <c r="B301" s="176"/>
      <c r="C301" s="191" t="s">
        <v>747</v>
      </c>
      <c r="D301" s="191" t="s">
        <v>323</v>
      </c>
      <c r="E301" s="192" t="s">
        <v>748</v>
      </c>
      <c r="F301" s="193" t="s">
        <v>749</v>
      </c>
      <c r="G301" s="194" t="s">
        <v>185</v>
      </c>
      <c r="H301" s="195">
        <v>4</v>
      </c>
      <c r="I301" s="196"/>
      <c r="J301" s="197">
        <f>ROUND(I301*H301,2)</f>
        <v>0</v>
      </c>
      <c r="K301" s="198"/>
      <c r="L301" s="199"/>
      <c r="M301" s="200" t="s">
        <v>1</v>
      </c>
      <c r="N301" s="201" t="s">
        <v>41</v>
      </c>
      <c r="O301" s="78"/>
      <c r="P301" s="187">
        <f>O301*H301</f>
        <v>0</v>
      </c>
      <c r="Q301" s="187">
        <v>0.025000000000000001</v>
      </c>
      <c r="R301" s="187">
        <f>Q301*H301</f>
        <v>0.10000000000000001</v>
      </c>
      <c r="S301" s="187">
        <v>0</v>
      </c>
      <c r="T301" s="188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89" t="s">
        <v>270</v>
      </c>
      <c r="AT301" s="189" t="s">
        <v>323</v>
      </c>
      <c r="AU301" s="189" t="s">
        <v>84</v>
      </c>
      <c r="AY301" s="15" t="s">
        <v>140</v>
      </c>
      <c r="BE301" s="190">
        <f>IF(N301="základná",J301,0)</f>
        <v>0</v>
      </c>
      <c r="BF301" s="190">
        <f>IF(N301="znížená",J301,0)</f>
        <v>0</v>
      </c>
      <c r="BG301" s="190">
        <f>IF(N301="zákl. prenesená",J301,0)</f>
        <v>0</v>
      </c>
      <c r="BH301" s="190">
        <f>IF(N301="zníž. prenesená",J301,0)</f>
        <v>0</v>
      </c>
      <c r="BI301" s="190">
        <f>IF(N301="nulová",J301,0)</f>
        <v>0</v>
      </c>
      <c r="BJ301" s="15" t="s">
        <v>84</v>
      </c>
      <c r="BK301" s="190">
        <f>ROUND(I301*H301,2)</f>
        <v>0</v>
      </c>
      <c r="BL301" s="15" t="s">
        <v>204</v>
      </c>
      <c r="BM301" s="189" t="s">
        <v>750</v>
      </c>
    </row>
    <row r="302" s="2" customFormat="1" ht="24.15" customHeight="1">
      <c r="A302" s="34"/>
      <c r="B302" s="176"/>
      <c r="C302" s="191" t="s">
        <v>751</v>
      </c>
      <c r="D302" s="191" t="s">
        <v>323</v>
      </c>
      <c r="E302" s="192" t="s">
        <v>752</v>
      </c>
      <c r="F302" s="193" t="s">
        <v>753</v>
      </c>
      <c r="G302" s="194" t="s">
        <v>185</v>
      </c>
      <c r="H302" s="195">
        <v>3</v>
      </c>
      <c r="I302" s="196"/>
      <c r="J302" s="197">
        <f>ROUND(I302*H302,2)</f>
        <v>0</v>
      </c>
      <c r="K302" s="198"/>
      <c r="L302" s="199"/>
      <c r="M302" s="200" t="s">
        <v>1</v>
      </c>
      <c r="N302" s="201" t="s">
        <v>41</v>
      </c>
      <c r="O302" s="78"/>
      <c r="P302" s="187">
        <f>O302*H302</f>
        <v>0</v>
      </c>
      <c r="Q302" s="187">
        <v>0.025000000000000001</v>
      </c>
      <c r="R302" s="187">
        <f>Q302*H302</f>
        <v>0.075000000000000011</v>
      </c>
      <c r="S302" s="187">
        <v>0</v>
      </c>
      <c r="T302" s="18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89" t="s">
        <v>270</v>
      </c>
      <c r="AT302" s="189" t="s">
        <v>323</v>
      </c>
      <c r="AU302" s="189" t="s">
        <v>84</v>
      </c>
      <c r="AY302" s="15" t="s">
        <v>140</v>
      </c>
      <c r="BE302" s="190">
        <f>IF(N302="základná",J302,0)</f>
        <v>0</v>
      </c>
      <c r="BF302" s="190">
        <f>IF(N302="znížená",J302,0)</f>
        <v>0</v>
      </c>
      <c r="BG302" s="190">
        <f>IF(N302="zákl. prenesená",J302,0)</f>
        <v>0</v>
      </c>
      <c r="BH302" s="190">
        <f>IF(N302="zníž. prenesená",J302,0)</f>
        <v>0</v>
      </c>
      <c r="BI302" s="190">
        <f>IF(N302="nulová",J302,0)</f>
        <v>0</v>
      </c>
      <c r="BJ302" s="15" t="s">
        <v>84</v>
      </c>
      <c r="BK302" s="190">
        <f>ROUND(I302*H302,2)</f>
        <v>0</v>
      </c>
      <c r="BL302" s="15" t="s">
        <v>204</v>
      </c>
      <c r="BM302" s="189" t="s">
        <v>754</v>
      </c>
    </row>
    <row r="303" s="2" customFormat="1" ht="24.15" customHeight="1">
      <c r="A303" s="34"/>
      <c r="B303" s="176"/>
      <c r="C303" s="177" t="s">
        <v>755</v>
      </c>
      <c r="D303" s="177" t="s">
        <v>142</v>
      </c>
      <c r="E303" s="178" t="s">
        <v>756</v>
      </c>
      <c r="F303" s="179" t="s">
        <v>757</v>
      </c>
      <c r="G303" s="180" t="s">
        <v>185</v>
      </c>
      <c r="H303" s="181">
        <v>1</v>
      </c>
      <c r="I303" s="182"/>
      <c r="J303" s="183">
        <f>ROUND(I303*H303,2)</f>
        <v>0</v>
      </c>
      <c r="K303" s="184"/>
      <c r="L303" s="35"/>
      <c r="M303" s="185" t="s">
        <v>1</v>
      </c>
      <c r="N303" s="186" t="s">
        <v>41</v>
      </c>
      <c r="O303" s="78"/>
      <c r="P303" s="187">
        <f>O303*H303</f>
        <v>0</v>
      </c>
      <c r="Q303" s="187">
        <v>0.00025000000000000001</v>
      </c>
      <c r="R303" s="187">
        <f>Q303*H303</f>
        <v>0.00025000000000000001</v>
      </c>
      <c r="S303" s="187">
        <v>0</v>
      </c>
      <c r="T303" s="18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89" t="s">
        <v>204</v>
      </c>
      <c r="AT303" s="189" t="s">
        <v>142</v>
      </c>
      <c r="AU303" s="189" t="s">
        <v>84</v>
      </c>
      <c r="AY303" s="15" t="s">
        <v>140</v>
      </c>
      <c r="BE303" s="190">
        <f>IF(N303="základná",J303,0)</f>
        <v>0</v>
      </c>
      <c r="BF303" s="190">
        <f>IF(N303="znížená",J303,0)</f>
        <v>0</v>
      </c>
      <c r="BG303" s="190">
        <f>IF(N303="zákl. prenesená",J303,0)</f>
        <v>0</v>
      </c>
      <c r="BH303" s="190">
        <f>IF(N303="zníž. prenesená",J303,0)</f>
        <v>0</v>
      </c>
      <c r="BI303" s="190">
        <f>IF(N303="nulová",J303,0)</f>
        <v>0</v>
      </c>
      <c r="BJ303" s="15" t="s">
        <v>84</v>
      </c>
      <c r="BK303" s="190">
        <f>ROUND(I303*H303,2)</f>
        <v>0</v>
      </c>
      <c r="BL303" s="15" t="s">
        <v>204</v>
      </c>
      <c r="BM303" s="189" t="s">
        <v>758</v>
      </c>
    </row>
    <row r="304" s="2" customFormat="1" ht="24.15" customHeight="1">
      <c r="A304" s="34"/>
      <c r="B304" s="176"/>
      <c r="C304" s="177" t="s">
        <v>759</v>
      </c>
      <c r="D304" s="177" t="s">
        <v>142</v>
      </c>
      <c r="E304" s="178" t="s">
        <v>760</v>
      </c>
      <c r="F304" s="179" t="s">
        <v>761</v>
      </c>
      <c r="G304" s="180" t="s">
        <v>185</v>
      </c>
      <c r="H304" s="181">
        <v>30</v>
      </c>
      <c r="I304" s="182"/>
      <c r="J304" s="183">
        <f>ROUND(I304*H304,2)</f>
        <v>0</v>
      </c>
      <c r="K304" s="184"/>
      <c r="L304" s="35"/>
      <c r="M304" s="185" t="s">
        <v>1</v>
      </c>
      <c r="N304" s="186" t="s">
        <v>41</v>
      </c>
      <c r="O304" s="78"/>
      <c r="P304" s="187">
        <f>O304*H304</f>
        <v>0</v>
      </c>
      <c r="Q304" s="187">
        <v>0.00025999999999999998</v>
      </c>
      <c r="R304" s="187">
        <f>Q304*H304</f>
        <v>0.0077999999999999996</v>
      </c>
      <c r="S304" s="187">
        <v>0</v>
      </c>
      <c r="T304" s="18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89" t="s">
        <v>204</v>
      </c>
      <c r="AT304" s="189" t="s">
        <v>142</v>
      </c>
      <c r="AU304" s="189" t="s">
        <v>84</v>
      </c>
      <c r="AY304" s="15" t="s">
        <v>140</v>
      </c>
      <c r="BE304" s="190">
        <f>IF(N304="základná",J304,0)</f>
        <v>0</v>
      </c>
      <c r="BF304" s="190">
        <f>IF(N304="znížená",J304,0)</f>
        <v>0</v>
      </c>
      <c r="BG304" s="190">
        <f>IF(N304="zákl. prenesená",J304,0)</f>
        <v>0</v>
      </c>
      <c r="BH304" s="190">
        <f>IF(N304="zníž. prenesená",J304,0)</f>
        <v>0</v>
      </c>
      <c r="BI304" s="190">
        <f>IF(N304="nulová",J304,0)</f>
        <v>0</v>
      </c>
      <c r="BJ304" s="15" t="s">
        <v>84</v>
      </c>
      <c r="BK304" s="190">
        <f>ROUND(I304*H304,2)</f>
        <v>0</v>
      </c>
      <c r="BL304" s="15" t="s">
        <v>204</v>
      </c>
      <c r="BM304" s="189" t="s">
        <v>762</v>
      </c>
    </row>
    <row r="305" s="2" customFormat="1" ht="24.15" customHeight="1">
      <c r="A305" s="34"/>
      <c r="B305" s="176"/>
      <c r="C305" s="177" t="s">
        <v>763</v>
      </c>
      <c r="D305" s="177" t="s">
        <v>142</v>
      </c>
      <c r="E305" s="178" t="s">
        <v>764</v>
      </c>
      <c r="F305" s="179" t="s">
        <v>765</v>
      </c>
      <c r="G305" s="180" t="s">
        <v>185</v>
      </c>
      <c r="H305" s="181">
        <v>2</v>
      </c>
      <c r="I305" s="182"/>
      <c r="J305" s="183">
        <f>ROUND(I305*H305,2)</f>
        <v>0</v>
      </c>
      <c r="K305" s="184"/>
      <c r="L305" s="35"/>
      <c r="M305" s="185" t="s">
        <v>1</v>
      </c>
      <c r="N305" s="186" t="s">
        <v>41</v>
      </c>
      <c r="O305" s="78"/>
      <c r="P305" s="187">
        <f>O305*H305</f>
        <v>0</v>
      </c>
      <c r="Q305" s="187">
        <v>0.00029999999999999997</v>
      </c>
      <c r="R305" s="187">
        <f>Q305*H305</f>
        <v>0.00059999999999999995</v>
      </c>
      <c r="S305" s="187">
        <v>0</v>
      </c>
      <c r="T305" s="188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89" t="s">
        <v>204</v>
      </c>
      <c r="AT305" s="189" t="s">
        <v>142</v>
      </c>
      <c r="AU305" s="189" t="s">
        <v>84</v>
      </c>
      <c r="AY305" s="15" t="s">
        <v>140</v>
      </c>
      <c r="BE305" s="190">
        <f>IF(N305="základná",J305,0)</f>
        <v>0</v>
      </c>
      <c r="BF305" s="190">
        <f>IF(N305="znížená",J305,0)</f>
        <v>0</v>
      </c>
      <c r="BG305" s="190">
        <f>IF(N305="zákl. prenesená",J305,0)</f>
        <v>0</v>
      </c>
      <c r="BH305" s="190">
        <f>IF(N305="zníž. prenesená",J305,0)</f>
        <v>0</v>
      </c>
      <c r="BI305" s="190">
        <f>IF(N305="nulová",J305,0)</f>
        <v>0</v>
      </c>
      <c r="BJ305" s="15" t="s">
        <v>84</v>
      </c>
      <c r="BK305" s="190">
        <f>ROUND(I305*H305,2)</f>
        <v>0</v>
      </c>
      <c r="BL305" s="15" t="s">
        <v>204</v>
      </c>
      <c r="BM305" s="189" t="s">
        <v>766</v>
      </c>
    </row>
    <row r="306" s="2" customFormat="1" ht="24.15" customHeight="1">
      <c r="A306" s="34"/>
      <c r="B306" s="176"/>
      <c r="C306" s="191" t="s">
        <v>767</v>
      </c>
      <c r="D306" s="191" t="s">
        <v>323</v>
      </c>
      <c r="E306" s="192" t="s">
        <v>768</v>
      </c>
      <c r="F306" s="193" t="s">
        <v>769</v>
      </c>
      <c r="G306" s="194" t="s">
        <v>194</v>
      </c>
      <c r="H306" s="195">
        <v>41.895000000000003</v>
      </c>
      <c r="I306" s="196"/>
      <c r="J306" s="197">
        <f>ROUND(I306*H306,2)</f>
        <v>0</v>
      </c>
      <c r="K306" s="198"/>
      <c r="L306" s="199"/>
      <c r="M306" s="200" t="s">
        <v>1</v>
      </c>
      <c r="N306" s="201" t="s">
        <v>41</v>
      </c>
      <c r="O306" s="78"/>
      <c r="P306" s="187">
        <f>O306*H306</f>
        <v>0</v>
      </c>
      <c r="Q306" s="187">
        <v>0.00114</v>
      </c>
      <c r="R306" s="187">
        <f>Q306*H306</f>
        <v>0.047760299999999999</v>
      </c>
      <c r="S306" s="187">
        <v>0</v>
      </c>
      <c r="T306" s="18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89" t="s">
        <v>270</v>
      </c>
      <c r="AT306" s="189" t="s">
        <v>323</v>
      </c>
      <c r="AU306" s="189" t="s">
        <v>84</v>
      </c>
      <c r="AY306" s="15" t="s">
        <v>140</v>
      </c>
      <c r="BE306" s="190">
        <f>IF(N306="základná",J306,0)</f>
        <v>0</v>
      </c>
      <c r="BF306" s="190">
        <f>IF(N306="znížená",J306,0)</f>
        <v>0</v>
      </c>
      <c r="BG306" s="190">
        <f>IF(N306="zákl. prenesená",J306,0)</f>
        <v>0</v>
      </c>
      <c r="BH306" s="190">
        <f>IF(N306="zníž. prenesená",J306,0)</f>
        <v>0</v>
      </c>
      <c r="BI306" s="190">
        <f>IF(N306="nulová",J306,0)</f>
        <v>0</v>
      </c>
      <c r="BJ306" s="15" t="s">
        <v>84</v>
      </c>
      <c r="BK306" s="190">
        <f>ROUND(I306*H306,2)</f>
        <v>0</v>
      </c>
      <c r="BL306" s="15" t="s">
        <v>204</v>
      </c>
      <c r="BM306" s="189" t="s">
        <v>770</v>
      </c>
    </row>
    <row r="307" s="2" customFormat="1" ht="24.15" customHeight="1">
      <c r="A307" s="34"/>
      <c r="B307" s="176"/>
      <c r="C307" s="177" t="s">
        <v>771</v>
      </c>
      <c r="D307" s="177" t="s">
        <v>142</v>
      </c>
      <c r="E307" s="178" t="s">
        <v>772</v>
      </c>
      <c r="F307" s="179" t="s">
        <v>773</v>
      </c>
      <c r="G307" s="180" t="s">
        <v>185</v>
      </c>
      <c r="H307" s="181">
        <v>34</v>
      </c>
      <c r="I307" s="182"/>
      <c r="J307" s="183">
        <f>ROUND(I307*H307,2)</f>
        <v>0</v>
      </c>
      <c r="K307" s="184"/>
      <c r="L307" s="35"/>
      <c r="M307" s="185" t="s">
        <v>1</v>
      </c>
      <c r="N307" s="186" t="s">
        <v>41</v>
      </c>
      <c r="O307" s="78"/>
      <c r="P307" s="187">
        <f>O307*H307</f>
        <v>0</v>
      </c>
      <c r="Q307" s="187">
        <v>0</v>
      </c>
      <c r="R307" s="187">
        <f>Q307*H307</f>
        <v>0</v>
      </c>
      <c r="S307" s="187">
        <v>0.0030000000000000001</v>
      </c>
      <c r="T307" s="188">
        <f>S307*H307</f>
        <v>0.10200000000000001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89" t="s">
        <v>204</v>
      </c>
      <c r="AT307" s="189" t="s">
        <v>142</v>
      </c>
      <c r="AU307" s="189" t="s">
        <v>84</v>
      </c>
      <c r="AY307" s="15" t="s">
        <v>140</v>
      </c>
      <c r="BE307" s="190">
        <f>IF(N307="základná",J307,0)</f>
        <v>0</v>
      </c>
      <c r="BF307" s="190">
        <f>IF(N307="znížená",J307,0)</f>
        <v>0</v>
      </c>
      <c r="BG307" s="190">
        <f>IF(N307="zákl. prenesená",J307,0)</f>
        <v>0</v>
      </c>
      <c r="BH307" s="190">
        <f>IF(N307="zníž. prenesená",J307,0)</f>
        <v>0</v>
      </c>
      <c r="BI307" s="190">
        <f>IF(N307="nulová",J307,0)</f>
        <v>0</v>
      </c>
      <c r="BJ307" s="15" t="s">
        <v>84</v>
      </c>
      <c r="BK307" s="190">
        <f>ROUND(I307*H307,2)</f>
        <v>0</v>
      </c>
      <c r="BL307" s="15" t="s">
        <v>204</v>
      </c>
      <c r="BM307" s="189" t="s">
        <v>774</v>
      </c>
    </row>
    <row r="308" s="2" customFormat="1" ht="24.15" customHeight="1">
      <c r="A308" s="34"/>
      <c r="B308" s="176"/>
      <c r="C308" s="177" t="s">
        <v>775</v>
      </c>
      <c r="D308" s="177" t="s">
        <v>142</v>
      </c>
      <c r="E308" s="178" t="s">
        <v>776</v>
      </c>
      <c r="F308" s="179" t="s">
        <v>777</v>
      </c>
      <c r="G308" s="180" t="s">
        <v>185</v>
      </c>
      <c r="H308" s="181">
        <v>2</v>
      </c>
      <c r="I308" s="182"/>
      <c r="J308" s="183">
        <f>ROUND(I308*H308,2)</f>
        <v>0</v>
      </c>
      <c r="K308" s="184"/>
      <c r="L308" s="35"/>
      <c r="M308" s="185" t="s">
        <v>1</v>
      </c>
      <c r="N308" s="186" t="s">
        <v>41</v>
      </c>
      <c r="O308" s="78"/>
      <c r="P308" s="187">
        <f>O308*H308</f>
        <v>0</v>
      </c>
      <c r="Q308" s="187">
        <v>0</v>
      </c>
      <c r="R308" s="187">
        <f>Q308*H308</f>
        <v>0</v>
      </c>
      <c r="S308" s="187">
        <v>0.0060000000000000001</v>
      </c>
      <c r="T308" s="188">
        <f>S308*H308</f>
        <v>0.012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89" t="s">
        <v>204</v>
      </c>
      <c r="AT308" s="189" t="s">
        <v>142</v>
      </c>
      <c r="AU308" s="189" t="s">
        <v>84</v>
      </c>
      <c r="AY308" s="15" t="s">
        <v>140</v>
      </c>
      <c r="BE308" s="190">
        <f>IF(N308="základná",J308,0)</f>
        <v>0</v>
      </c>
      <c r="BF308" s="190">
        <f>IF(N308="znížená",J308,0)</f>
        <v>0</v>
      </c>
      <c r="BG308" s="190">
        <f>IF(N308="zákl. prenesená",J308,0)</f>
        <v>0</v>
      </c>
      <c r="BH308" s="190">
        <f>IF(N308="zníž. prenesená",J308,0)</f>
        <v>0</v>
      </c>
      <c r="BI308" s="190">
        <f>IF(N308="nulová",J308,0)</f>
        <v>0</v>
      </c>
      <c r="BJ308" s="15" t="s">
        <v>84</v>
      </c>
      <c r="BK308" s="190">
        <f>ROUND(I308*H308,2)</f>
        <v>0</v>
      </c>
      <c r="BL308" s="15" t="s">
        <v>204</v>
      </c>
      <c r="BM308" s="189" t="s">
        <v>778</v>
      </c>
    </row>
    <row r="309" s="2" customFormat="1" ht="24.15" customHeight="1">
      <c r="A309" s="34"/>
      <c r="B309" s="176"/>
      <c r="C309" s="177" t="s">
        <v>779</v>
      </c>
      <c r="D309" s="177" t="s">
        <v>142</v>
      </c>
      <c r="E309" s="178" t="s">
        <v>780</v>
      </c>
      <c r="F309" s="179" t="s">
        <v>781</v>
      </c>
      <c r="G309" s="180" t="s">
        <v>185</v>
      </c>
      <c r="H309" s="181">
        <v>9</v>
      </c>
      <c r="I309" s="182"/>
      <c r="J309" s="183">
        <f>ROUND(I309*H309,2)</f>
        <v>0</v>
      </c>
      <c r="K309" s="184"/>
      <c r="L309" s="35"/>
      <c r="M309" s="185" t="s">
        <v>1</v>
      </c>
      <c r="N309" s="186" t="s">
        <v>41</v>
      </c>
      <c r="O309" s="78"/>
      <c r="P309" s="187">
        <f>O309*H309</f>
        <v>0</v>
      </c>
      <c r="Q309" s="187">
        <v>0</v>
      </c>
      <c r="R309" s="187">
        <f>Q309*H309</f>
        <v>0</v>
      </c>
      <c r="S309" s="187">
        <v>0</v>
      </c>
      <c r="T309" s="18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89" t="s">
        <v>90</v>
      </c>
      <c r="AT309" s="189" t="s">
        <v>142</v>
      </c>
      <c r="AU309" s="189" t="s">
        <v>84</v>
      </c>
      <c r="AY309" s="15" t="s">
        <v>140</v>
      </c>
      <c r="BE309" s="190">
        <f>IF(N309="základná",J309,0)</f>
        <v>0</v>
      </c>
      <c r="BF309" s="190">
        <f>IF(N309="znížená",J309,0)</f>
        <v>0</v>
      </c>
      <c r="BG309" s="190">
        <f>IF(N309="zákl. prenesená",J309,0)</f>
        <v>0</v>
      </c>
      <c r="BH309" s="190">
        <f>IF(N309="zníž. prenesená",J309,0)</f>
        <v>0</v>
      </c>
      <c r="BI309" s="190">
        <f>IF(N309="nulová",J309,0)</f>
        <v>0</v>
      </c>
      <c r="BJ309" s="15" t="s">
        <v>84</v>
      </c>
      <c r="BK309" s="190">
        <f>ROUND(I309*H309,2)</f>
        <v>0</v>
      </c>
      <c r="BL309" s="15" t="s">
        <v>90</v>
      </c>
      <c r="BM309" s="189" t="s">
        <v>782</v>
      </c>
    </row>
    <row r="310" s="2" customFormat="1" ht="24.15" customHeight="1">
      <c r="A310" s="34"/>
      <c r="B310" s="176"/>
      <c r="C310" s="177" t="s">
        <v>783</v>
      </c>
      <c r="D310" s="177" t="s">
        <v>142</v>
      </c>
      <c r="E310" s="178" t="s">
        <v>784</v>
      </c>
      <c r="F310" s="179" t="s">
        <v>785</v>
      </c>
      <c r="G310" s="180" t="s">
        <v>613</v>
      </c>
      <c r="H310" s="202"/>
      <c r="I310" s="182"/>
      <c r="J310" s="183">
        <f>ROUND(I310*H310,2)</f>
        <v>0</v>
      </c>
      <c r="K310" s="184"/>
      <c r="L310" s="35"/>
      <c r="M310" s="185" t="s">
        <v>1</v>
      </c>
      <c r="N310" s="186" t="s">
        <v>41</v>
      </c>
      <c r="O310" s="78"/>
      <c r="P310" s="187">
        <f>O310*H310</f>
        <v>0</v>
      </c>
      <c r="Q310" s="187">
        <v>0</v>
      </c>
      <c r="R310" s="187">
        <f>Q310*H310</f>
        <v>0</v>
      </c>
      <c r="S310" s="187">
        <v>0</v>
      </c>
      <c r="T310" s="188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89" t="s">
        <v>204</v>
      </c>
      <c r="AT310" s="189" t="s">
        <v>142</v>
      </c>
      <c r="AU310" s="189" t="s">
        <v>84</v>
      </c>
      <c r="AY310" s="15" t="s">
        <v>140</v>
      </c>
      <c r="BE310" s="190">
        <f>IF(N310="základná",J310,0)</f>
        <v>0</v>
      </c>
      <c r="BF310" s="190">
        <f>IF(N310="znížená",J310,0)</f>
        <v>0</v>
      </c>
      <c r="BG310" s="190">
        <f>IF(N310="zákl. prenesená",J310,0)</f>
        <v>0</v>
      </c>
      <c r="BH310" s="190">
        <f>IF(N310="zníž. prenesená",J310,0)</f>
        <v>0</v>
      </c>
      <c r="BI310" s="190">
        <f>IF(N310="nulová",J310,0)</f>
        <v>0</v>
      </c>
      <c r="BJ310" s="15" t="s">
        <v>84</v>
      </c>
      <c r="BK310" s="190">
        <f>ROUND(I310*H310,2)</f>
        <v>0</v>
      </c>
      <c r="BL310" s="15" t="s">
        <v>204</v>
      </c>
      <c r="BM310" s="189" t="s">
        <v>786</v>
      </c>
    </row>
    <row r="311" s="12" customFormat="1" ht="22.8" customHeight="1">
      <c r="A311" s="12"/>
      <c r="B311" s="163"/>
      <c r="C311" s="12"/>
      <c r="D311" s="164" t="s">
        <v>74</v>
      </c>
      <c r="E311" s="174" t="s">
        <v>787</v>
      </c>
      <c r="F311" s="174" t="s">
        <v>788</v>
      </c>
      <c r="G311" s="12"/>
      <c r="H311" s="12"/>
      <c r="I311" s="166"/>
      <c r="J311" s="175">
        <f>BK311</f>
        <v>0</v>
      </c>
      <c r="K311" s="12"/>
      <c r="L311" s="163"/>
      <c r="M311" s="168"/>
      <c r="N311" s="169"/>
      <c r="O311" s="169"/>
      <c r="P311" s="170">
        <f>SUM(P312:P322)</f>
        <v>0</v>
      </c>
      <c r="Q311" s="169"/>
      <c r="R311" s="170">
        <f>SUM(R312:R322)</f>
        <v>1.9275026500000001</v>
      </c>
      <c r="S311" s="169"/>
      <c r="T311" s="171">
        <f>SUM(T312:T322)</f>
        <v>0.015599999999999999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164" t="s">
        <v>84</v>
      </c>
      <c r="AT311" s="172" t="s">
        <v>74</v>
      </c>
      <c r="AU311" s="172" t="s">
        <v>80</v>
      </c>
      <c r="AY311" s="164" t="s">
        <v>140</v>
      </c>
      <c r="BK311" s="173">
        <f>SUM(BK312:BK322)</f>
        <v>0</v>
      </c>
    </row>
    <row r="312" s="2" customFormat="1" ht="16.5" customHeight="1">
      <c r="A312" s="34"/>
      <c r="B312" s="176"/>
      <c r="C312" s="177" t="s">
        <v>789</v>
      </c>
      <c r="D312" s="177" t="s">
        <v>142</v>
      </c>
      <c r="E312" s="178" t="s">
        <v>790</v>
      </c>
      <c r="F312" s="179" t="s">
        <v>791</v>
      </c>
      <c r="G312" s="180" t="s">
        <v>194</v>
      </c>
      <c r="H312" s="181">
        <v>15.6</v>
      </c>
      <c r="I312" s="182"/>
      <c r="J312" s="183">
        <f>ROUND(I312*H312,2)</f>
        <v>0</v>
      </c>
      <c r="K312" s="184"/>
      <c r="L312" s="35"/>
      <c r="M312" s="185" t="s">
        <v>1</v>
      </c>
      <c r="N312" s="186" t="s">
        <v>41</v>
      </c>
      <c r="O312" s="78"/>
      <c r="P312" s="187">
        <f>O312*H312</f>
        <v>0</v>
      </c>
      <c r="Q312" s="187">
        <v>0.00172</v>
      </c>
      <c r="R312" s="187">
        <f>Q312*H312</f>
        <v>0.026831999999999998</v>
      </c>
      <c r="S312" s="187">
        <v>0</v>
      </c>
      <c r="T312" s="18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89" t="s">
        <v>204</v>
      </c>
      <c r="AT312" s="189" t="s">
        <v>142</v>
      </c>
      <c r="AU312" s="189" t="s">
        <v>84</v>
      </c>
      <c r="AY312" s="15" t="s">
        <v>140</v>
      </c>
      <c r="BE312" s="190">
        <f>IF(N312="základná",J312,0)</f>
        <v>0</v>
      </c>
      <c r="BF312" s="190">
        <f>IF(N312="znížená",J312,0)</f>
        <v>0</v>
      </c>
      <c r="BG312" s="190">
        <f>IF(N312="zákl. prenesená",J312,0)</f>
        <v>0</v>
      </c>
      <c r="BH312" s="190">
        <f>IF(N312="zníž. prenesená",J312,0)</f>
        <v>0</v>
      </c>
      <c r="BI312" s="190">
        <f>IF(N312="nulová",J312,0)</f>
        <v>0</v>
      </c>
      <c r="BJ312" s="15" t="s">
        <v>84</v>
      </c>
      <c r="BK312" s="190">
        <f>ROUND(I312*H312,2)</f>
        <v>0</v>
      </c>
      <c r="BL312" s="15" t="s">
        <v>204</v>
      </c>
      <c r="BM312" s="189" t="s">
        <v>792</v>
      </c>
    </row>
    <row r="313" s="2" customFormat="1" ht="16.5" customHeight="1">
      <c r="A313" s="34"/>
      <c r="B313" s="176"/>
      <c r="C313" s="191" t="s">
        <v>793</v>
      </c>
      <c r="D313" s="191" t="s">
        <v>323</v>
      </c>
      <c r="E313" s="192" t="s">
        <v>794</v>
      </c>
      <c r="F313" s="193" t="s">
        <v>795</v>
      </c>
      <c r="G313" s="194" t="s">
        <v>194</v>
      </c>
      <c r="H313" s="195">
        <v>15.6</v>
      </c>
      <c r="I313" s="196"/>
      <c r="J313" s="197">
        <f>ROUND(I313*H313,2)</f>
        <v>0</v>
      </c>
      <c r="K313" s="198"/>
      <c r="L313" s="199"/>
      <c r="M313" s="200" t="s">
        <v>1</v>
      </c>
      <c r="N313" s="201" t="s">
        <v>41</v>
      </c>
      <c r="O313" s="78"/>
      <c r="P313" s="187">
        <f>O313*H313</f>
        <v>0</v>
      </c>
      <c r="Q313" s="187">
        <v>0.0011999999999999999</v>
      </c>
      <c r="R313" s="187">
        <f>Q313*H313</f>
        <v>0.018719999999999997</v>
      </c>
      <c r="S313" s="187">
        <v>0</v>
      </c>
      <c r="T313" s="188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89" t="s">
        <v>270</v>
      </c>
      <c r="AT313" s="189" t="s">
        <v>323</v>
      </c>
      <c r="AU313" s="189" t="s">
        <v>84</v>
      </c>
      <c r="AY313" s="15" t="s">
        <v>140</v>
      </c>
      <c r="BE313" s="190">
        <f>IF(N313="základná",J313,0)</f>
        <v>0</v>
      </c>
      <c r="BF313" s="190">
        <f>IF(N313="znížená",J313,0)</f>
        <v>0</v>
      </c>
      <c r="BG313" s="190">
        <f>IF(N313="zákl. prenesená",J313,0)</f>
        <v>0</v>
      </c>
      <c r="BH313" s="190">
        <f>IF(N313="zníž. prenesená",J313,0)</f>
        <v>0</v>
      </c>
      <c r="BI313" s="190">
        <f>IF(N313="nulová",J313,0)</f>
        <v>0</v>
      </c>
      <c r="BJ313" s="15" t="s">
        <v>84</v>
      </c>
      <c r="BK313" s="190">
        <f>ROUND(I313*H313,2)</f>
        <v>0</v>
      </c>
      <c r="BL313" s="15" t="s">
        <v>204</v>
      </c>
      <c r="BM313" s="189" t="s">
        <v>796</v>
      </c>
    </row>
    <row r="314" s="2" customFormat="1" ht="24.15" customHeight="1">
      <c r="A314" s="34"/>
      <c r="B314" s="176"/>
      <c r="C314" s="177" t="s">
        <v>797</v>
      </c>
      <c r="D314" s="177" t="s">
        <v>142</v>
      </c>
      <c r="E314" s="178" t="s">
        <v>798</v>
      </c>
      <c r="F314" s="179" t="s">
        <v>799</v>
      </c>
      <c r="G314" s="180" t="s">
        <v>185</v>
      </c>
      <c r="H314" s="181">
        <v>1</v>
      </c>
      <c r="I314" s="182"/>
      <c r="J314" s="183">
        <f>ROUND(I314*H314,2)</f>
        <v>0</v>
      </c>
      <c r="K314" s="184"/>
      <c r="L314" s="35"/>
      <c r="M314" s="185" t="s">
        <v>1</v>
      </c>
      <c r="N314" s="186" t="s">
        <v>41</v>
      </c>
      <c r="O314" s="78"/>
      <c r="P314" s="187">
        <f>O314*H314</f>
        <v>0</v>
      </c>
      <c r="Q314" s="187">
        <v>5.0000000000000002E-05</v>
      </c>
      <c r="R314" s="187">
        <f>Q314*H314</f>
        <v>5.0000000000000002E-05</v>
      </c>
      <c r="S314" s="187">
        <v>0</v>
      </c>
      <c r="T314" s="188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89" t="s">
        <v>204</v>
      </c>
      <c r="AT314" s="189" t="s">
        <v>142</v>
      </c>
      <c r="AU314" s="189" t="s">
        <v>84</v>
      </c>
      <c r="AY314" s="15" t="s">
        <v>140</v>
      </c>
      <c r="BE314" s="190">
        <f>IF(N314="základná",J314,0)</f>
        <v>0</v>
      </c>
      <c r="BF314" s="190">
        <f>IF(N314="znížená",J314,0)</f>
        <v>0</v>
      </c>
      <c r="BG314" s="190">
        <f>IF(N314="zákl. prenesená",J314,0)</f>
        <v>0</v>
      </c>
      <c r="BH314" s="190">
        <f>IF(N314="zníž. prenesená",J314,0)</f>
        <v>0</v>
      </c>
      <c r="BI314" s="190">
        <f>IF(N314="nulová",J314,0)</f>
        <v>0</v>
      </c>
      <c r="BJ314" s="15" t="s">
        <v>84</v>
      </c>
      <c r="BK314" s="190">
        <f>ROUND(I314*H314,2)</f>
        <v>0</v>
      </c>
      <c r="BL314" s="15" t="s">
        <v>204</v>
      </c>
      <c r="BM314" s="189" t="s">
        <v>800</v>
      </c>
    </row>
    <row r="315" s="2" customFormat="1" ht="24.15" customHeight="1">
      <c r="A315" s="34"/>
      <c r="B315" s="176"/>
      <c r="C315" s="191" t="s">
        <v>801</v>
      </c>
      <c r="D315" s="191" t="s">
        <v>323</v>
      </c>
      <c r="E315" s="192" t="s">
        <v>802</v>
      </c>
      <c r="F315" s="193" t="s">
        <v>803</v>
      </c>
      <c r="G315" s="194" t="s">
        <v>185</v>
      </c>
      <c r="H315" s="195">
        <v>1</v>
      </c>
      <c r="I315" s="196"/>
      <c r="J315" s="197">
        <f>ROUND(I315*H315,2)</f>
        <v>0</v>
      </c>
      <c r="K315" s="198"/>
      <c r="L315" s="199"/>
      <c r="M315" s="200" t="s">
        <v>1</v>
      </c>
      <c r="N315" s="201" t="s">
        <v>41</v>
      </c>
      <c r="O315" s="78"/>
      <c r="P315" s="187">
        <f>O315*H315</f>
        <v>0</v>
      </c>
      <c r="Q315" s="187">
        <v>0.062880000000000005</v>
      </c>
      <c r="R315" s="187">
        <f>Q315*H315</f>
        <v>0.062880000000000005</v>
      </c>
      <c r="S315" s="187">
        <v>0</v>
      </c>
      <c r="T315" s="188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89" t="s">
        <v>270</v>
      </c>
      <c r="AT315" s="189" t="s">
        <v>323</v>
      </c>
      <c r="AU315" s="189" t="s">
        <v>84</v>
      </c>
      <c r="AY315" s="15" t="s">
        <v>140</v>
      </c>
      <c r="BE315" s="190">
        <f>IF(N315="základná",J315,0)</f>
        <v>0</v>
      </c>
      <c r="BF315" s="190">
        <f>IF(N315="znížená",J315,0)</f>
        <v>0</v>
      </c>
      <c r="BG315" s="190">
        <f>IF(N315="zákl. prenesená",J315,0)</f>
        <v>0</v>
      </c>
      <c r="BH315" s="190">
        <f>IF(N315="zníž. prenesená",J315,0)</f>
        <v>0</v>
      </c>
      <c r="BI315" s="190">
        <f>IF(N315="nulová",J315,0)</f>
        <v>0</v>
      </c>
      <c r="BJ315" s="15" t="s">
        <v>84</v>
      </c>
      <c r="BK315" s="190">
        <f>ROUND(I315*H315,2)</f>
        <v>0</v>
      </c>
      <c r="BL315" s="15" t="s">
        <v>204</v>
      </c>
      <c r="BM315" s="189" t="s">
        <v>804</v>
      </c>
    </row>
    <row r="316" s="2" customFormat="1" ht="33" customHeight="1">
      <c r="A316" s="34"/>
      <c r="B316" s="176"/>
      <c r="C316" s="177" t="s">
        <v>805</v>
      </c>
      <c r="D316" s="177" t="s">
        <v>142</v>
      </c>
      <c r="E316" s="178" t="s">
        <v>806</v>
      </c>
      <c r="F316" s="179" t="s">
        <v>807</v>
      </c>
      <c r="G316" s="180" t="s">
        <v>194</v>
      </c>
      <c r="H316" s="181">
        <v>7.2800000000000002</v>
      </c>
      <c r="I316" s="182"/>
      <c r="J316" s="183">
        <f>ROUND(I316*H316,2)</f>
        <v>0</v>
      </c>
      <c r="K316" s="184"/>
      <c r="L316" s="35"/>
      <c r="M316" s="185" t="s">
        <v>1</v>
      </c>
      <c r="N316" s="186" t="s">
        <v>41</v>
      </c>
      <c r="O316" s="78"/>
      <c r="P316" s="187">
        <f>O316*H316</f>
        <v>0</v>
      </c>
      <c r="Q316" s="187">
        <v>0.00021000000000000001</v>
      </c>
      <c r="R316" s="187">
        <f>Q316*H316</f>
        <v>0.0015288000000000001</v>
      </c>
      <c r="S316" s="187">
        <v>0</v>
      </c>
      <c r="T316" s="18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9" t="s">
        <v>204</v>
      </c>
      <c r="AT316" s="189" t="s">
        <v>142</v>
      </c>
      <c r="AU316" s="189" t="s">
        <v>84</v>
      </c>
      <c r="AY316" s="15" t="s">
        <v>140</v>
      </c>
      <c r="BE316" s="190">
        <f>IF(N316="základná",J316,0)</f>
        <v>0</v>
      </c>
      <c r="BF316" s="190">
        <f>IF(N316="znížená",J316,0)</f>
        <v>0</v>
      </c>
      <c r="BG316" s="190">
        <f>IF(N316="zákl. prenesená",J316,0)</f>
        <v>0</v>
      </c>
      <c r="BH316" s="190">
        <f>IF(N316="zníž. prenesená",J316,0)</f>
        <v>0</v>
      </c>
      <c r="BI316" s="190">
        <f>IF(N316="nulová",J316,0)</f>
        <v>0</v>
      </c>
      <c r="BJ316" s="15" t="s">
        <v>84</v>
      </c>
      <c r="BK316" s="190">
        <f>ROUND(I316*H316,2)</f>
        <v>0</v>
      </c>
      <c r="BL316" s="15" t="s">
        <v>204</v>
      </c>
      <c r="BM316" s="189" t="s">
        <v>808</v>
      </c>
    </row>
    <row r="317" s="2" customFormat="1" ht="55.5" customHeight="1">
      <c r="A317" s="34"/>
      <c r="B317" s="176"/>
      <c r="C317" s="191" t="s">
        <v>809</v>
      </c>
      <c r="D317" s="191" t="s">
        <v>323</v>
      </c>
      <c r="E317" s="192" t="s">
        <v>686</v>
      </c>
      <c r="F317" s="193" t="s">
        <v>687</v>
      </c>
      <c r="G317" s="194" t="s">
        <v>194</v>
      </c>
      <c r="H317" s="195">
        <v>15.288</v>
      </c>
      <c r="I317" s="196"/>
      <c r="J317" s="197">
        <f>ROUND(I317*H317,2)</f>
        <v>0</v>
      </c>
      <c r="K317" s="198"/>
      <c r="L317" s="199"/>
      <c r="M317" s="200" t="s">
        <v>1</v>
      </c>
      <c r="N317" s="201" t="s">
        <v>41</v>
      </c>
      <c r="O317" s="78"/>
      <c r="P317" s="187">
        <f>O317*H317</f>
        <v>0</v>
      </c>
      <c r="Q317" s="187">
        <v>0.00010000000000000001</v>
      </c>
      <c r="R317" s="187">
        <f>Q317*H317</f>
        <v>0.0015288000000000001</v>
      </c>
      <c r="S317" s="187">
        <v>0</v>
      </c>
      <c r="T317" s="188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89" t="s">
        <v>270</v>
      </c>
      <c r="AT317" s="189" t="s">
        <v>323</v>
      </c>
      <c r="AU317" s="189" t="s">
        <v>84</v>
      </c>
      <c r="AY317" s="15" t="s">
        <v>140</v>
      </c>
      <c r="BE317" s="190">
        <f>IF(N317="základná",J317,0)</f>
        <v>0</v>
      </c>
      <c r="BF317" s="190">
        <f>IF(N317="znížená",J317,0)</f>
        <v>0</v>
      </c>
      <c r="BG317" s="190">
        <f>IF(N317="zákl. prenesená",J317,0)</f>
        <v>0</v>
      </c>
      <c r="BH317" s="190">
        <f>IF(N317="zníž. prenesená",J317,0)</f>
        <v>0</v>
      </c>
      <c r="BI317" s="190">
        <f>IF(N317="nulová",J317,0)</f>
        <v>0</v>
      </c>
      <c r="BJ317" s="15" t="s">
        <v>84</v>
      </c>
      <c r="BK317" s="190">
        <f>ROUND(I317*H317,2)</f>
        <v>0</v>
      </c>
      <c r="BL317" s="15" t="s">
        <v>204</v>
      </c>
      <c r="BM317" s="189" t="s">
        <v>810</v>
      </c>
    </row>
    <row r="318" s="2" customFormat="1" ht="37.8" customHeight="1">
      <c r="A318" s="34"/>
      <c r="B318" s="176"/>
      <c r="C318" s="191" t="s">
        <v>811</v>
      </c>
      <c r="D318" s="191" t="s">
        <v>323</v>
      </c>
      <c r="E318" s="192" t="s">
        <v>812</v>
      </c>
      <c r="F318" s="193" t="s">
        <v>813</v>
      </c>
      <c r="G318" s="194" t="s">
        <v>185</v>
      </c>
      <c r="H318" s="195">
        <v>2</v>
      </c>
      <c r="I318" s="196"/>
      <c r="J318" s="197">
        <f>ROUND(I318*H318,2)</f>
        <v>0</v>
      </c>
      <c r="K318" s="198"/>
      <c r="L318" s="199"/>
      <c r="M318" s="200" t="s">
        <v>1</v>
      </c>
      <c r="N318" s="201" t="s">
        <v>41</v>
      </c>
      <c r="O318" s="78"/>
      <c r="P318" s="187">
        <f>O318*H318</f>
        <v>0</v>
      </c>
      <c r="Q318" s="187">
        <v>0.029999999999999999</v>
      </c>
      <c r="R318" s="187">
        <f>Q318*H318</f>
        <v>0.059999999999999998</v>
      </c>
      <c r="S318" s="187">
        <v>0</v>
      </c>
      <c r="T318" s="188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9" t="s">
        <v>270</v>
      </c>
      <c r="AT318" s="189" t="s">
        <v>323</v>
      </c>
      <c r="AU318" s="189" t="s">
        <v>84</v>
      </c>
      <c r="AY318" s="15" t="s">
        <v>140</v>
      </c>
      <c r="BE318" s="190">
        <f>IF(N318="základná",J318,0)</f>
        <v>0</v>
      </c>
      <c r="BF318" s="190">
        <f>IF(N318="znížená",J318,0)</f>
        <v>0</v>
      </c>
      <c r="BG318" s="190">
        <f>IF(N318="zákl. prenesená",J318,0)</f>
        <v>0</v>
      </c>
      <c r="BH318" s="190">
        <f>IF(N318="zníž. prenesená",J318,0)</f>
        <v>0</v>
      </c>
      <c r="BI318" s="190">
        <f>IF(N318="nulová",J318,0)</f>
        <v>0</v>
      </c>
      <c r="BJ318" s="15" t="s">
        <v>84</v>
      </c>
      <c r="BK318" s="190">
        <f>ROUND(I318*H318,2)</f>
        <v>0</v>
      </c>
      <c r="BL318" s="15" t="s">
        <v>204</v>
      </c>
      <c r="BM318" s="189" t="s">
        <v>814</v>
      </c>
    </row>
    <row r="319" s="2" customFormat="1" ht="24.15" customHeight="1">
      <c r="A319" s="34"/>
      <c r="B319" s="176"/>
      <c r="C319" s="177" t="s">
        <v>815</v>
      </c>
      <c r="D319" s="177" t="s">
        <v>142</v>
      </c>
      <c r="E319" s="178" t="s">
        <v>816</v>
      </c>
      <c r="F319" s="179" t="s">
        <v>817</v>
      </c>
      <c r="G319" s="180" t="s">
        <v>485</v>
      </c>
      <c r="H319" s="181">
        <v>1595.6210000000001</v>
      </c>
      <c r="I319" s="182"/>
      <c r="J319" s="183">
        <f>ROUND(I319*H319,2)</f>
        <v>0</v>
      </c>
      <c r="K319" s="184"/>
      <c r="L319" s="35"/>
      <c r="M319" s="185" t="s">
        <v>1</v>
      </c>
      <c r="N319" s="186" t="s">
        <v>41</v>
      </c>
      <c r="O319" s="78"/>
      <c r="P319" s="187">
        <f>O319*H319</f>
        <v>0</v>
      </c>
      <c r="Q319" s="187">
        <v>5.0000000000000002E-05</v>
      </c>
      <c r="R319" s="187">
        <f>Q319*H319</f>
        <v>0.079781050000000006</v>
      </c>
      <c r="S319" s="187">
        <v>0</v>
      </c>
      <c r="T319" s="188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9" t="s">
        <v>204</v>
      </c>
      <c r="AT319" s="189" t="s">
        <v>142</v>
      </c>
      <c r="AU319" s="189" t="s">
        <v>84</v>
      </c>
      <c r="AY319" s="15" t="s">
        <v>140</v>
      </c>
      <c r="BE319" s="190">
        <f>IF(N319="základná",J319,0)</f>
        <v>0</v>
      </c>
      <c r="BF319" s="190">
        <f>IF(N319="znížená",J319,0)</f>
        <v>0</v>
      </c>
      <c r="BG319" s="190">
        <f>IF(N319="zákl. prenesená",J319,0)</f>
        <v>0</v>
      </c>
      <c r="BH319" s="190">
        <f>IF(N319="zníž. prenesená",J319,0)</f>
        <v>0</v>
      </c>
      <c r="BI319" s="190">
        <f>IF(N319="nulová",J319,0)</f>
        <v>0</v>
      </c>
      <c r="BJ319" s="15" t="s">
        <v>84</v>
      </c>
      <c r="BK319" s="190">
        <f>ROUND(I319*H319,2)</f>
        <v>0</v>
      </c>
      <c r="BL319" s="15" t="s">
        <v>204</v>
      </c>
      <c r="BM319" s="189" t="s">
        <v>818</v>
      </c>
    </row>
    <row r="320" s="2" customFormat="1" ht="37.8" customHeight="1">
      <c r="A320" s="34"/>
      <c r="B320" s="176"/>
      <c r="C320" s="191" t="s">
        <v>819</v>
      </c>
      <c r="D320" s="191" t="s">
        <v>323</v>
      </c>
      <c r="E320" s="192" t="s">
        <v>820</v>
      </c>
      <c r="F320" s="193" t="s">
        <v>821</v>
      </c>
      <c r="G320" s="194" t="s">
        <v>485</v>
      </c>
      <c r="H320" s="195">
        <v>1675.402</v>
      </c>
      <c r="I320" s="196"/>
      <c r="J320" s="197">
        <f>ROUND(I320*H320,2)</f>
        <v>0</v>
      </c>
      <c r="K320" s="198"/>
      <c r="L320" s="199"/>
      <c r="M320" s="200" t="s">
        <v>1</v>
      </c>
      <c r="N320" s="201" t="s">
        <v>41</v>
      </c>
      <c r="O320" s="78"/>
      <c r="P320" s="187">
        <f>O320*H320</f>
        <v>0</v>
      </c>
      <c r="Q320" s="187">
        <v>0.001</v>
      </c>
      <c r="R320" s="187">
        <f>Q320*H320</f>
        <v>1.6754020000000001</v>
      </c>
      <c r="S320" s="187">
        <v>0</v>
      </c>
      <c r="T320" s="188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89" t="s">
        <v>270</v>
      </c>
      <c r="AT320" s="189" t="s">
        <v>323</v>
      </c>
      <c r="AU320" s="189" t="s">
        <v>84</v>
      </c>
      <c r="AY320" s="15" t="s">
        <v>140</v>
      </c>
      <c r="BE320" s="190">
        <f>IF(N320="základná",J320,0)</f>
        <v>0</v>
      </c>
      <c r="BF320" s="190">
        <f>IF(N320="znížená",J320,0)</f>
        <v>0</v>
      </c>
      <c r="BG320" s="190">
        <f>IF(N320="zákl. prenesená",J320,0)</f>
        <v>0</v>
      </c>
      <c r="BH320" s="190">
        <f>IF(N320="zníž. prenesená",J320,0)</f>
        <v>0</v>
      </c>
      <c r="BI320" s="190">
        <f>IF(N320="nulová",J320,0)</f>
        <v>0</v>
      </c>
      <c r="BJ320" s="15" t="s">
        <v>84</v>
      </c>
      <c r="BK320" s="190">
        <f>ROUND(I320*H320,2)</f>
        <v>0</v>
      </c>
      <c r="BL320" s="15" t="s">
        <v>204</v>
      </c>
      <c r="BM320" s="189" t="s">
        <v>822</v>
      </c>
    </row>
    <row r="321" s="2" customFormat="1" ht="16.5" customHeight="1">
      <c r="A321" s="34"/>
      <c r="B321" s="176"/>
      <c r="C321" s="177" t="s">
        <v>823</v>
      </c>
      <c r="D321" s="177" t="s">
        <v>142</v>
      </c>
      <c r="E321" s="178" t="s">
        <v>824</v>
      </c>
      <c r="F321" s="179" t="s">
        <v>825</v>
      </c>
      <c r="G321" s="180" t="s">
        <v>194</v>
      </c>
      <c r="H321" s="181">
        <v>15.6</v>
      </c>
      <c r="I321" s="182"/>
      <c r="J321" s="183">
        <f>ROUND(I321*H321,2)</f>
        <v>0</v>
      </c>
      <c r="K321" s="184"/>
      <c r="L321" s="35"/>
      <c r="M321" s="185" t="s">
        <v>1</v>
      </c>
      <c r="N321" s="186" t="s">
        <v>41</v>
      </c>
      <c r="O321" s="78"/>
      <c r="P321" s="187">
        <f>O321*H321</f>
        <v>0</v>
      </c>
      <c r="Q321" s="187">
        <v>5.0000000000000002E-05</v>
      </c>
      <c r="R321" s="187">
        <f>Q321*H321</f>
        <v>0.00077999999999999999</v>
      </c>
      <c r="S321" s="187">
        <v>0.001</v>
      </c>
      <c r="T321" s="188">
        <f>S321*H321</f>
        <v>0.015599999999999999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89" t="s">
        <v>204</v>
      </c>
      <c r="AT321" s="189" t="s">
        <v>142</v>
      </c>
      <c r="AU321" s="189" t="s">
        <v>84</v>
      </c>
      <c r="AY321" s="15" t="s">
        <v>140</v>
      </c>
      <c r="BE321" s="190">
        <f>IF(N321="základná",J321,0)</f>
        <v>0</v>
      </c>
      <c r="BF321" s="190">
        <f>IF(N321="znížená",J321,0)</f>
        <v>0</v>
      </c>
      <c r="BG321" s="190">
        <f>IF(N321="zákl. prenesená",J321,0)</f>
        <v>0</v>
      </c>
      <c r="BH321" s="190">
        <f>IF(N321="zníž. prenesená",J321,0)</f>
        <v>0</v>
      </c>
      <c r="BI321" s="190">
        <f>IF(N321="nulová",J321,0)</f>
        <v>0</v>
      </c>
      <c r="BJ321" s="15" t="s">
        <v>84</v>
      </c>
      <c r="BK321" s="190">
        <f>ROUND(I321*H321,2)</f>
        <v>0</v>
      </c>
      <c r="BL321" s="15" t="s">
        <v>204</v>
      </c>
      <c r="BM321" s="189" t="s">
        <v>826</v>
      </c>
    </row>
    <row r="322" s="2" customFormat="1" ht="24.15" customHeight="1">
      <c r="A322" s="34"/>
      <c r="B322" s="176"/>
      <c r="C322" s="177" t="s">
        <v>827</v>
      </c>
      <c r="D322" s="177" t="s">
        <v>142</v>
      </c>
      <c r="E322" s="178" t="s">
        <v>828</v>
      </c>
      <c r="F322" s="179" t="s">
        <v>829</v>
      </c>
      <c r="G322" s="180" t="s">
        <v>613</v>
      </c>
      <c r="H322" s="202"/>
      <c r="I322" s="182"/>
      <c r="J322" s="183">
        <f>ROUND(I322*H322,2)</f>
        <v>0</v>
      </c>
      <c r="K322" s="184"/>
      <c r="L322" s="35"/>
      <c r="M322" s="185" t="s">
        <v>1</v>
      </c>
      <c r="N322" s="186" t="s">
        <v>41</v>
      </c>
      <c r="O322" s="78"/>
      <c r="P322" s="187">
        <f>O322*H322</f>
        <v>0</v>
      </c>
      <c r="Q322" s="187">
        <v>0</v>
      </c>
      <c r="R322" s="187">
        <f>Q322*H322</f>
        <v>0</v>
      </c>
      <c r="S322" s="187">
        <v>0</v>
      </c>
      <c r="T322" s="188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89" t="s">
        <v>204</v>
      </c>
      <c r="AT322" s="189" t="s">
        <v>142</v>
      </c>
      <c r="AU322" s="189" t="s">
        <v>84</v>
      </c>
      <c r="AY322" s="15" t="s">
        <v>140</v>
      </c>
      <c r="BE322" s="190">
        <f>IF(N322="základná",J322,0)</f>
        <v>0</v>
      </c>
      <c r="BF322" s="190">
        <f>IF(N322="znížená",J322,0)</f>
        <v>0</v>
      </c>
      <c r="BG322" s="190">
        <f>IF(N322="zákl. prenesená",J322,0)</f>
        <v>0</v>
      </c>
      <c r="BH322" s="190">
        <f>IF(N322="zníž. prenesená",J322,0)</f>
        <v>0</v>
      </c>
      <c r="BI322" s="190">
        <f>IF(N322="nulová",J322,0)</f>
        <v>0</v>
      </c>
      <c r="BJ322" s="15" t="s">
        <v>84</v>
      </c>
      <c r="BK322" s="190">
        <f>ROUND(I322*H322,2)</f>
        <v>0</v>
      </c>
      <c r="BL322" s="15" t="s">
        <v>204</v>
      </c>
      <c r="BM322" s="189" t="s">
        <v>830</v>
      </c>
    </row>
    <row r="323" s="12" customFormat="1" ht="22.8" customHeight="1">
      <c r="A323" s="12"/>
      <c r="B323" s="163"/>
      <c r="C323" s="12"/>
      <c r="D323" s="164" t="s">
        <v>74</v>
      </c>
      <c r="E323" s="174" t="s">
        <v>831</v>
      </c>
      <c r="F323" s="174" t="s">
        <v>832</v>
      </c>
      <c r="G323" s="12"/>
      <c r="H323" s="12"/>
      <c r="I323" s="166"/>
      <c r="J323" s="175">
        <f>BK323</f>
        <v>0</v>
      </c>
      <c r="K323" s="12"/>
      <c r="L323" s="163"/>
      <c r="M323" s="168"/>
      <c r="N323" s="169"/>
      <c r="O323" s="169"/>
      <c r="P323" s="170">
        <f>SUM(P324:P328)</f>
        <v>0</v>
      </c>
      <c r="Q323" s="169"/>
      <c r="R323" s="170">
        <f>SUM(R324:R328)</f>
        <v>1.1235276999999999</v>
      </c>
      <c r="S323" s="169"/>
      <c r="T323" s="171">
        <f>SUM(T324:T328)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64" t="s">
        <v>84</v>
      </c>
      <c r="AT323" s="172" t="s">
        <v>74</v>
      </c>
      <c r="AU323" s="172" t="s">
        <v>80</v>
      </c>
      <c r="AY323" s="164" t="s">
        <v>140</v>
      </c>
      <c r="BK323" s="173">
        <f>SUM(BK324:BK328)</f>
        <v>0</v>
      </c>
    </row>
    <row r="324" s="2" customFormat="1" ht="16.5" customHeight="1">
      <c r="A324" s="34"/>
      <c r="B324" s="176"/>
      <c r="C324" s="177" t="s">
        <v>833</v>
      </c>
      <c r="D324" s="177" t="s">
        <v>142</v>
      </c>
      <c r="E324" s="178" t="s">
        <v>834</v>
      </c>
      <c r="F324" s="179" t="s">
        <v>835</v>
      </c>
      <c r="G324" s="180" t="s">
        <v>194</v>
      </c>
      <c r="H324" s="181">
        <v>64.450000000000003</v>
      </c>
      <c r="I324" s="182"/>
      <c r="J324" s="183">
        <f>ROUND(I324*H324,2)</f>
        <v>0</v>
      </c>
      <c r="K324" s="184"/>
      <c r="L324" s="35"/>
      <c r="M324" s="185" t="s">
        <v>1</v>
      </c>
      <c r="N324" s="186" t="s">
        <v>41</v>
      </c>
      <c r="O324" s="78"/>
      <c r="P324" s="187">
        <f>O324*H324</f>
        <v>0</v>
      </c>
      <c r="Q324" s="187">
        <v>0.00063000000000000003</v>
      </c>
      <c r="R324" s="187">
        <f>Q324*H324</f>
        <v>0.040603500000000001</v>
      </c>
      <c r="S324" s="187">
        <v>0</v>
      </c>
      <c r="T324" s="188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89" t="s">
        <v>204</v>
      </c>
      <c r="AT324" s="189" t="s">
        <v>142</v>
      </c>
      <c r="AU324" s="189" t="s">
        <v>84</v>
      </c>
      <c r="AY324" s="15" t="s">
        <v>140</v>
      </c>
      <c r="BE324" s="190">
        <f>IF(N324="základná",J324,0)</f>
        <v>0</v>
      </c>
      <c r="BF324" s="190">
        <f>IF(N324="znížená",J324,0)</f>
        <v>0</v>
      </c>
      <c r="BG324" s="190">
        <f>IF(N324="zákl. prenesená",J324,0)</f>
        <v>0</v>
      </c>
      <c r="BH324" s="190">
        <f>IF(N324="zníž. prenesená",J324,0)</f>
        <v>0</v>
      </c>
      <c r="BI324" s="190">
        <f>IF(N324="nulová",J324,0)</f>
        <v>0</v>
      </c>
      <c r="BJ324" s="15" t="s">
        <v>84</v>
      </c>
      <c r="BK324" s="190">
        <f>ROUND(I324*H324,2)</f>
        <v>0</v>
      </c>
      <c r="BL324" s="15" t="s">
        <v>204</v>
      </c>
      <c r="BM324" s="189" t="s">
        <v>836</v>
      </c>
    </row>
    <row r="325" s="2" customFormat="1" ht="24.15" customHeight="1">
      <c r="A325" s="34"/>
      <c r="B325" s="176"/>
      <c r="C325" s="177" t="s">
        <v>837</v>
      </c>
      <c r="D325" s="177" t="s">
        <v>142</v>
      </c>
      <c r="E325" s="178" t="s">
        <v>838</v>
      </c>
      <c r="F325" s="179" t="s">
        <v>839</v>
      </c>
      <c r="G325" s="180" t="s">
        <v>194</v>
      </c>
      <c r="H325" s="181">
        <v>26.399999999999999</v>
      </c>
      <c r="I325" s="182"/>
      <c r="J325" s="183">
        <f>ROUND(I325*H325,2)</f>
        <v>0</v>
      </c>
      <c r="K325" s="184"/>
      <c r="L325" s="35"/>
      <c r="M325" s="185" t="s">
        <v>1</v>
      </c>
      <c r="N325" s="186" t="s">
        <v>41</v>
      </c>
      <c r="O325" s="78"/>
      <c r="P325" s="187">
        <f>O325*H325</f>
        <v>0</v>
      </c>
      <c r="Q325" s="187">
        <v>0.00063000000000000003</v>
      </c>
      <c r="R325" s="187">
        <f>Q325*H325</f>
        <v>0.016632000000000001</v>
      </c>
      <c r="S325" s="187">
        <v>0</v>
      </c>
      <c r="T325" s="188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89" t="s">
        <v>204</v>
      </c>
      <c r="AT325" s="189" t="s">
        <v>142</v>
      </c>
      <c r="AU325" s="189" t="s">
        <v>84</v>
      </c>
      <c r="AY325" s="15" t="s">
        <v>140</v>
      </c>
      <c r="BE325" s="190">
        <f>IF(N325="základná",J325,0)</f>
        <v>0</v>
      </c>
      <c r="BF325" s="190">
        <f>IF(N325="znížená",J325,0)</f>
        <v>0</v>
      </c>
      <c r="BG325" s="190">
        <f>IF(N325="zákl. prenesená",J325,0)</f>
        <v>0</v>
      </c>
      <c r="BH325" s="190">
        <f>IF(N325="zníž. prenesená",J325,0)</f>
        <v>0</v>
      </c>
      <c r="BI325" s="190">
        <f>IF(N325="nulová",J325,0)</f>
        <v>0</v>
      </c>
      <c r="BJ325" s="15" t="s">
        <v>84</v>
      </c>
      <c r="BK325" s="190">
        <f>ROUND(I325*H325,2)</f>
        <v>0</v>
      </c>
      <c r="BL325" s="15" t="s">
        <v>204</v>
      </c>
      <c r="BM325" s="189" t="s">
        <v>840</v>
      </c>
    </row>
    <row r="326" s="2" customFormat="1" ht="16.5" customHeight="1">
      <c r="A326" s="34"/>
      <c r="B326" s="176"/>
      <c r="C326" s="177" t="s">
        <v>841</v>
      </c>
      <c r="D326" s="177" t="s">
        <v>142</v>
      </c>
      <c r="E326" s="178" t="s">
        <v>842</v>
      </c>
      <c r="F326" s="179" t="s">
        <v>843</v>
      </c>
      <c r="G326" s="180" t="s">
        <v>171</v>
      </c>
      <c r="H326" s="181">
        <v>38.759999999999998</v>
      </c>
      <c r="I326" s="182"/>
      <c r="J326" s="183">
        <f>ROUND(I326*H326,2)</f>
        <v>0</v>
      </c>
      <c r="K326" s="184"/>
      <c r="L326" s="35"/>
      <c r="M326" s="185" t="s">
        <v>1</v>
      </c>
      <c r="N326" s="186" t="s">
        <v>41</v>
      </c>
      <c r="O326" s="78"/>
      <c r="P326" s="187">
        <f>O326*H326</f>
        <v>0</v>
      </c>
      <c r="Q326" s="187">
        <v>0.0037799999999999999</v>
      </c>
      <c r="R326" s="187">
        <f>Q326*H326</f>
        <v>0.1465128</v>
      </c>
      <c r="S326" s="187">
        <v>0</v>
      </c>
      <c r="T326" s="188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89" t="s">
        <v>204</v>
      </c>
      <c r="AT326" s="189" t="s">
        <v>142</v>
      </c>
      <c r="AU326" s="189" t="s">
        <v>84</v>
      </c>
      <c r="AY326" s="15" t="s">
        <v>140</v>
      </c>
      <c r="BE326" s="190">
        <f>IF(N326="základná",J326,0)</f>
        <v>0</v>
      </c>
      <c r="BF326" s="190">
        <f>IF(N326="znížená",J326,0)</f>
        <v>0</v>
      </c>
      <c r="BG326" s="190">
        <f>IF(N326="zákl. prenesená",J326,0)</f>
        <v>0</v>
      </c>
      <c r="BH326" s="190">
        <f>IF(N326="zníž. prenesená",J326,0)</f>
        <v>0</v>
      </c>
      <c r="BI326" s="190">
        <f>IF(N326="nulová",J326,0)</f>
        <v>0</v>
      </c>
      <c r="BJ326" s="15" t="s">
        <v>84</v>
      </c>
      <c r="BK326" s="190">
        <f>ROUND(I326*H326,2)</f>
        <v>0</v>
      </c>
      <c r="BL326" s="15" t="s">
        <v>204</v>
      </c>
      <c r="BM326" s="189" t="s">
        <v>844</v>
      </c>
    </row>
    <row r="327" s="2" customFormat="1" ht="16.5" customHeight="1">
      <c r="A327" s="34"/>
      <c r="B327" s="176"/>
      <c r="C327" s="191" t="s">
        <v>845</v>
      </c>
      <c r="D327" s="191" t="s">
        <v>323</v>
      </c>
      <c r="E327" s="192" t="s">
        <v>846</v>
      </c>
      <c r="F327" s="193" t="s">
        <v>847</v>
      </c>
      <c r="G327" s="194" t="s">
        <v>171</v>
      </c>
      <c r="H327" s="195">
        <v>51.673000000000002</v>
      </c>
      <c r="I327" s="196"/>
      <c r="J327" s="197">
        <f>ROUND(I327*H327,2)</f>
        <v>0</v>
      </c>
      <c r="K327" s="198"/>
      <c r="L327" s="199"/>
      <c r="M327" s="200" t="s">
        <v>1</v>
      </c>
      <c r="N327" s="201" t="s">
        <v>41</v>
      </c>
      <c r="O327" s="78"/>
      <c r="P327" s="187">
        <f>O327*H327</f>
        <v>0</v>
      </c>
      <c r="Q327" s="187">
        <v>0.0178</v>
      </c>
      <c r="R327" s="187">
        <f>Q327*H327</f>
        <v>0.91977940000000002</v>
      </c>
      <c r="S327" s="187">
        <v>0</v>
      </c>
      <c r="T327" s="188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89" t="s">
        <v>270</v>
      </c>
      <c r="AT327" s="189" t="s">
        <v>323</v>
      </c>
      <c r="AU327" s="189" t="s">
        <v>84</v>
      </c>
      <c r="AY327" s="15" t="s">
        <v>140</v>
      </c>
      <c r="BE327" s="190">
        <f>IF(N327="základná",J327,0)</f>
        <v>0</v>
      </c>
      <c r="BF327" s="190">
        <f>IF(N327="znížená",J327,0)</f>
        <v>0</v>
      </c>
      <c r="BG327" s="190">
        <f>IF(N327="zákl. prenesená",J327,0)</f>
        <v>0</v>
      </c>
      <c r="BH327" s="190">
        <f>IF(N327="zníž. prenesená",J327,0)</f>
        <v>0</v>
      </c>
      <c r="BI327" s="190">
        <f>IF(N327="nulová",J327,0)</f>
        <v>0</v>
      </c>
      <c r="BJ327" s="15" t="s">
        <v>84</v>
      </c>
      <c r="BK327" s="190">
        <f>ROUND(I327*H327,2)</f>
        <v>0</v>
      </c>
      <c r="BL327" s="15" t="s">
        <v>204</v>
      </c>
      <c r="BM327" s="189" t="s">
        <v>848</v>
      </c>
    </row>
    <row r="328" s="2" customFormat="1" ht="24.15" customHeight="1">
      <c r="A328" s="34"/>
      <c r="B328" s="176"/>
      <c r="C328" s="177" t="s">
        <v>849</v>
      </c>
      <c r="D328" s="177" t="s">
        <v>142</v>
      </c>
      <c r="E328" s="178" t="s">
        <v>850</v>
      </c>
      <c r="F328" s="179" t="s">
        <v>851</v>
      </c>
      <c r="G328" s="180" t="s">
        <v>613</v>
      </c>
      <c r="H328" s="202"/>
      <c r="I328" s="182"/>
      <c r="J328" s="183">
        <f>ROUND(I328*H328,2)</f>
        <v>0</v>
      </c>
      <c r="K328" s="184"/>
      <c r="L328" s="35"/>
      <c r="M328" s="185" t="s">
        <v>1</v>
      </c>
      <c r="N328" s="186" t="s">
        <v>41</v>
      </c>
      <c r="O328" s="78"/>
      <c r="P328" s="187">
        <f>O328*H328</f>
        <v>0</v>
      </c>
      <c r="Q328" s="187">
        <v>0</v>
      </c>
      <c r="R328" s="187">
        <f>Q328*H328</f>
        <v>0</v>
      </c>
      <c r="S328" s="187">
        <v>0</v>
      </c>
      <c r="T328" s="188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89" t="s">
        <v>204</v>
      </c>
      <c r="AT328" s="189" t="s">
        <v>142</v>
      </c>
      <c r="AU328" s="189" t="s">
        <v>84</v>
      </c>
      <c r="AY328" s="15" t="s">
        <v>140</v>
      </c>
      <c r="BE328" s="190">
        <f>IF(N328="základná",J328,0)</f>
        <v>0</v>
      </c>
      <c r="BF328" s="190">
        <f>IF(N328="znížená",J328,0)</f>
        <v>0</v>
      </c>
      <c r="BG328" s="190">
        <f>IF(N328="zákl. prenesená",J328,0)</f>
        <v>0</v>
      </c>
      <c r="BH328" s="190">
        <f>IF(N328="zníž. prenesená",J328,0)</f>
        <v>0</v>
      </c>
      <c r="BI328" s="190">
        <f>IF(N328="nulová",J328,0)</f>
        <v>0</v>
      </c>
      <c r="BJ328" s="15" t="s">
        <v>84</v>
      </c>
      <c r="BK328" s="190">
        <f>ROUND(I328*H328,2)</f>
        <v>0</v>
      </c>
      <c r="BL328" s="15" t="s">
        <v>204</v>
      </c>
      <c r="BM328" s="189" t="s">
        <v>852</v>
      </c>
    </row>
    <row r="329" s="12" customFormat="1" ht="22.8" customHeight="1">
      <c r="A329" s="12"/>
      <c r="B329" s="163"/>
      <c r="C329" s="12"/>
      <c r="D329" s="164" t="s">
        <v>74</v>
      </c>
      <c r="E329" s="174" t="s">
        <v>853</v>
      </c>
      <c r="F329" s="174" t="s">
        <v>854</v>
      </c>
      <c r="G329" s="12"/>
      <c r="H329" s="12"/>
      <c r="I329" s="166"/>
      <c r="J329" s="175">
        <f>BK329</f>
        <v>0</v>
      </c>
      <c r="K329" s="12"/>
      <c r="L329" s="163"/>
      <c r="M329" s="168"/>
      <c r="N329" s="169"/>
      <c r="O329" s="169"/>
      <c r="P329" s="170">
        <f>SUM(P330:P339)</f>
        <v>0</v>
      </c>
      <c r="Q329" s="169"/>
      <c r="R329" s="170">
        <f>SUM(R330:R339)</f>
        <v>3.9981270100000001</v>
      </c>
      <c r="S329" s="169"/>
      <c r="T329" s="171">
        <f>SUM(T330:T339)</f>
        <v>0.61233000000000004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64" t="s">
        <v>84</v>
      </c>
      <c r="AT329" s="172" t="s">
        <v>74</v>
      </c>
      <c r="AU329" s="172" t="s">
        <v>80</v>
      </c>
      <c r="AY329" s="164" t="s">
        <v>140</v>
      </c>
      <c r="BK329" s="173">
        <f>SUM(BK330:BK339)</f>
        <v>0</v>
      </c>
    </row>
    <row r="330" s="2" customFormat="1" ht="16.5" customHeight="1">
      <c r="A330" s="34"/>
      <c r="B330" s="176"/>
      <c r="C330" s="177" t="s">
        <v>855</v>
      </c>
      <c r="D330" s="177" t="s">
        <v>142</v>
      </c>
      <c r="E330" s="178" t="s">
        <v>856</v>
      </c>
      <c r="F330" s="179" t="s">
        <v>857</v>
      </c>
      <c r="G330" s="180" t="s">
        <v>194</v>
      </c>
      <c r="H330" s="181">
        <v>396.32999999999998</v>
      </c>
      <c r="I330" s="182"/>
      <c r="J330" s="183">
        <f>ROUND(I330*H330,2)</f>
        <v>0</v>
      </c>
      <c r="K330" s="184"/>
      <c r="L330" s="35"/>
      <c r="M330" s="185" t="s">
        <v>1</v>
      </c>
      <c r="N330" s="186" t="s">
        <v>41</v>
      </c>
      <c r="O330" s="78"/>
      <c r="P330" s="187">
        <f>O330*H330</f>
        <v>0</v>
      </c>
      <c r="Q330" s="187">
        <v>0</v>
      </c>
      <c r="R330" s="187">
        <f>Q330*H330</f>
        <v>0</v>
      </c>
      <c r="S330" s="187">
        <v>0.001</v>
      </c>
      <c r="T330" s="188">
        <f>S330*H330</f>
        <v>0.39633000000000002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89" t="s">
        <v>204</v>
      </c>
      <c r="AT330" s="189" t="s">
        <v>142</v>
      </c>
      <c r="AU330" s="189" t="s">
        <v>84</v>
      </c>
      <c r="AY330" s="15" t="s">
        <v>140</v>
      </c>
      <c r="BE330" s="190">
        <f>IF(N330="základná",J330,0)</f>
        <v>0</v>
      </c>
      <c r="BF330" s="190">
        <f>IF(N330="znížená",J330,0)</f>
        <v>0</v>
      </c>
      <c r="BG330" s="190">
        <f>IF(N330="zákl. prenesená",J330,0)</f>
        <v>0</v>
      </c>
      <c r="BH330" s="190">
        <f>IF(N330="zníž. prenesená",J330,0)</f>
        <v>0</v>
      </c>
      <c r="BI330" s="190">
        <f>IF(N330="nulová",J330,0)</f>
        <v>0</v>
      </c>
      <c r="BJ330" s="15" t="s">
        <v>84</v>
      </c>
      <c r="BK330" s="190">
        <f>ROUND(I330*H330,2)</f>
        <v>0</v>
      </c>
      <c r="BL330" s="15" t="s">
        <v>204</v>
      </c>
      <c r="BM330" s="189" t="s">
        <v>858</v>
      </c>
    </row>
    <row r="331" s="2" customFormat="1" ht="16.5" customHeight="1">
      <c r="A331" s="34"/>
      <c r="B331" s="176"/>
      <c r="C331" s="177" t="s">
        <v>859</v>
      </c>
      <c r="D331" s="177" t="s">
        <v>142</v>
      </c>
      <c r="E331" s="178" t="s">
        <v>860</v>
      </c>
      <c r="F331" s="179" t="s">
        <v>861</v>
      </c>
      <c r="G331" s="180" t="s">
        <v>194</v>
      </c>
      <c r="H331" s="181">
        <v>396.32999999999998</v>
      </c>
      <c r="I331" s="182"/>
      <c r="J331" s="183">
        <f>ROUND(I331*H331,2)</f>
        <v>0</v>
      </c>
      <c r="K331" s="184"/>
      <c r="L331" s="35"/>
      <c r="M331" s="185" t="s">
        <v>1</v>
      </c>
      <c r="N331" s="186" t="s">
        <v>41</v>
      </c>
      <c r="O331" s="78"/>
      <c r="P331" s="187">
        <f>O331*H331</f>
        <v>0</v>
      </c>
      <c r="Q331" s="187">
        <v>4.0000000000000003E-05</v>
      </c>
      <c r="R331" s="187">
        <f>Q331*H331</f>
        <v>0.015853200000000001</v>
      </c>
      <c r="S331" s="187">
        <v>0</v>
      </c>
      <c r="T331" s="188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89" t="s">
        <v>204</v>
      </c>
      <c r="AT331" s="189" t="s">
        <v>142</v>
      </c>
      <c r="AU331" s="189" t="s">
        <v>84</v>
      </c>
      <c r="AY331" s="15" t="s">
        <v>140</v>
      </c>
      <c r="BE331" s="190">
        <f>IF(N331="základná",J331,0)</f>
        <v>0</v>
      </c>
      <c r="BF331" s="190">
        <f>IF(N331="znížená",J331,0)</f>
        <v>0</v>
      </c>
      <c r="BG331" s="190">
        <f>IF(N331="zákl. prenesená",J331,0)</f>
        <v>0</v>
      </c>
      <c r="BH331" s="190">
        <f>IF(N331="zníž. prenesená",J331,0)</f>
        <v>0</v>
      </c>
      <c r="BI331" s="190">
        <f>IF(N331="nulová",J331,0)</f>
        <v>0</v>
      </c>
      <c r="BJ331" s="15" t="s">
        <v>84</v>
      </c>
      <c r="BK331" s="190">
        <f>ROUND(I331*H331,2)</f>
        <v>0</v>
      </c>
      <c r="BL331" s="15" t="s">
        <v>204</v>
      </c>
      <c r="BM331" s="189" t="s">
        <v>862</v>
      </c>
    </row>
    <row r="332" s="2" customFormat="1" ht="16.5" customHeight="1">
      <c r="A332" s="34"/>
      <c r="B332" s="176"/>
      <c r="C332" s="191" t="s">
        <v>863</v>
      </c>
      <c r="D332" s="191" t="s">
        <v>323</v>
      </c>
      <c r="E332" s="192" t="s">
        <v>864</v>
      </c>
      <c r="F332" s="193" t="s">
        <v>865</v>
      </c>
      <c r="G332" s="194" t="s">
        <v>194</v>
      </c>
      <c r="H332" s="195">
        <v>404.257</v>
      </c>
      <c r="I332" s="196"/>
      <c r="J332" s="197">
        <f>ROUND(I332*H332,2)</f>
        <v>0</v>
      </c>
      <c r="K332" s="198"/>
      <c r="L332" s="199"/>
      <c r="M332" s="200" t="s">
        <v>1</v>
      </c>
      <c r="N332" s="201" t="s">
        <v>41</v>
      </c>
      <c r="O332" s="78"/>
      <c r="P332" s="187">
        <f>O332*H332</f>
        <v>0</v>
      </c>
      <c r="Q332" s="187">
        <v>0.0016299999999999999</v>
      </c>
      <c r="R332" s="187">
        <f>Q332*H332</f>
        <v>0.65893890999999993</v>
      </c>
      <c r="S332" s="187">
        <v>0</v>
      </c>
      <c r="T332" s="188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89" t="s">
        <v>270</v>
      </c>
      <c r="AT332" s="189" t="s">
        <v>323</v>
      </c>
      <c r="AU332" s="189" t="s">
        <v>84</v>
      </c>
      <c r="AY332" s="15" t="s">
        <v>140</v>
      </c>
      <c r="BE332" s="190">
        <f>IF(N332="základná",J332,0)</f>
        <v>0</v>
      </c>
      <c r="BF332" s="190">
        <f>IF(N332="znížená",J332,0)</f>
        <v>0</v>
      </c>
      <c r="BG332" s="190">
        <f>IF(N332="zákl. prenesená",J332,0)</f>
        <v>0</v>
      </c>
      <c r="BH332" s="190">
        <f>IF(N332="zníž. prenesená",J332,0)</f>
        <v>0</v>
      </c>
      <c r="BI332" s="190">
        <f>IF(N332="nulová",J332,0)</f>
        <v>0</v>
      </c>
      <c r="BJ332" s="15" t="s">
        <v>84</v>
      </c>
      <c r="BK332" s="190">
        <f>ROUND(I332*H332,2)</f>
        <v>0</v>
      </c>
      <c r="BL332" s="15" t="s">
        <v>204</v>
      </c>
      <c r="BM332" s="189" t="s">
        <v>866</v>
      </c>
    </row>
    <row r="333" s="2" customFormat="1" ht="24.15" customHeight="1">
      <c r="A333" s="34"/>
      <c r="B333" s="176"/>
      <c r="C333" s="177" t="s">
        <v>867</v>
      </c>
      <c r="D333" s="177" t="s">
        <v>142</v>
      </c>
      <c r="E333" s="178" t="s">
        <v>868</v>
      </c>
      <c r="F333" s="179" t="s">
        <v>869</v>
      </c>
      <c r="G333" s="180" t="s">
        <v>171</v>
      </c>
      <c r="H333" s="181">
        <v>216</v>
      </c>
      <c r="I333" s="182"/>
      <c r="J333" s="183">
        <f>ROUND(I333*H333,2)</f>
        <v>0</v>
      </c>
      <c r="K333" s="184"/>
      <c r="L333" s="35"/>
      <c r="M333" s="185" t="s">
        <v>1</v>
      </c>
      <c r="N333" s="186" t="s">
        <v>41</v>
      </c>
      <c r="O333" s="78"/>
      <c r="P333" s="187">
        <f>O333*H333</f>
        <v>0</v>
      </c>
      <c r="Q333" s="187">
        <v>0</v>
      </c>
      <c r="R333" s="187">
        <f>Q333*H333</f>
        <v>0</v>
      </c>
      <c r="S333" s="187">
        <v>0.001</v>
      </c>
      <c r="T333" s="188">
        <f>S333*H333</f>
        <v>0.216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89" t="s">
        <v>204</v>
      </c>
      <c r="AT333" s="189" t="s">
        <v>142</v>
      </c>
      <c r="AU333" s="189" t="s">
        <v>84</v>
      </c>
      <c r="AY333" s="15" t="s">
        <v>140</v>
      </c>
      <c r="BE333" s="190">
        <f>IF(N333="základná",J333,0)</f>
        <v>0</v>
      </c>
      <c r="BF333" s="190">
        <f>IF(N333="znížená",J333,0)</f>
        <v>0</v>
      </c>
      <c r="BG333" s="190">
        <f>IF(N333="zákl. prenesená",J333,0)</f>
        <v>0</v>
      </c>
      <c r="BH333" s="190">
        <f>IF(N333="zníž. prenesená",J333,0)</f>
        <v>0</v>
      </c>
      <c r="BI333" s="190">
        <f>IF(N333="nulová",J333,0)</f>
        <v>0</v>
      </c>
      <c r="BJ333" s="15" t="s">
        <v>84</v>
      </c>
      <c r="BK333" s="190">
        <f>ROUND(I333*H333,2)</f>
        <v>0</v>
      </c>
      <c r="BL333" s="15" t="s">
        <v>204</v>
      </c>
      <c r="BM333" s="189" t="s">
        <v>870</v>
      </c>
    </row>
    <row r="334" s="2" customFormat="1" ht="24.15" customHeight="1">
      <c r="A334" s="34"/>
      <c r="B334" s="176"/>
      <c r="C334" s="177" t="s">
        <v>871</v>
      </c>
      <c r="D334" s="177" t="s">
        <v>142</v>
      </c>
      <c r="E334" s="178" t="s">
        <v>872</v>
      </c>
      <c r="F334" s="179" t="s">
        <v>873</v>
      </c>
      <c r="G334" s="180" t="s">
        <v>171</v>
      </c>
      <c r="H334" s="181">
        <v>422.44</v>
      </c>
      <c r="I334" s="182"/>
      <c r="J334" s="183">
        <f>ROUND(I334*H334,2)</f>
        <v>0</v>
      </c>
      <c r="K334" s="184"/>
      <c r="L334" s="35"/>
      <c r="M334" s="185" t="s">
        <v>1</v>
      </c>
      <c r="N334" s="186" t="s">
        <v>41</v>
      </c>
      <c r="O334" s="78"/>
      <c r="P334" s="187">
        <f>O334*H334</f>
        <v>0</v>
      </c>
      <c r="Q334" s="187">
        <v>0.00029999999999999997</v>
      </c>
      <c r="R334" s="187">
        <f>Q334*H334</f>
        <v>0.12673199999999998</v>
      </c>
      <c r="S334" s="187">
        <v>0</v>
      </c>
      <c r="T334" s="188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89" t="s">
        <v>204</v>
      </c>
      <c r="AT334" s="189" t="s">
        <v>142</v>
      </c>
      <c r="AU334" s="189" t="s">
        <v>84</v>
      </c>
      <c r="AY334" s="15" t="s">
        <v>140</v>
      </c>
      <c r="BE334" s="190">
        <f>IF(N334="základná",J334,0)</f>
        <v>0</v>
      </c>
      <c r="BF334" s="190">
        <f>IF(N334="znížená",J334,0)</f>
        <v>0</v>
      </c>
      <c r="BG334" s="190">
        <f>IF(N334="zákl. prenesená",J334,0)</f>
        <v>0</v>
      </c>
      <c r="BH334" s="190">
        <f>IF(N334="zníž. prenesená",J334,0)</f>
        <v>0</v>
      </c>
      <c r="BI334" s="190">
        <f>IF(N334="nulová",J334,0)</f>
        <v>0</v>
      </c>
      <c r="BJ334" s="15" t="s">
        <v>84</v>
      </c>
      <c r="BK334" s="190">
        <f>ROUND(I334*H334,2)</f>
        <v>0</v>
      </c>
      <c r="BL334" s="15" t="s">
        <v>204</v>
      </c>
      <c r="BM334" s="189" t="s">
        <v>874</v>
      </c>
    </row>
    <row r="335" s="2" customFormat="1" ht="16.5" customHeight="1">
      <c r="A335" s="34"/>
      <c r="B335" s="176"/>
      <c r="C335" s="191" t="s">
        <v>875</v>
      </c>
      <c r="D335" s="191" t="s">
        <v>323</v>
      </c>
      <c r="E335" s="192" t="s">
        <v>876</v>
      </c>
      <c r="F335" s="193" t="s">
        <v>877</v>
      </c>
      <c r="G335" s="194" t="s">
        <v>171</v>
      </c>
      <c r="H335" s="195">
        <v>435.113</v>
      </c>
      <c r="I335" s="196"/>
      <c r="J335" s="197">
        <f>ROUND(I335*H335,2)</f>
        <v>0</v>
      </c>
      <c r="K335" s="198"/>
      <c r="L335" s="199"/>
      <c r="M335" s="200" t="s">
        <v>1</v>
      </c>
      <c r="N335" s="201" t="s">
        <v>41</v>
      </c>
      <c r="O335" s="78"/>
      <c r="P335" s="187">
        <f>O335*H335</f>
        <v>0</v>
      </c>
      <c r="Q335" s="187">
        <v>0.0028999999999999998</v>
      </c>
      <c r="R335" s="187">
        <f>Q335*H335</f>
        <v>1.2618277</v>
      </c>
      <c r="S335" s="187">
        <v>0</v>
      </c>
      <c r="T335" s="188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89" t="s">
        <v>270</v>
      </c>
      <c r="AT335" s="189" t="s">
        <v>323</v>
      </c>
      <c r="AU335" s="189" t="s">
        <v>84</v>
      </c>
      <c r="AY335" s="15" t="s">
        <v>140</v>
      </c>
      <c r="BE335" s="190">
        <f>IF(N335="základná",J335,0)</f>
        <v>0</v>
      </c>
      <c r="BF335" s="190">
        <f>IF(N335="znížená",J335,0)</f>
        <v>0</v>
      </c>
      <c r="BG335" s="190">
        <f>IF(N335="zákl. prenesená",J335,0)</f>
        <v>0</v>
      </c>
      <c r="BH335" s="190">
        <f>IF(N335="zníž. prenesená",J335,0)</f>
        <v>0</v>
      </c>
      <c r="BI335" s="190">
        <f>IF(N335="nulová",J335,0)</f>
        <v>0</v>
      </c>
      <c r="BJ335" s="15" t="s">
        <v>84</v>
      </c>
      <c r="BK335" s="190">
        <f>ROUND(I335*H335,2)</f>
        <v>0</v>
      </c>
      <c r="BL335" s="15" t="s">
        <v>204</v>
      </c>
      <c r="BM335" s="189" t="s">
        <v>878</v>
      </c>
    </row>
    <row r="336" s="2" customFormat="1" ht="21.75" customHeight="1">
      <c r="A336" s="34"/>
      <c r="B336" s="176"/>
      <c r="C336" s="177" t="s">
        <v>879</v>
      </c>
      <c r="D336" s="177" t="s">
        <v>142</v>
      </c>
      <c r="E336" s="178" t="s">
        <v>880</v>
      </c>
      <c r="F336" s="179" t="s">
        <v>881</v>
      </c>
      <c r="G336" s="180" t="s">
        <v>171</v>
      </c>
      <c r="H336" s="181">
        <v>422.44</v>
      </c>
      <c r="I336" s="182"/>
      <c r="J336" s="183">
        <f>ROUND(I336*H336,2)</f>
        <v>0</v>
      </c>
      <c r="K336" s="184"/>
      <c r="L336" s="35"/>
      <c r="M336" s="185" t="s">
        <v>1</v>
      </c>
      <c r="N336" s="186" t="s">
        <v>41</v>
      </c>
      <c r="O336" s="78"/>
      <c r="P336" s="187">
        <f>O336*H336</f>
        <v>0</v>
      </c>
      <c r="Q336" s="187">
        <v>0</v>
      </c>
      <c r="R336" s="187">
        <f>Q336*H336</f>
        <v>0</v>
      </c>
      <c r="S336" s="187">
        <v>0</v>
      </c>
      <c r="T336" s="188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89" t="s">
        <v>204</v>
      </c>
      <c r="AT336" s="189" t="s">
        <v>142</v>
      </c>
      <c r="AU336" s="189" t="s">
        <v>84</v>
      </c>
      <c r="AY336" s="15" t="s">
        <v>140</v>
      </c>
      <c r="BE336" s="190">
        <f>IF(N336="základná",J336,0)</f>
        <v>0</v>
      </c>
      <c r="BF336" s="190">
        <f>IF(N336="znížená",J336,0)</f>
        <v>0</v>
      </c>
      <c r="BG336" s="190">
        <f>IF(N336="zákl. prenesená",J336,0)</f>
        <v>0</v>
      </c>
      <c r="BH336" s="190">
        <f>IF(N336="zníž. prenesená",J336,0)</f>
        <v>0</v>
      </c>
      <c r="BI336" s="190">
        <f>IF(N336="nulová",J336,0)</f>
        <v>0</v>
      </c>
      <c r="BJ336" s="15" t="s">
        <v>84</v>
      </c>
      <c r="BK336" s="190">
        <f>ROUND(I336*H336,2)</f>
        <v>0</v>
      </c>
      <c r="BL336" s="15" t="s">
        <v>204</v>
      </c>
      <c r="BM336" s="189" t="s">
        <v>882</v>
      </c>
    </row>
    <row r="337" s="2" customFormat="1" ht="24.15" customHeight="1">
      <c r="A337" s="34"/>
      <c r="B337" s="176"/>
      <c r="C337" s="177" t="s">
        <v>883</v>
      </c>
      <c r="D337" s="177" t="s">
        <v>142</v>
      </c>
      <c r="E337" s="178" t="s">
        <v>884</v>
      </c>
      <c r="F337" s="179" t="s">
        <v>885</v>
      </c>
      <c r="G337" s="180" t="s">
        <v>171</v>
      </c>
      <c r="H337" s="181">
        <v>422.44</v>
      </c>
      <c r="I337" s="182"/>
      <c r="J337" s="183">
        <f>ROUND(I337*H337,2)</f>
        <v>0</v>
      </c>
      <c r="K337" s="184"/>
      <c r="L337" s="35"/>
      <c r="M337" s="185" t="s">
        <v>1</v>
      </c>
      <c r="N337" s="186" t="s">
        <v>41</v>
      </c>
      <c r="O337" s="78"/>
      <c r="P337" s="187">
        <f>O337*H337</f>
        <v>0</v>
      </c>
      <c r="Q337" s="187">
        <v>8.0000000000000007E-05</v>
      </c>
      <c r="R337" s="187">
        <f>Q337*H337</f>
        <v>0.033795200000000004</v>
      </c>
      <c r="S337" s="187">
        <v>0</v>
      </c>
      <c r="T337" s="188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89" t="s">
        <v>204</v>
      </c>
      <c r="AT337" s="189" t="s">
        <v>142</v>
      </c>
      <c r="AU337" s="189" t="s">
        <v>84</v>
      </c>
      <c r="AY337" s="15" t="s">
        <v>140</v>
      </c>
      <c r="BE337" s="190">
        <f>IF(N337="základná",J337,0)</f>
        <v>0</v>
      </c>
      <c r="BF337" s="190">
        <f>IF(N337="znížená",J337,0)</f>
        <v>0</v>
      </c>
      <c r="BG337" s="190">
        <f>IF(N337="zákl. prenesená",J337,0)</f>
        <v>0</v>
      </c>
      <c r="BH337" s="190">
        <f>IF(N337="zníž. prenesená",J337,0)</f>
        <v>0</v>
      </c>
      <c r="BI337" s="190">
        <f>IF(N337="nulová",J337,0)</f>
        <v>0</v>
      </c>
      <c r="BJ337" s="15" t="s">
        <v>84</v>
      </c>
      <c r="BK337" s="190">
        <f>ROUND(I337*H337,2)</f>
        <v>0</v>
      </c>
      <c r="BL337" s="15" t="s">
        <v>204</v>
      </c>
      <c r="BM337" s="189" t="s">
        <v>886</v>
      </c>
    </row>
    <row r="338" s="2" customFormat="1" ht="21.75" customHeight="1">
      <c r="A338" s="34"/>
      <c r="B338" s="176"/>
      <c r="C338" s="177" t="s">
        <v>887</v>
      </c>
      <c r="D338" s="177" t="s">
        <v>142</v>
      </c>
      <c r="E338" s="178" t="s">
        <v>888</v>
      </c>
      <c r="F338" s="179" t="s">
        <v>889</v>
      </c>
      <c r="G338" s="180" t="s">
        <v>171</v>
      </c>
      <c r="H338" s="181">
        <v>422.44</v>
      </c>
      <c r="I338" s="182"/>
      <c r="J338" s="183">
        <f>ROUND(I338*H338,2)</f>
        <v>0</v>
      </c>
      <c r="K338" s="184"/>
      <c r="L338" s="35"/>
      <c r="M338" s="185" t="s">
        <v>1</v>
      </c>
      <c r="N338" s="186" t="s">
        <v>41</v>
      </c>
      <c r="O338" s="78"/>
      <c r="P338" s="187">
        <f>O338*H338</f>
        <v>0</v>
      </c>
      <c r="Q338" s="187">
        <v>0.0044999999999999997</v>
      </c>
      <c r="R338" s="187">
        <f>Q338*H338</f>
        <v>1.9009799999999999</v>
      </c>
      <c r="S338" s="187">
        <v>0</v>
      </c>
      <c r="T338" s="188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89" t="s">
        <v>204</v>
      </c>
      <c r="AT338" s="189" t="s">
        <v>142</v>
      </c>
      <c r="AU338" s="189" t="s">
        <v>84</v>
      </c>
      <c r="AY338" s="15" t="s">
        <v>140</v>
      </c>
      <c r="BE338" s="190">
        <f>IF(N338="základná",J338,0)</f>
        <v>0</v>
      </c>
      <c r="BF338" s="190">
        <f>IF(N338="znížená",J338,0)</f>
        <v>0</v>
      </c>
      <c r="BG338" s="190">
        <f>IF(N338="zákl. prenesená",J338,0)</f>
        <v>0</v>
      </c>
      <c r="BH338" s="190">
        <f>IF(N338="zníž. prenesená",J338,0)</f>
        <v>0</v>
      </c>
      <c r="BI338" s="190">
        <f>IF(N338="nulová",J338,0)</f>
        <v>0</v>
      </c>
      <c r="BJ338" s="15" t="s">
        <v>84</v>
      </c>
      <c r="BK338" s="190">
        <f>ROUND(I338*H338,2)</f>
        <v>0</v>
      </c>
      <c r="BL338" s="15" t="s">
        <v>204</v>
      </c>
      <c r="BM338" s="189" t="s">
        <v>890</v>
      </c>
    </row>
    <row r="339" s="2" customFormat="1" ht="24.15" customHeight="1">
      <c r="A339" s="34"/>
      <c r="B339" s="176"/>
      <c r="C339" s="177" t="s">
        <v>891</v>
      </c>
      <c r="D339" s="177" t="s">
        <v>142</v>
      </c>
      <c r="E339" s="178" t="s">
        <v>892</v>
      </c>
      <c r="F339" s="179" t="s">
        <v>893</v>
      </c>
      <c r="G339" s="180" t="s">
        <v>613</v>
      </c>
      <c r="H339" s="202"/>
      <c r="I339" s="182"/>
      <c r="J339" s="183">
        <f>ROUND(I339*H339,2)</f>
        <v>0</v>
      </c>
      <c r="K339" s="184"/>
      <c r="L339" s="35"/>
      <c r="M339" s="185" t="s">
        <v>1</v>
      </c>
      <c r="N339" s="186" t="s">
        <v>41</v>
      </c>
      <c r="O339" s="78"/>
      <c r="P339" s="187">
        <f>O339*H339</f>
        <v>0</v>
      </c>
      <c r="Q339" s="187">
        <v>0</v>
      </c>
      <c r="R339" s="187">
        <f>Q339*H339</f>
        <v>0</v>
      </c>
      <c r="S339" s="187">
        <v>0</v>
      </c>
      <c r="T339" s="188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89" t="s">
        <v>204</v>
      </c>
      <c r="AT339" s="189" t="s">
        <v>142</v>
      </c>
      <c r="AU339" s="189" t="s">
        <v>84</v>
      </c>
      <c r="AY339" s="15" t="s">
        <v>140</v>
      </c>
      <c r="BE339" s="190">
        <f>IF(N339="základná",J339,0)</f>
        <v>0</v>
      </c>
      <c r="BF339" s="190">
        <f>IF(N339="znížená",J339,0)</f>
        <v>0</v>
      </c>
      <c r="BG339" s="190">
        <f>IF(N339="zákl. prenesená",J339,0)</f>
        <v>0</v>
      </c>
      <c r="BH339" s="190">
        <f>IF(N339="zníž. prenesená",J339,0)</f>
        <v>0</v>
      </c>
      <c r="BI339" s="190">
        <f>IF(N339="nulová",J339,0)</f>
        <v>0</v>
      </c>
      <c r="BJ339" s="15" t="s">
        <v>84</v>
      </c>
      <c r="BK339" s="190">
        <f>ROUND(I339*H339,2)</f>
        <v>0</v>
      </c>
      <c r="BL339" s="15" t="s">
        <v>204</v>
      </c>
      <c r="BM339" s="189" t="s">
        <v>894</v>
      </c>
    </row>
    <row r="340" s="12" customFormat="1" ht="22.8" customHeight="1">
      <c r="A340" s="12"/>
      <c r="B340" s="163"/>
      <c r="C340" s="12"/>
      <c r="D340" s="164" t="s">
        <v>74</v>
      </c>
      <c r="E340" s="174" t="s">
        <v>895</v>
      </c>
      <c r="F340" s="174" t="s">
        <v>896</v>
      </c>
      <c r="G340" s="12"/>
      <c r="H340" s="12"/>
      <c r="I340" s="166"/>
      <c r="J340" s="175">
        <f>BK340</f>
        <v>0</v>
      </c>
      <c r="K340" s="12"/>
      <c r="L340" s="163"/>
      <c r="M340" s="168"/>
      <c r="N340" s="169"/>
      <c r="O340" s="169"/>
      <c r="P340" s="170">
        <f>P341</f>
        <v>0</v>
      </c>
      <c r="Q340" s="169"/>
      <c r="R340" s="170">
        <f>R341</f>
        <v>0.152196</v>
      </c>
      <c r="S340" s="169"/>
      <c r="T340" s="171">
        <f>T341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164" t="s">
        <v>84</v>
      </c>
      <c r="AT340" s="172" t="s">
        <v>74</v>
      </c>
      <c r="AU340" s="172" t="s">
        <v>80</v>
      </c>
      <c r="AY340" s="164" t="s">
        <v>140</v>
      </c>
      <c r="BK340" s="173">
        <f>BK341</f>
        <v>0</v>
      </c>
    </row>
    <row r="341" s="2" customFormat="1" ht="33" customHeight="1">
      <c r="A341" s="34"/>
      <c r="B341" s="176"/>
      <c r="C341" s="177" t="s">
        <v>897</v>
      </c>
      <c r="D341" s="177" t="s">
        <v>142</v>
      </c>
      <c r="E341" s="178" t="s">
        <v>898</v>
      </c>
      <c r="F341" s="179" t="s">
        <v>899</v>
      </c>
      <c r="G341" s="180" t="s">
        <v>171</v>
      </c>
      <c r="H341" s="181">
        <v>461.19999999999999</v>
      </c>
      <c r="I341" s="182"/>
      <c r="J341" s="183">
        <f>ROUND(I341*H341,2)</f>
        <v>0</v>
      </c>
      <c r="K341" s="184"/>
      <c r="L341" s="35"/>
      <c r="M341" s="185" t="s">
        <v>1</v>
      </c>
      <c r="N341" s="186" t="s">
        <v>41</v>
      </c>
      <c r="O341" s="78"/>
      <c r="P341" s="187">
        <f>O341*H341</f>
        <v>0</v>
      </c>
      <c r="Q341" s="187">
        <v>0.00033</v>
      </c>
      <c r="R341" s="187">
        <f>Q341*H341</f>
        <v>0.152196</v>
      </c>
      <c r="S341" s="187">
        <v>0</v>
      </c>
      <c r="T341" s="188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89" t="s">
        <v>204</v>
      </c>
      <c r="AT341" s="189" t="s">
        <v>142</v>
      </c>
      <c r="AU341" s="189" t="s">
        <v>84</v>
      </c>
      <c r="AY341" s="15" t="s">
        <v>140</v>
      </c>
      <c r="BE341" s="190">
        <f>IF(N341="základná",J341,0)</f>
        <v>0</v>
      </c>
      <c r="BF341" s="190">
        <f>IF(N341="znížená",J341,0)</f>
        <v>0</v>
      </c>
      <c r="BG341" s="190">
        <f>IF(N341="zákl. prenesená",J341,0)</f>
        <v>0</v>
      </c>
      <c r="BH341" s="190">
        <f>IF(N341="zníž. prenesená",J341,0)</f>
        <v>0</v>
      </c>
      <c r="BI341" s="190">
        <f>IF(N341="nulová",J341,0)</f>
        <v>0</v>
      </c>
      <c r="BJ341" s="15" t="s">
        <v>84</v>
      </c>
      <c r="BK341" s="190">
        <f>ROUND(I341*H341,2)</f>
        <v>0</v>
      </c>
      <c r="BL341" s="15" t="s">
        <v>204</v>
      </c>
      <c r="BM341" s="189" t="s">
        <v>900</v>
      </c>
    </row>
    <row r="342" s="12" customFormat="1" ht="22.8" customHeight="1">
      <c r="A342" s="12"/>
      <c r="B342" s="163"/>
      <c r="C342" s="12"/>
      <c r="D342" s="164" t="s">
        <v>74</v>
      </c>
      <c r="E342" s="174" t="s">
        <v>901</v>
      </c>
      <c r="F342" s="174" t="s">
        <v>902</v>
      </c>
      <c r="G342" s="12"/>
      <c r="H342" s="12"/>
      <c r="I342" s="166"/>
      <c r="J342" s="175">
        <f>BK342</f>
        <v>0</v>
      </c>
      <c r="K342" s="12"/>
      <c r="L342" s="163"/>
      <c r="M342" s="168"/>
      <c r="N342" s="169"/>
      <c r="O342" s="169"/>
      <c r="P342" s="170">
        <f>SUM(P343:P346)</f>
        <v>0</v>
      </c>
      <c r="Q342" s="169"/>
      <c r="R342" s="170">
        <f>SUM(R343:R346)</f>
        <v>0.72569493000000007</v>
      </c>
      <c r="S342" s="169"/>
      <c r="T342" s="171">
        <f>SUM(T343:T346)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164" t="s">
        <v>84</v>
      </c>
      <c r="AT342" s="172" t="s">
        <v>74</v>
      </c>
      <c r="AU342" s="172" t="s">
        <v>80</v>
      </c>
      <c r="AY342" s="164" t="s">
        <v>140</v>
      </c>
      <c r="BK342" s="173">
        <f>SUM(BK343:BK346)</f>
        <v>0</v>
      </c>
    </row>
    <row r="343" s="2" customFormat="1" ht="24.15" customHeight="1">
      <c r="A343" s="34"/>
      <c r="B343" s="176"/>
      <c r="C343" s="177" t="s">
        <v>903</v>
      </c>
      <c r="D343" s="177" t="s">
        <v>142</v>
      </c>
      <c r="E343" s="178" t="s">
        <v>904</v>
      </c>
      <c r="F343" s="179" t="s">
        <v>905</v>
      </c>
      <c r="G343" s="180" t="s">
        <v>171</v>
      </c>
      <c r="H343" s="181">
        <v>461.19999999999999</v>
      </c>
      <c r="I343" s="182"/>
      <c r="J343" s="183">
        <f>ROUND(I343*H343,2)</f>
        <v>0</v>
      </c>
      <c r="K343" s="184"/>
      <c r="L343" s="35"/>
      <c r="M343" s="185" t="s">
        <v>1</v>
      </c>
      <c r="N343" s="186" t="s">
        <v>41</v>
      </c>
      <c r="O343" s="78"/>
      <c r="P343" s="187">
        <f>O343*H343</f>
        <v>0</v>
      </c>
      <c r="Q343" s="187">
        <v>0.00010000000000000001</v>
      </c>
      <c r="R343" s="187">
        <f>Q343*H343</f>
        <v>0.046120000000000001</v>
      </c>
      <c r="S343" s="187">
        <v>0</v>
      </c>
      <c r="T343" s="188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89" t="s">
        <v>204</v>
      </c>
      <c r="AT343" s="189" t="s">
        <v>142</v>
      </c>
      <c r="AU343" s="189" t="s">
        <v>84</v>
      </c>
      <c r="AY343" s="15" t="s">
        <v>140</v>
      </c>
      <c r="BE343" s="190">
        <f>IF(N343="základná",J343,0)</f>
        <v>0</v>
      </c>
      <c r="BF343" s="190">
        <f>IF(N343="znížená",J343,0)</f>
        <v>0</v>
      </c>
      <c r="BG343" s="190">
        <f>IF(N343="zákl. prenesená",J343,0)</f>
        <v>0</v>
      </c>
      <c r="BH343" s="190">
        <f>IF(N343="zníž. prenesená",J343,0)</f>
        <v>0</v>
      </c>
      <c r="BI343" s="190">
        <f>IF(N343="nulová",J343,0)</f>
        <v>0</v>
      </c>
      <c r="BJ343" s="15" t="s">
        <v>84</v>
      </c>
      <c r="BK343" s="190">
        <f>ROUND(I343*H343,2)</f>
        <v>0</v>
      </c>
      <c r="BL343" s="15" t="s">
        <v>204</v>
      </c>
      <c r="BM343" s="189" t="s">
        <v>906</v>
      </c>
    </row>
    <row r="344" s="2" customFormat="1" ht="24.15" customHeight="1">
      <c r="A344" s="34"/>
      <c r="B344" s="176"/>
      <c r="C344" s="177" t="s">
        <v>907</v>
      </c>
      <c r="D344" s="177" t="s">
        <v>142</v>
      </c>
      <c r="E344" s="178" t="s">
        <v>908</v>
      </c>
      <c r="F344" s="179" t="s">
        <v>909</v>
      </c>
      <c r="G344" s="180" t="s">
        <v>171</v>
      </c>
      <c r="H344" s="181">
        <v>1481.8420000000001</v>
      </c>
      <c r="I344" s="182"/>
      <c r="J344" s="183">
        <f>ROUND(I344*H344,2)</f>
        <v>0</v>
      </c>
      <c r="K344" s="184"/>
      <c r="L344" s="35"/>
      <c r="M344" s="185" t="s">
        <v>1</v>
      </c>
      <c r="N344" s="186" t="s">
        <v>41</v>
      </c>
      <c r="O344" s="78"/>
      <c r="P344" s="187">
        <f>O344*H344</f>
        <v>0</v>
      </c>
      <c r="Q344" s="187">
        <v>0.00017000000000000001</v>
      </c>
      <c r="R344" s="187">
        <f>Q344*H344</f>
        <v>0.25191314000000004</v>
      </c>
      <c r="S344" s="187">
        <v>0</v>
      </c>
      <c r="T344" s="188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89" t="s">
        <v>204</v>
      </c>
      <c r="AT344" s="189" t="s">
        <v>142</v>
      </c>
      <c r="AU344" s="189" t="s">
        <v>84</v>
      </c>
      <c r="AY344" s="15" t="s">
        <v>140</v>
      </c>
      <c r="BE344" s="190">
        <f>IF(N344="základná",J344,0)</f>
        <v>0</v>
      </c>
      <c r="BF344" s="190">
        <f>IF(N344="znížená",J344,0)</f>
        <v>0</v>
      </c>
      <c r="BG344" s="190">
        <f>IF(N344="zákl. prenesená",J344,0)</f>
        <v>0</v>
      </c>
      <c r="BH344" s="190">
        <f>IF(N344="zníž. prenesená",J344,0)</f>
        <v>0</v>
      </c>
      <c r="BI344" s="190">
        <f>IF(N344="nulová",J344,0)</f>
        <v>0</v>
      </c>
      <c r="BJ344" s="15" t="s">
        <v>84</v>
      </c>
      <c r="BK344" s="190">
        <f>ROUND(I344*H344,2)</f>
        <v>0</v>
      </c>
      <c r="BL344" s="15" t="s">
        <v>204</v>
      </c>
      <c r="BM344" s="189" t="s">
        <v>910</v>
      </c>
    </row>
    <row r="345" s="2" customFormat="1" ht="24.15" customHeight="1">
      <c r="A345" s="34"/>
      <c r="B345" s="176"/>
      <c r="C345" s="177" t="s">
        <v>911</v>
      </c>
      <c r="D345" s="177" t="s">
        <v>142</v>
      </c>
      <c r="E345" s="178" t="s">
        <v>912</v>
      </c>
      <c r="F345" s="179" t="s">
        <v>913</v>
      </c>
      <c r="G345" s="180" t="s">
        <v>171</v>
      </c>
      <c r="H345" s="181">
        <v>183.76300000000001</v>
      </c>
      <c r="I345" s="182"/>
      <c r="J345" s="183">
        <f>ROUND(I345*H345,2)</f>
        <v>0</v>
      </c>
      <c r="K345" s="184"/>
      <c r="L345" s="35"/>
      <c r="M345" s="185" t="s">
        <v>1</v>
      </c>
      <c r="N345" s="186" t="s">
        <v>41</v>
      </c>
      <c r="O345" s="78"/>
      <c r="P345" s="187">
        <f>O345*H345</f>
        <v>0</v>
      </c>
      <c r="Q345" s="187">
        <v>0.00014999999999999999</v>
      </c>
      <c r="R345" s="187">
        <f>Q345*H345</f>
        <v>0.027564449999999997</v>
      </c>
      <c r="S345" s="187">
        <v>0</v>
      </c>
      <c r="T345" s="188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89" t="s">
        <v>204</v>
      </c>
      <c r="AT345" s="189" t="s">
        <v>142</v>
      </c>
      <c r="AU345" s="189" t="s">
        <v>84</v>
      </c>
      <c r="AY345" s="15" t="s">
        <v>140</v>
      </c>
      <c r="BE345" s="190">
        <f>IF(N345="základná",J345,0)</f>
        <v>0</v>
      </c>
      <c r="BF345" s="190">
        <f>IF(N345="znížená",J345,0)</f>
        <v>0</v>
      </c>
      <c r="BG345" s="190">
        <f>IF(N345="zákl. prenesená",J345,0)</f>
        <v>0</v>
      </c>
      <c r="BH345" s="190">
        <f>IF(N345="zníž. prenesená",J345,0)</f>
        <v>0</v>
      </c>
      <c r="BI345" s="190">
        <f>IF(N345="nulová",J345,0)</f>
        <v>0</v>
      </c>
      <c r="BJ345" s="15" t="s">
        <v>84</v>
      </c>
      <c r="BK345" s="190">
        <f>ROUND(I345*H345,2)</f>
        <v>0</v>
      </c>
      <c r="BL345" s="15" t="s">
        <v>204</v>
      </c>
      <c r="BM345" s="189" t="s">
        <v>914</v>
      </c>
    </row>
    <row r="346" s="2" customFormat="1" ht="37.8" customHeight="1">
      <c r="A346" s="34"/>
      <c r="B346" s="176"/>
      <c r="C346" s="177" t="s">
        <v>915</v>
      </c>
      <c r="D346" s="177" t="s">
        <v>142</v>
      </c>
      <c r="E346" s="178" t="s">
        <v>916</v>
      </c>
      <c r="F346" s="179" t="s">
        <v>917</v>
      </c>
      <c r="G346" s="180" t="s">
        <v>171</v>
      </c>
      <c r="H346" s="181">
        <v>1481.8420000000001</v>
      </c>
      <c r="I346" s="182"/>
      <c r="J346" s="183">
        <f>ROUND(I346*H346,2)</f>
        <v>0</v>
      </c>
      <c r="K346" s="184"/>
      <c r="L346" s="35"/>
      <c r="M346" s="203" t="s">
        <v>1</v>
      </c>
      <c r="N346" s="204" t="s">
        <v>41</v>
      </c>
      <c r="O346" s="205"/>
      <c r="P346" s="206">
        <f>O346*H346</f>
        <v>0</v>
      </c>
      <c r="Q346" s="206">
        <v>0.00027</v>
      </c>
      <c r="R346" s="206">
        <f>Q346*H346</f>
        <v>0.40009734000000002</v>
      </c>
      <c r="S346" s="206">
        <v>0</v>
      </c>
      <c r="T346" s="207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89" t="s">
        <v>204</v>
      </c>
      <c r="AT346" s="189" t="s">
        <v>142</v>
      </c>
      <c r="AU346" s="189" t="s">
        <v>84</v>
      </c>
      <c r="AY346" s="15" t="s">
        <v>140</v>
      </c>
      <c r="BE346" s="190">
        <f>IF(N346="základná",J346,0)</f>
        <v>0</v>
      </c>
      <c r="BF346" s="190">
        <f>IF(N346="znížená",J346,0)</f>
        <v>0</v>
      </c>
      <c r="BG346" s="190">
        <f>IF(N346="zákl. prenesená",J346,0)</f>
        <v>0</v>
      </c>
      <c r="BH346" s="190">
        <f>IF(N346="zníž. prenesená",J346,0)</f>
        <v>0</v>
      </c>
      <c r="BI346" s="190">
        <f>IF(N346="nulová",J346,0)</f>
        <v>0</v>
      </c>
      <c r="BJ346" s="15" t="s">
        <v>84</v>
      </c>
      <c r="BK346" s="190">
        <f>ROUND(I346*H346,2)</f>
        <v>0</v>
      </c>
      <c r="BL346" s="15" t="s">
        <v>204</v>
      </c>
      <c r="BM346" s="189" t="s">
        <v>918</v>
      </c>
    </row>
    <row r="347" s="2" customFormat="1" ht="6.96" customHeight="1">
      <c r="A347" s="34"/>
      <c r="B347" s="61"/>
      <c r="C347" s="62"/>
      <c r="D347" s="62"/>
      <c r="E347" s="62"/>
      <c r="F347" s="62"/>
      <c r="G347" s="62"/>
      <c r="H347" s="62"/>
      <c r="I347" s="62"/>
      <c r="J347" s="62"/>
      <c r="K347" s="62"/>
      <c r="L347" s="35"/>
      <c r="M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</row>
  </sheetData>
  <autoFilter ref="C136:K346"/>
  <mergeCells count="9">
    <mergeCell ref="E7:H7"/>
    <mergeCell ref="E9:H9"/>
    <mergeCell ref="E18:H18"/>
    <mergeCell ref="E27:H27"/>
    <mergeCell ref="E85:H85"/>
    <mergeCell ref="E87:H87"/>
    <mergeCell ref="E127:H127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96</v>
      </c>
      <c r="L4" s="18"/>
      <c r="M4" s="121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22" t="str">
        <f>'Rekapitulácia stavby'!K6</f>
        <v>Zariadenie opatrovateľskej služby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919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20. 1. 2023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920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920</v>
      </c>
      <c r="F24" s="34"/>
      <c r="G24" s="34"/>
      <c r="H24" s="34"/>
      <c r="I24" s="28" t="s">
        <v>26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ROUND(J122,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ROUND((SUM(BE122:BE263)),  2)</f>
        <v>0</v>
      </c>
      <c r="G33" s="129"/>
      <c r="H33" s="129"/>
      <c r="I33" s="130">
        <v>0.20000000000000001</v>
      </c>
      <c r="J33" s="128">
        <f>ROUND(((SUM(BE122:BE263))*I33),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41</v>
      </c>
      <c r="F34" s="128">
        <f>ROUND((SUM(BF122:BF263)),  2)</f>
        <v>0</v>
      </c>
      <c r="G34" s="129"/>
      <c r="H34" s="129"/>
      <c r="I34" s="130">
        <v>0.20000000000000001</v>
      </c>
      <c r="J34" s="128">
        <f>ROUND(((SUM(BF122:BF263))*I34),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ROUND((SUM(BG122:BG263)),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ROUND((SUM(BH122:BH263)),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ROUND((SUM(BI122:BI263)),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Zariadenie opatrovateľskej služby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2 - Elektroinštalácia a ochrana pred bleskom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Vranov nad Topľou</v>
      </c>
      <c r="G89" s="34"/>
      <c r="H89" s="34"/>
      <c r="I89" s="28" t="s">
        <v>21</v>
      </c>
      <c r="J89" s="70" t="str">
        <f>IF(J12="","",J12)</f>
        <v>20. 1. 2023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Mesto Vranov nad Topľou</v>
      </c>
      <c r="G91" s="34"/>
      <c r="H91" s="34"/>
      <c r="I91" s="28" t="s">
        <v>30</v>
      </c>
      <c r="J91" s="32" t="str">
        <f>E21</f>
        <v>Ing. Anton ILLÉŠ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Ing. Anton ILLÉŠ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101</v>
      </c>
      <c r="D94" s="133"/>
      <c r="E94" s="133"/>
      <c r="F94" s="133"/>
      <c r="G94" s="133"/>
      <c r="H94" s="133"/>
      <c r="I94" s="133"/>
      <c r="J94" s="142" t="s">
        <v>102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103</v>
      </c>
      <c r="D96" s="34"/>
      <c r="E96" s="34"/>
      <c r="F96" s="34"/>
      <c r="G96" s="34"/>
      <c r="H96" s="34"/>
      <c r="I96" s="34"/>
      <c r="J96" s="97">
        <f>J122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104</v>
      </c>
    </row>
    <row r="97" hidden="1" s="9" customFormat="1" ht="24.96" customHeight="1">
      <c r="A97" s="9"/>
      <c r="B97" s="144"/>
      <c r="C97" s="9"/>
      <c r="D97" s="145" t="s">
        <v>105</v>
      </c>
      <c r="E97" s="146"/>
      <c r="F97" s="146"/>
      <c r="G97" s="146"/>
      <c r="H97" s="146"/>
      <c r="I97" s="146"/>
      <c r="J97" s="147">
        <f>J123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111</v>
      </c>
      <c r="E98" s="150"/>
      <c r="F98" s="150"/>
      <c r="G98" s="150"/>
      <c r="H98" s="150"/>
      <c r="I98" s="150"/>
      <c r="J98" s="151">
        <f>J124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4"/>
      <c r="C99" s="9"/>
      <c r="D99" s="145" t="s">
        <v>921</v>
      </c>
      <c r="E99" s="146"/>
      <c r="F99" s="146"/>
      <c r="G99" s="146"/>
      <c r="H99" s="146"/>
      <c r="I99" s="146"/>
      <c r="J99" s="147">
        <f>J133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48"/>
      <c r="C100" s="10"/>
      <c r="D100" s="149" t="s">
        <v>922</v>
      </c>
      <c r="E100" s="150"/>
      <c r="F100" s="150"/>
      <c r="G100" s="150"/>
      <c r="H100" s="150"/>
      <c r="I100" s="150"/>
      <c r="J100" s="151">
        <f>J134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8"/>
      <c r="C101" s="10"/>
      <c r="D101" s="149" t="s">
        <v>923</v>
      </c>
      <c r="E101" s="150"/>
      <c r="F101" s="150"/>
      <c r="G101" s="150"/>
      <c r="H101" s="150"/>
      <c r="I101" s="150"/>
      <c r="J101" s="151">
        <f>J231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8"/>
      <c r="C102" s="10"/>
      <c r="D102" s="149" t="s">
        <v>924</v>
      </c>
      <c r="E102" s="150"/>
      <c r="F102" s="150"/>
      <c r="G102" s="150"/>
      <c r="H102" s="150"/>
      <c r="I102" s="150"/>
      <c r="J102" s="151">
        <f>J260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hidden="1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/>
    <row r="106" hidden="1"/>
    <row r="107" hidden="1"/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126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122" t="str">
        <f>E7</f>
        <v>Zariadenie opatrovateľskej služby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97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68" t="str">
        <f>E9</f>
        <v>2 - Elektroinštalácia a ochrana pred bleskom</v>
      </c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19</v>
      </c>
      <c r="D116" s="34"/>
      <c r="E116" s="34"/>
      <c r="F116" s="23" t="str">
        <f>F12</f>
        <v>Vranov nad Topľou</v>
      </c>
      <c r="G116" s="34"/>
      <c r="H116" s="34"/>
      <c r="I116" s="28" t="s">
        <v>21</v>
      </c>
      <c r="J116" s="70" t="str">
        <f>IF(J12="","",J12)</f>
        <v>20. 1. 2023</v>
      </c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23</v>
      </c>
      <c r="D118" s="34"/>
      <c r="E118" s="34"/>
      <c r="F118" s="23" t="str">
        <f>E15</f>
        <v>Mesto Vranov nad Topľou</v>
      </c>
      <c r="G118" s="34"/>
      <c r="H118" s="34"/>
      <c r="I118" s="28" t="s">
        <v>30</v>
      </c>
      <c r="J118" s="32" t="str">
        <f>E21</f>
        <v>Ing. Anton ILLÉŠ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27</v>
      </c>
      <c r="D119" s="34"/>
      <c r="E119" s="34"/>
      <c r="F119" s="23" t="str">
        <f>IF(E18="","",E18)</f>
        <v>Vyplň údaj</v>
      </c>
      <c r="G119" s="34"/>
      <c r="H119" s="34"/>
      <c r="I119" s="28" t="s">
        <v>32</v>
      </c>
      <c r="J119" s="32" t="str">
        <f>E24</f>
        <v>Ing. Anton ILLÉŠ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0.32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11" customFormat="1" ht="29.28" customHeight="1">
      <c r="A121" s="152"/>
      <c r="B121" s="153"/>
      <c r="C121" s="154" t="s">
        <v>127</v>
      </c>
      <c r="D121" s="155" t="s">
        <v>60</v>
      </c>
      <c r="E121" s="155" t="s">
        <v>56</v>
      </c>
      <c r="F121" s="155" t="s">
        <v>57</v>
      </c>
      <c r="G121" s="155" t="s">
        <v>128</v>
      </c>
      <c r="H121" s="155" t="s">
        <v>129</v>
      </c>
      <c r="I121" s="155" t="s">
        <v>130</v>
      </c>
      <c r="J121" s="156" t="s">
        <v>102</v>
      </c>
      <c r="K121" s="157" t="s">
        <v>131</v>
      </c>
      <c r="L121" s="158"/>
      <c r="M121" s="87" t="s">
        <v>1</v>
      </c>
      <c r="N121" s="88" t="s">
        <v>39</v>
      </c>
      <c r="O121" s="88" t="s">
        <v>132</v>
      </c>
      <c r="P121" s="88" t="s">
        <v>133</v>
      </c>
      <c r="Q121" s="88" t="s">
        <v>134</v>
      </c>
      <c r="R121" s="88" t="s">
        <v>135</v>
      </c>
      <c r="S121" s="88" t="s">
        <v>136</v>
      </c>
      <c r="T121" s="89" t="s">
        <v>137</v>
      </c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</row>
    <row r="122" s="2" customFormat="1" ht="22.8" customHeight="1">
      <c r="A122" s="34"/>
      <c r="B122" s="35"/>
      <c r="C122" s="94" t="s">
        <v>103</v>
      </c>
      <c r="D122" s="34"/>
      <c r="E122" s="34"/>
      <c r="F122" s="34"/>
      <c r="G122" s="34"/>
      <c r="H122" s="34"/>
      <c r="I122" s="34"/>
      <c r="J122" s="159">
        <f>BK122</f>
        <v>0</v>
      </c>
      <c r="K122" s="34"/>
      <c r="L122" s="35"/>
      <c r="M122" s="90"/>
      <c r="N122" s="74"/>
      <c r="O122" s="91"/>
      <c r="P122" s="160">
        <f>P123+P133</f>
        <v>0</v>
      </c>
      <c r="Q122" s="91"/>
      <c r="R122" s="160">
        <f>R123+R133</f>
        <v>1.3266600000000002</v>
      </c>
      <c r="S122" s="91"/>
      <c r="T122" s="161">
        <f>T123+T133</f>
        <v>7.2286999999999999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5" t="s">
        <v>74</v>
      </c>
      <c r="AU122" s="15" t="s">
        <v>104</v>
      </c>
      <c r="BK122" s="162">
        <f>BK123+BK133</f>
        <v>0</v>
      </c>
    </row>
    <row r="123" s="12" customFormat="1" ht="25.92" customHeight="1">
      <c r="A123" s="12"/>
      <c r="B123" s="163"/>
      <c r="C123" s="12"/>
      <c r="D123" s="164" t="s">
        <v>74</v>
      </c>
      <c r="E123" s="165" t="s">
        <v>138</v>
      </c>
      <c r="F123" s="165" t="s">
        <v>139</v>
      </c>
      <c r="G123" s="12"/>
      <c r="H123" s="12"/>
      <c r="I123" s="166"/>
      <c r="J123" s="167">
        <f>BK123</f>
        <v>0</v>
      </c>
      <c r="K123" s="12"/>
      <c r="L123" s="163"/>
      <c r="M123" s="168"/>
      <c r="N123" s="169"/>
      <c r="O123" s="169"/>
      <c r="P123" s="170">
        <f>P124</f>
        <v>0</v>
      </c>
      <c r="Q123" s="169"/>
      <c r="R123" s="170">
        <f>R124</f>
        <v>0.26950000000000002</v>
      </c>
      <c r="S123" s="169"/>
      <c r="T123" s="171">
        <f>T124</f>
        <v>7.2286999999999999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4" t="s">
        <v>80</v>
      </c>
      <c r="AT123" s="172" t="s">
        <v>74</v>
      </c>
      <c r="AU123" s="172" t="s">
        <v>75</v>
      </c>
      <c r="AY123" s="164" t="s">
        <v>140</v>
      </c>
      <c r="BK123" s="173">
        <f>BK124</f>
        <v>0</v>
      </c>
    </row>
    <row r="124" s="12" customFormat="1" ht="22.8" customHeight="1">
      <c r="A124" s="12"/>
      <c r="B124" s="163"/>
      <c r="C124" s="12"/>
      <c r="D124" s="164" t="s">
        <v>74</v>
      </c>
      <c r="E124" s="174" t="s">
        <v>173</v>
      </c>
      <c r="F124" s="174" t="s">
        <v>363</v>
      </c>
      <c r="G124" s="12"/>
      <c r="H124" s="12"/>
      <c r="I124" s="166"/>
      <c r="J124" s="175">
        <f>BK124</f>
        <v>0</v>
      </c>
      <c r="K124" s="12"/>
      <c r="L124" s="163"/>
      <c r="M124" s="168"/>
      <c r="N124" s="169"/>
      <c r="O124" s="169"/>
      <c r="P124" s="170">
        <f>SUM(P125:P132)</f>
        <v>0</v>
      </c>
      <c r="Q124" s="169"/>
      <c r="R124" s="170">
        <f>SUM(R125:R132)</f>
        <v>0.26950000000000002</v>
      </c>
      <c r="S124" s="169"/>
      <c r="T124" s="171">
        <f>SUM(T125:T132)</f>
        <v>7.2286999999999999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4" t="s">
        <v>80</v>
      </c>
      <c r="AT124" s="172" t="s">
        <v>74</v>
      </c>
      <c r="AU124" s="172" t="s">
        <v>80</v>
      </c>
      <c r="AY124" s="164" t="s">
        <v>140</v>
      </c>
      <c r="BK124" s="173">
        <f>SUM(BK125:BK132)</f>
        <v>0</v>
      </c>
    </row>
    <row r="125" s="2" customFormat="1" ht="24.15" customHeight="1">
      <c r="A125" s="34"/>
      <c r="B125" s="176"/>
      <c r="C125" s="177" t="s">
        <v>80</v>
      </c>
      <c r="D125" s="177" t="s">
        <v>142</v>
      </c>
      <c r="E125" s="178" t="s">
        <v>925</v>
      </c>
      <c r="F125" s="179" t="s">
        <v>926</v>
      </c>
      <c r="G125" s="180" t="s">
        <v>927</v>
      </c>
      <c r="H125" s="181">
        <v>650</v>
      </c>
      <c r="I125" s="182"/>
      <c r="J125" s="183">
        <f>ROUND(I125*H125,2)</f>
        <v>0</v>
      </c>
      <c r="K125" s="184"/>
      <c r="L125" s="35"/>
      <c r="M125" s="185" t="s">
        <v>1</v>
      </c>
      <c r="N125" s="186" t="s">
        <v>41</v>
      </c>
      <c r="O125" s="78"/>
      <c r="P125" s="187">
        <f>O125*H125</f>
        <v>0</v>
      </c>
      <c r="Q125" s="187">
        <v>0</v>
      </c>
      <c r="R125" s="187">
        <f>Q125*H125</f>
        <v>0</v>
      </c>
      <c r="S125" s="187">
        <v>1.0000000000000001E-05</v>
      </c>
      <c r="T125" s="188">
        <f>S125*H125</f>
        <v>0.0065000000000000006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9" t="s">
        <v>90</v>
      </c>
      <c r="AT125" s="189" t="s">
        <v>142</v>
      </c>
      <c r="AU125" s="189" t="s">
        <v>84</v>
      </c>
      <c r="AY125" s="15" t="s">
        <v>140</v>
      </c>
      <c r="BE125" s="190">
        <f>IF(N125="základná",J125,0)</f>
        <v>0</v>
      </c>
      <c r="BF125" s="190">
        <f>IF(N125="znížená",J125,0)</f>
        <v>0</v>
      </c>
      <c r="BG125" s="190">
        <f>IF(N125="zákl. prenesená",J125,0)</f>
        <v>0</v>
      </c>
      <c r="BH125" s="190">
        <f>IF(N125="zníž. prenesená",J125,0)</f>
        <v>0</v>
      </c>
      <c r="BI125" s="190">
        <f>IF(N125="nulová",J125,0)</f>
        <v>0</v>
      </c>
      <c r="BJ125" s="15" t="s">
        <v>84</v>
      </c>
      <c r="BK125" s="190">
        <f>ROUND(I125*H125,2)</f>
        <v>0</v>
      </c>
      <c r="BL125" s="15" t="s">
        <v>90</v>
      </c>
      <c r="BM125" s="189" t="s">
        <v>928</v>
      </c>
    </row>
    <row r="126" s="2" customFormat="1" ht="24.15" customHeight="1">
      <c r="A126" s="34"/>
      <c r="B126" s="176"/>
      <c r="C126" s="177" t="s">
        <v>84</v>
      </c>
      <c r="D126" s="177" t="s">
        <v>142</v>
      </c>
      <c r="E126" s="178" t="s">
        <v>929</v>
      </c>
      <c r="F126" s="179" t="s">
        <v>930</v>
      </c>
      <c r="G126" s="180" t="s">
        <v>927</v>
      </c>
      <c r="H126" s="181">
        <v>2950</v>
      </c>
      <c r="I126" s="182"/>
      <c r="J126" s="183">
        <f>ROUND(I126*H126,2)</f>
        <v>0</v>
      </c>
      <c r="K126" s="184"/>
      <c r="L126" s="35"/>
      <c r="M126" s="185" t="s">
        <v>1</v>
      </c>
      <c r="N126" s="186" t="s">
        <v>41</v>
      </c>
      <c r="O126" s="78"/>
      <c r="P126" s="187">
        <f>O126*H126</f>
        <v>0</v>
      </c>
      <c r="Q126" s="187">
        <v>1.0000000000000001E-05</v>
      </c>
      <c r="R126" s="187">
        <f>Q126*H126</f>
        <v>0.029500000000000002</v>
      </c>
      <c r="S126" s="187">
        <v>8.0000000000000007E-05</v>
      </c>
      <c r="T126" s="188">
        <f>S126*H126</f>
        <v>0.23600000000000002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9" t="s">
        <v>90</v>
      </c>
      <c r="AT126" s="189" t="s">
        <v>142</v>
      </c>
      <c r="AU126" s="189" t="s">
        <v>84</v>
      </c>
      <c r="AY126" s="15" t="s">
        <v>140</v>
      </c>
      <c r="BE126" s="190">
        <f>IF(N126="základná",J126,0)</f>
        <v>0</v>
      </c>
      <c r="BF126" s="190">
        <f>IF(N126="znížená",J126,0)</f>
        <v>0</v>
      </c>
      <c r="BG126" s="190">
        <f>IF(N126="zákl. prenesená",J126,0)</f>
        <v>0</v>
      </c>
      <c r="BH126" s="190">
        <f>IF(N126="zníž. prenesená",J126,0)</f>
        <v>0</v>
      </c>
      <c r="BI126" s="190">
        <f>IF(N126="nulová",J126,0)</f>
        <v>0</v>
      </c>
      <c r="BJ126" s="15" t="s">
        <v>84</v>
      </c>
      <c r="BK126" s="190">
        <f>ROUND(I126*H126,2)</f>
        <v>0</v>
      </c>
      <c r="BL126" s="15" t="s">
        <v>90</v>
      </c>
      <c r="BM126" s="189" t="s">
        <v>931</v>
      </c>
    </row>
    <row r="127" s="2" customFormat="1" ht="24.15" customHeight="1">
      <c r="A127" s="34"/>
      <c r="B127" s="176"/>
      <c r="C127" s="177" t="s">
        <v>87</v>
      </c>
      <c r="D127" s="177" t="s">
        <v>142</v>
      </c>
      <c r="E127" s="178" t="s">
        <v>932</v>
      </c>
      <c r="F127" s="179" t="s">
        <v>933</v>
      </c>
      <c r="G127" s="180" t="s">
        <v>927</v>
      </c>
      <c r="H127" s="181">
        <v>620</v>
      </c>
      <c r="I127" s="182"/>
      <c r="J127" s="183">
        <f>ROUND(I127*H127,2)</f>
        <v>0</v>
      </c>
      <c r="K127" s="184"/>
      <c r="L127" s="35"/>
      <c r="M127" s="185" t="s">
        <v>1</v>
      </c>
      <c r="N127" s="186" t="s">
        <v>41</v>
      </c>
      <c r="O127" s="78"/>
      <c r="P127" s="187">
        <f>O127*H127</f>
        <v>0</v>
      </c>
      <c r="Q127" s="187">
        <v>0</v>
      </c>
      <c r="R127" s="187">
        <f>Q127*H127</f>
        <v>0</v>
      </c>
      <c r="S127" s="187">
        <v>1.0000000000000001E-05</v>
      </c>
      <c r="T127" s="188">
        <f>S127*H127</f>
        <v>0.0062000000000000006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9" t="s">
        <v>90</v>
      </c>
      <c r="AT127" s="189" t="s">
        <v>142</v>
      </c>
      <c r="AU127" s="189" t="s">
        <v>84</v>
      </c>
      <c r="AY127" s="15" t="s">
        <v>140</v>
      </c>
      <c r="BE127" s="190">
        <f>IF(N127="základná",J127,0)</f>
        <v>0</v>
      </c>
      <c r="BF127" s="190">
        <f>IF(N127="znížená",J127,0)</f>
        <v>0</v>
      </c>
      <c r="BG127" s="190">
        <f>IF(N127="zákl. prenesená",J127,0)</f>
        <v>0</v>
      </c>
      <c r="BH127" s="190">
        <f>IF(N127="zníž. prenesená",J127,0)</f>
        <v>0</v>
      </c>
      <c r="BI127" s="190">
        <f>IF(N127="nulová",J127,0)</f>
        <v>0</v>
      </c>
      <c r="BJ127" s="15" t="s">
        <v>84</v>
      </c>
      <c r="BK127" s="190">
        <f>ROUND(I127*H127,2)</f>
        <v>0</v>
      </c>
      <c r="BL127" s="15" t="s">
        <v>90</v>
      </c>
      <c r="BM127" s="189" t="s">
        <v>934</v>
      </c>
    </row>
    <row r="128" s="2" customFormat="1" ht="37.8" customHeight="1">
      <c r="A128" s="34"/>
      <c r="B128" s="176"/>
      <c r="C128" s="177" t="s">
        <v>90</v>
      </c>
      <c r="D128" s="177" t="s">
        <v>142</v>
      </c>
      <c r="E128" s="178" t="s">
        <v>935</v>
      </c>
      <c r="F128" s="179" t="s">
        <v>936</v>
      </c>
      <c r="G128" s="180" t="s">
        <v>194</v>
      </c>
      <c r="H128" s="181">
        <v>950</v>
      </c>
      <c r="I128" s="182"/>
      <c r="J128" s="183">
        <f>ROUND(I128*H128,2)</f>
        <v>0</v>
      </c>
      <c r="K128" s="184"/>
      <c r="L128" s="35"/>
      <c r="M128" s="185" t="s">
        <v>1</v>
      </c>
      <c r="N128" s="186" t="s">
        <v>41</v>
      </c>
      <c r="O128" s="78"/>
      <c r="P128" s="187">
        <f>O128*H128</f>
        <v>0</v>
      </c>
      <c r="Q128" s="187">
        <v>0</v>
      </c>
      <c r="R128" s="187">
        <f>Q128*H128</f>
        <v>0</v>
      </c>
      <c r="S128" s="187">
        <v>0.002</v>
      </c>
      <c r="T128" s="188">
        <f>S128*H128</f>
        <v>1.9000000000000001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90</v>
      </c>
      <c r="AT128" s="189" t="s">
        <v>142</v>
      </c>
      <c r="AU128" s="189" t="s">
        <v>84</v>
      </c>
      <c r="AY128" s="15" t="s">
        <v>140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84</v>
      </c>
      <c r="BK128" s="190">
        <f>ROUND(I128*H128,2)</f>
        <v>0</v>
      </c>
      <c r="BL128" s="15" t="s">
        <v>90</v>
      </c>
      <c r="BM128" s="189" t="s">
        <v>937</v>
      </c>
    </row>
    <row r="129" s="2" customFormat="1" ht="37.8" customHeight="1">
      <c r="A129" s="34"/>
      <c r="B129" s="176"/>
      <c r="C129" s="177" t="s">
        <v>93</v>
      </c>
      <c r="D129" s="177" t="s">
        <v>142</v>
      </c>
      <c r="E129" s="178" t="s">
        <v>938</v>
      </c>
      <c r="F129" s="179" t="s">
        <v>939</v>
      </c>
      <c r="G129" s="180" t="s">
        <v>194</v>
      </c>
      <c r="H129" s="181">
        <v>560</v>
      </c>
      <c r="I129" s="182"/>
      <c r="J129" s="183">
        <f>ROUND(I129*H129,2)</f>
        <v>0</v>
      </c>
      <c r="K129" s="184"/>
      <c r="L129" s="35"/>
      <c r="M129" s="185" t="s">
        <v>1</v>
      </c>
      <c r="N129" s="186" t="s">
        <v>41</v>
      </c>
      <c r="O129" s="78"/>
      <c r="P129" s="187">
        <f>O129*H129</f>
        <v>0</v>
      </c>
      <c r="Q129" s="187">
        <v>0</v>
      </c>
      <c r="R129" s="187">
        <f>Q129*H129</f>
        <v>0</v>
      </c>
      <c r="S129" s="187">
        <v>0.0050000000000000001</v>
      </c>
      <c r="T129" s="188">
        <f>S129*H129</f>
        <v>2.8000000000000003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90</v>
      </c>
      <c r="AT129" s="189" t="s">
        <v>142</v>
      </c>
      <c r="AU129" s="189" t="s">
        <v>84</v>
      </c>
      <c r="AY129" s="15" t="s">
        <v>140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84</v>
      </c>
      <c r="BK129" s="190">
        <f>ROUND(I129*H129,2)</f>
        <v>0</v>
      </c>
      <c r="BL129" s="15" t="s">
        <v>90</v>
      </c>
      <c r="BM129" s="189" t="s">
        <v>940</v>
      </c>
    </row>
    <row r="130" s="2" customFormat="1" ht="37.8" customHeight="1">
      <c r="A130" s="34"/>
      <c r="B130" s="176"/>
      <c r="C130" s="177" t="s">
        <v>160</v>
      </c>
      <c r="D130" s="177" t="s">
        <v>142</v>
      </c>
      <c r="E130" s="178" t="s">
        <v>941</v>
      </c>
      <c r="F130" s="179" t="s">
        <v>942</v>
      </c>
      <c r="G130" s="180" t="s">
        <v>194</v>
      </c>
      <c r="H130" s="181">
        <v>220</v>
      </c>
      <c r="I130" s="182"/>
      <c r="J130" s="183">
        <f>ROUND(I130*H130,2)</f>
        <v>0</v>
      </c>
      <c r="K130" s="184"/>
      <c r="L130" s="35"/>
      <c r="M130" s="185" t="s">
        <v>1</v>
      </c>
      <c r="N130" s="186" t="s">
        <v>41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0.0080000000000000002</v>
      </c>
      <c r="T130" s="188">
        <f>S130*H130</f>
        <v>1.76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90</v>
      </c>
      <c r="AT130" s="189" t="s">
        <v>142</v>
      </c>
      <c r="AU130" s="189" t="s">
        <v>84</v>
      </c>
      <c r="AY130" s="15" t="s">
        <v>140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84</v>
      </c>
      <c r="BK130" s="190">
        <f>ROUND(I130*H130,2)</f>
        <v>0</v>
      </c>
      <c r="BL130" s="15" t="s">
        <v>90</v>
      </c>
      <c r="BM130" s="189" t="s">
        <v>943</v>
      </c>
    </row>
    <row r="131" s="2" customFormat="1" ht="44.25" customHeight="1">
      <c r="A131" s="34"/>
      <c r="B131" s="176"/>
      <c r="C131" s="177" t="s">
        <v>164</v>
      </c>
      <c r="D131" s="177" t="s">
        <v>142</v>
      </c>
      <c r="E131" s="178" t="s">
        <v>944</v>
      </c>
      <c r="F131" s="179" t="s">
        <v>945</v>
      </c>
      <c r="G131" s="180" t="s">
        <v>194</v>
      </c>
      <c r="H131" s="181">
        <v>260</v>
      </c>
      <c r="I131" s="182"/>
      <c r="J131" s="183">
        <f>ROUND(I131*H131,2)</f>
        <v>0</v>
      </c>
      <c r="K131" s="184"/>
      <c r="L131" s="35"/>
      <c r="M131" s="185" t="s">
        <v>1</v>
      </c>
      <c r="N131" s="186" t="s">
        <v>41</v>
      </c>
      <c r="O131" s="78"/>
      <c r="P131" s="187">
        <f>O131*H131</f>
        <v>0</v>
      </c>
      <c r="Q131" s="187">
        <v>0</v>
      </c>
      <c r="R131" s="187">
        <f>Q131*H131</f>
        <v>0</v>
      </c>
      <c r="S131" s="187">
        <v>0.002</v>
      </c>
      <c r="T131" s="188">
        <f>S131*H131</f>
        <v>0.52000000000000002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90</v>
      </c>
      <c r="AT131" s="189" t="s">
        <v>142</v>
      </c>
      <c r="AU131" s="189" t="s">
        <v>84</v>
      </c>
      <c r="AY131" s="15" t="s">
        <v>140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84</v>
      </c>
      <c r="BK131" s="190">
        <f>ROUND(I131*H131,2)</f>
        <v>0</v>
      </c>
      <c r="BL131" s="15" t="s">
        <v>90</v>
      </c>
      <c r="BM131" s="189" t="s">
        <v>946</v>
      </c>
    </row>
    <row r="132" s="2" customFormat="1" ht="16.5" customHeight="1">
      <c r="A132" s="34"/>
      <c r="B132" s="176"/>
      <c r="C132" s="191" t="s">
        <v>168</v>
      </c>
      <c r="D132" s="191" t="s">
        <v>323</v>
      </c>
      <c r="E132" s="192" t="s">
        <v>947</v>
      </c>
      <c r="F132" s="193" t="s">
        <v>948</v>
      </c>
      <c r="G132" s="194" t="s">
        <v>185</v>
      </c>
      <c r="H132" s="195">
        <v>8</v>
      </c>
      <c r="I132" s="196"/>
      <c r="J132" s="197">
        <f>ROUND(I132*H132,2)</f>
        <v>0</v>
      </c>
      <c r="K132" s="198"/>
      <c r="L132" s="199"/>
      <c r="M132" s="200" t="s">
        <v>1</v>
      </c>
      <c r="N132" s="201" t="s">
        <v>41</v>
      </c>
      <c r="O132" s="78"/>
      <c r="P132" s="187">
        <f>O132*H132</f>
        <v>0</v>
      </c>
      <c r="Q132" s="187">
        <v>0.029999999999999999</v>
      </c>
      <c r="R132" s="187">
        <f>Q132*H132</f>
        <v>0.23999999999999999</v>
      </c>
      <c r="S132" s="187">
        <v>0</v>
      </c>
      <c r="T132" s="18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9" t="s">
        <v>168</v>
      </c>
      <c r="AT132" s="189" t="s">
        <v>323</v>
      </c>
      <c r="AU132" s="189" t="s">
        <v>84</v>
      </c>
      <c r="AY132" s="15" t="s">
        <v>140</v>
      </c>
      <c r="BE132" s="190">
        <f>IF(N132="základná",J132,0)</f>
        <v>0</v>
      </c>
      <c r="BF132" s="190">
        <f>IF(N132="znížená",J132,0)</f>
        <v>0</v>
      </c>
      <c r="BG132" s="190">
        <f>IF(N132="zákl. prenesená",J132,0)</f>
        <v>0</v>
      </c>
      <c r="BH132" s="190">
        <f>IF(N132="zníž. prenesená",J132,0)</f>
        <v>0</v>
      </c>
      <c r="BI132" s="190">
        <f>IF(N132="nulová",J132,0)</f>
        <v>0</v>
      </c>
      <c r="BJ132" s="15" t="s">
        <v>84</v>
      </c>
      <c r="BK132" s="190">
        <f>ROUND(I132*H132,2)</f>
        <v>0</v>
      </c>
      <c r="BL132" s="15" t="s">
        <v>90</v>
      </c>
      <c r="BM132" s="189" t="s">
        <v>949</v>
      </c>
    </row>
    <row r="133" s="12" customFormat="1" ht="25.92" customHeight="1">
      <c r="A133" s="12"/>
      <c r="B133" s="163"/>
      <c r="C133" s="12"/>
      <c r="D133" s="164" t="s">
        <v>74</v>
      </c>
      <c r="E133" s="165" t="s">
        <v>323</v>
      </c>
      <c r="F133" s="165" t="s">
        <v>950</v>
      </c>
      <c r="G133" s="12"/>
      <c r="H133" s="12"/>
      <c r="I133" s="166"/>
      <c r="J133" s="167">
        <f>BK133</f>
        <v>0</v>
      </c>
      <c r="K133" s="12"/>
      <c r="L133" s="163"/>
      <c r="M133" s="168"/>
      <c r="N133" s="169"/>
      <c r="O133" s="169"/>
      <c r="P133" s="170">
        <f>P134+P231+P260</f>
        <v>0</v>
      </c>
      <c r="Q133" s="169"/>
      <c r="R133" s="170">
        <f>R134+R231+R260</f>
        <v>1.0571600000000001</v>
      </c>
      <c r="S133" s="169"/>
      <c r="T133" s="171">
        <f>T134+T231+T260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4" t="s">
        <v>87</v>
      </c>
      <c r="AT133" s="172" t="s">
        <v>74</v>
      </c>
      <c r="AU133" s="172" t="s">
        <v>75</v>
      </c>
      <c r="AY133" s="164" t="s">
        <v>140</v>
      </c>
      <c r="BK133" s="173">
        <f>BK134+BK231+BK260</f>
        <v>0</v>
      </c>
    </row>
    <row r="134" s="12" customFormat="1" ht="22.8" customHeight="1">
      <c r="A134" s="12"/>
      <c r="B134" s="163"/>
      <c r="C134" s="12"/>
      <c r="D134" s="164" t="s">
        <v>74</v>
      </c>
      <c r="E134" s="174" t="s">
        <v>951</v>
      </c>
      <c r="F134" s="174" t="s">
        <v>952</v>
      </c>
      <c r="G134" s="12"/>
      <c r="H134" s="12"/>
      <c r="I134" s="166"/>
      <c r="J134" s="175">
        <f>BK134</f>
        <v>0</v>
      </c>
      <c r="K134" s="12"/>
      <c r="L134" s="163"/>
      <c r="M134" s="168"/>
      <c r="N134" s="169"/>
      <c r="O134" s="169"/>
      <c r="P134" s="170">
        <f>SUM(P135:P230)</f>
        <v>0</v>
      </c>
      <c r="Q134" s="169"/>
      <c r="R134" s="170">
        <f>SUM(R135:R230)</f>
        <v>1.0442400000000001</v>
      </c>
      <c r="S134" s="169"/>
      <c r="T134" s="171">
        <f>SUM(T135:T230)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87</v>
      </c>
      <c r="AT134" s="172" t="s">
        <v>74</v>
      </c>
      <c r="AU134" s="172" t="s">
        <v>80</v>
      </c>
      <c r="AY134" s="164" t="s">
        <v>140</v>
      </c>
      <c r="BK134" s="173">
        <f>SUM(BK135:BK230)</f>
        <v>0</v>
      </c>
    </row>
    <row r="135" s="2" customFormat="1" ht="24.15" customHeight="1">
      <c r="A135" s="34"/>
      <c r="B135" s="176"/>
      <c r="C135" s="177" t="s">
        <v>173</v>
      </c>
      <c r="D135" s="177" t="s">
        <v>142</v>
      </c>
      <c r="E135" s="178" t="s">
        <v>953</v>
      </c>
      <c r="F135" s="179" t="s">
        <v>954</v>
      </c>
      <c r="G135" s="180" t="s">
        <v>194</v>
      </c>
      <c r="H135" s="181">
        <v>220</v>
      </c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41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400</v>
      </c>
      <c r="AT135" s="189" t="s">
        <v>142</v>
      </c>
      <c r="AU135" s="189" t="s">
        <v>84</v>
      </c>
      <c r="AY135" s="15" t="s">
        <v>140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84</v>
      </c>
      <c r="BK135" s="190">
        <f>ROUND(I135*H135,2)</f>
        <v>0</v>
      </c>
      <c r="BL135" s="15" t="s">
        <v>400</v>
      </c>
      <c r="BM135" s="189" t="s">
        <v>955</v>
      </c>
    </row>
    <row r="136" s="2" customFormat="1" ht="24.15" customHeight="1">
      <c r="A136" s="34"/>
      <c r="B136" s="176"/>
      <c r="C136" s="191" t="s">
        <v>177</v>
      </c>
      <c r="D136" s="191" t="s">
        <v>323</v>
      </c>
      <c r="E136" s="192" t="s">
        <v>956</v>
      </c>
      <c r="F136" s="193" t="s">
        <v>957</v>
      </c>
      <c r="G136" s="194" t="s">
        <v>194</v>
      </c>
      <c r="H136" s="195">
        <v>220</v>
      </c>
      <c r="I136" s="196"/>
      <c r="J136" s="197">
        <f>ROUND(I136*H136,2)</f>
        <v>0</v>
      </c>
      <c r="K136" s="198"/>
      <c r="L136" s="199"/>
      <c r="M136" s="200" t="s">
        <v>1</v>
      </c>
      <c r="N136" s="201" t="s">
        <v>41</v>
      </c>
      <c r="O136" s="78"/>
      <c r="P136" s="187">
        <f>O136*H136</f>
        <v>0</v>
      </c>
      <c r="Q136" s="187">
        <v>0.00017000000000000001</v>
      </c>
      <c r="R136" s="187">
        <f>Q136*H136</f>
        <v>0.037400000000000003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667</v>
      </c>
      <c r="AT136" s="189" t="s">
        <v>323</v>
      </c>
      <c r="AU136" s="189" t="s">
        <v>84</v>
      </c>
      <c r="AY136" s="15" t="s">
        <v>140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84</v>
      </c>
      <c r="BK136" s="190">
        <f>ROUND(I136*H136,2)</f>
        <v>0</v>
      </c>
      <c r="BL136" s="15" t="s">
        <v>667</v>
      </c>
      <c r="BM136" s="189" t="s">
        <v>958</v>
      </c>
    </row>
    <row r="137" s="2" customFormat="1" ht="24.15" customHeight="1">
      <c r="A137" s="34"/>
      <c r="B137" s="176"/>
      <c r="C137" s="177" t="s">
        <v>182</v>
      </c>
      <c r="D137" s="177" t="s">
        <v>142</v>
      </c>
      <c r="E137" s="178" t="s">
        <v>959</v>
      </c>
      <c r="F137" s="179" t="s">
        <v>960</v>
      </c>
      <c r="G137" s="180" t="s">
        <v>194</v>
      </c>
      <c r="H137" s="181">
        <v>150</v>
      </c>
      <c r="I137" s="182"/>
      <c r="J137" s="183">
        <f>ROUND(I137*H137,2)</f>
        <v>0</v>
      </c>
      <c r="K137" s="184"/>
      <c r="L137" s="35"/>
      <c r="M137" s="185" t="s">
        <v>1</v>
      </c>
      <c r="N137" s="186" t="s">
        <v>41</v>
      </c>
      <c r="O137" s="78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400</v>
      </c>
      <c r="AT137" s="189" t="s">
        <v>142</v>
      </c>
      <c r="AU137" s="189" t="s">
        <v>84</v>
      </c>
      <c r="AY137" s="15" t="s">
        <v>140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84</v>
      </c>
      <c r="BK137" s="190">
        <f>ROUND(I137*H137,2)</f>
        <v>0</v>
      </c>
      <c r="BL137" s="15" t="s">
        <v>400</v>
      </c>
      <c r="BM137" s="189" t="s">
        <v>961</v>
      </c>
    </row>
    <row r="138" s="2" customFormat="1" ht="24.15" customHeight="1">
      <c r="A138" s="34"/>
      <c r="B138" s="176"/>
      <c r="C138" s="191" t="s">
        <v>187</v>
      </c>
      <c r="D138" s="191" t="s">
        <v>323</v>
      </c>
      <c r="E138" s="192" t="s">
        <v>962</v>
      </c>
      <c r="F138" s="193" t="s">
        <v>963</v>
      </c>
      <c r="G138" s="194" t="s">
        <v>194</v>
      </c>
      <c r="H138" s="195">
        <v>150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41</v>
      </c>
      <c r="O138" s="78"/>
      <c r="P138" s="187">
        <f>O138*H138</f>
        <v>0</v>
      </c>
      <c r="Q138" s="187">
        <v>0.00017000000000000001</v>
      </c>
      <c r="R138" s="187">
        <f>Q138*H138</f>
        <v>0.025500000000000002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667</v>
      </c>
      <c r="AT138" s="189" t="s">
        <v>323</v>
      </c>
      <c r="AU138" s="189" t="s">
        <v>84</v>
      </c>
      <c r="AY138" s="15" t="s">
        <v>140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84</v>
      </c>
      <c r="BK138" s="190">
        <f>ROUND(I138*H138,2)</f>
        <v>0</v>
      </c>
      <c r="BL138" s="15" t="s">
        <v>667</v>
      </c>
      <c r="BM138" s="189" t="s">
        <v>964</v>
      </c>
    </row>
    <row r="139" s="2" customFormat="1" ht="21.75" customHeight="1">
      <c r="A139" s="34"/>
      <c r="B139" s="176"/>
      <c r="C139" s="177" t="s">
        <v>191</v>
      </c>
      <c r="D139" s="177" t="s">
        <v>142</v>
      </c>
      <c r="E139" s="178" t="s">
        <v>965</v>
      </c>
      <c r="F139" s="179" t="s">
        <v>966</v>
      </c>
      <c r="G139" s="180" t="s">
        <v>185</v>
      </c>
      <c r="H139" s="181">
        <v>235</v>
      </c>
      <c r="I139" s="182"/>
      <c r="J139" s="183">
        <f>ROUND(I139*H139,2)</f>
        <v>0</v>
      </c>
      <c r="K139" s="184"/>
      <c r="L139" s="35"/>
      <c r="M139" s="185" t="s">
        <v>1</v>
      </c>
      <c r="N139" s="186" t="s">
        <v>41</v>
      </c>
      <c r="O139" s="78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400</v>
      </c>
      <c r="AT139" s="189" t="s">
        <v>142</v>
      </c>
      <c r="AU139" s="189" t="s">
        <v>84</v>
      </c>
      <c r="AY139" s="15" t="s">
        <v>140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84</v>
      </c>
      <c r="BK139" s="190">
        <f>ROUND(I139*H139,2)</f>
        <v>0</v>
      </c>
      <c r="BL139" s="15" t="s">
        <v>400</v>
      </c>
      <c r="BM139" s="189" t="s">
        <v>967</v>
      </c>
    </row>
    <row r="140" s="2" customFormat="1" ht="16.5" customHeight="1">
      <c r="A140" s="34"/>
      <c r="B140" s="176"/>
      <c r="C140" s="191" t="s">
        <v>196</v>
      </c>
      <c r="D140" s="191" t="s">
        <v>323</v>
      </c>
      <c r="E140" s="192" t="s">
        <v>968</v>
      </c>
      <c r="F140" s="193" t="s">
        <v>969</v>
      </c>
      <c r="G140" s="194" t="s">
        <v>185</v>
      </c>
      <c r="H140" s="195">
        <v>205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41</v>
      </c>
      <c r="O140" s="78"/>
      <c r="P140" s="187">
        <f>O140*H140</f>
        <v>0</v>
      </c>
      <c r="Q140" s="187">
        <v>3.0000000000000001E-05</v>
      </c>
      <c r="R140" s="187">
        <f>Q140*H140</f>
        <v>0.0061500000000000001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667</v>
      </c>
      <c r="AT140" s="189" t="s">
        <v>323</v>
      </c>
      <c r="AU140" s="189" t="s">
        <v>84</v>
      </c>
      <c r="AY140" s="15" t="s">
        <v>140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84</v>
      </c>
      <c r="BK140" s="190">
        <f>ROUND(I140*H140,2)</f>
        <v>0</v>
      </c>
      <c r="BL140" s="15" t="s">
        <v>667</v>
      </c>
      <c r="BM140" s="189" t="s">
        <v>970</v>
      </c>
    </row>
    <row r="141" s="2" customFormat="1" ht="24.15" customHeight="1">
      <c r="A141" s="34"/>
      <c r="B141" s="176"/>
      <c r="C141" s="191" t="s">
        <v>200</v>
      </c>
      <c r="D141" s="191" t="s">
        <v>323</v>
      </c>
      <c r="E141" s="192" t="s">
        <v>971</v>
      </c>
      <c r="F141" s="193" t="s">
        <v>972</v>
      </c>
      <c r="G141" s="194" t="s">
        <v>185</v>
      </c>
      <c r="H141" s="195">
        <v>30</v>
      </c>
      <c r="I141" s="196"/>
      <c r="J141" s="197">
        <f>ROUND(I141*H141,2)</f>
        <v>0</v>
      </c>
      <c r="K141" s="198"/>
      <c r="L141" s="199"/>
      <c r="M141" s="200" t="s">
        <v>1</v>
      </c>
      <c r="N141" s="201" t="s">
        <v>41</v>
      </c>
      <c r="O141" s="78"/>
      <c r="P141" s="187">
        <f>O141*H141</f>
        <v>0</v>
      </c>
      <c r="Q141" s="187">
        <v>3.0000000000000001E-05</v>
      </c>
      <c r="R141" s="187">
        <f>Q141*H141</f>
        <v>0.00089999999999999998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667</v>
      </c>
      <c r="AT141" s="189" t="s">
        <v>323</v>
      </c>
      <c r="AU141" s="189" t="s">
        <v>84</v>
      </c>
      <c r="AY141" s="15" t="s">
        <v>140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84</v>
      </c>
      <c r="BK141" s="190">
        <f>ROUND(I141*H141,2)</f>
        <v>0</v>
      </c>
      <c r="BL141" s="15" t="s">
        <v>667</v>
      </c>
      <c r="BM141" s="189" t="s">
        <v>973</v>
      </c>
    </row>
    <row r="142" s="2" customFormat="1" ht="24.15" customHeight="1">
      <c r="A142" s="34"/>
      <c r="B142" s="176"/>
      <c r="C142" s="177" t="s">
        <v>204</v>
      </c>
      <c r="D142" s="177" t="s">
        <v>142</v>
      </c>
      <c r="E142" s="178" t="s">
        <v>974</v>
      </c>
      <c r="F142" s="179" t="s">
        <v>975</v>
      </c>
      <c r="G142" s="180" t="s">
        <v>185</v>
      </c>
      <c r="H142" s="181">
        <v>20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41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400</v>
      </c>
      <c r="AT142" s="189" t="s">
        <v>142</v>
      </c>
      <c r="AU142" s="189" t="s">
        <v>84</v>
      </c>
      <c r="AY142" s="15" t="s">
        <v>140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84</v>
      </c>
      <c r="BK142" s="190">
        <f>ROUND(I142*H142,2)</f>
        <v>0</v>
      </c>
      <c r="BL142" s="15" t="s">
        <v>400</v>
      </c>
      <c r="BM142" s="189" t="s">
        <v>976</v>
      </c>
    </row>
    <row r="143" s="2" customFormat="1" ht="24.15" customHeight="1">
      <c r="A143" s="34"/>
      <c r="B143" s="176"/>
      <c r="C143" s="191" t="s">
        <v>208</v>
      </c>
      <c r="D143" s="191" t="s">
        <v>323</v>
      </c>
      <c r="E143" s="192" t="s">
        <v>977</v>
      </c>
      <c r="F143" s="193" t="s">
        <v>978</v>
      </c>
      <c r="G143" s="194" t="s">
        <v>185</v>
      </c>
      <c r="H143" s="195">
        <v>20</v>
      </c>
      <c r="I143" s="196"/>
      <c r="J143" s="197">
        <f>ROUND(I143*H143,2)</f>
        <v>0</v>
      </c>
      <c r="K143" s="198"/>
      <c r="L143" s="199"/>
      <c r="M143" s="200" t="s">
        <v>1</v>
      </c>
      <c r="N143" s="201" t="s">
        <v>41</v>
      </c>
      <c r="O143" s="78"/>
      <c r="P143" s="187">
        <f>O143*H143</f>
        <v>0</v>
      </c>
      <c r="Q143" s="187">
        <v>0.00023000000000000001</v>
      </c>
      <c r="R143" s="187">
        <f>Q143*H143</f>
        <v>0.0045999999999999999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667</v>
      </c>
      <c r="AT143" s="189" t="s">
        <v>323</v>
      </c>
      <c r="AU143" s="189" t="s">
        <v>84</v>
      </c>
      <c r="AY143" s="15" t="s">
        <v>140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84</v>
      </c>
      <c r="BK143" s="190">
        <f>ROUND(I143*H143,2)</f>
        <v>0</v>
      </c>
      <c r="BL143" s="15" t="s">
        <v>667</v>
      </c>
      <c r="BM143" s="189" t="s">
        <v>979</v>
      </c>
    </row>
    <row r="144" s="2" customFormat="1" ht="24.15" customHeight="1">
      <c r="A144" s="34"/>
      <c r="B144" s="176"/>
      <c r="C144" s="177" t="s">
        <v>212</v>
      </c>
      <c r="D144" s="177" t="s">
        <v>142</v>
      </c>
      <c r="E144" s="178" t="s">
        <v>980</v>
      </c>
      <c r="F144" s="179" t="s">
        <v>981</v>
      </c>
      <c r="G144" s="180" t="s">
        <v>185</v>
      </c>
      <c r="H144" s="181">
        <v>130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41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400</v>
      </c>
      <c r="AT144" s="189" t="s">
        <v>142</v>
      </c>
      <c r="AU144" s="189" t="s">
        <v>84</v>
      </c>
      <c r="AY144" s="15" t="s">
        <v>140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84</v>
      </c>
      <c r="BK144" s="190">
        <f>ROUND(I144*H144,2)</f>
        <v>0</v>
      </c>
      <c r="BL144" s="15" t="s">
        <v>400</v>
      </c>
      <c r="BM144" s="189" t="s">
        <v>982</v>
      </c>
    </row>
    <row r="145" s="2" customFormat="1" ht="24.15" customHeight="1">
      <c r="A145" s="34"/>
      <c r="B145" s="176"/>
      <c r="C145" s="191" t="s">
        <v>216</v>
      </c>
      <c r="D145" s="191" t="s">
        <v>323</v>
      </c>
      <c r="E145" s="192" t="s">
        <v>983</v>
      </c>
      <c r="F145" s="193" t="s">
        <v>984</v>
      </c>
      <c r="G145" s="194" t="s">
        <v>185</v>
      </c>
      <c r="H145" s="195">
        <v>130</v>
      </c>
      <c r="I145" s="196"/>
      <c r="J145" s="197">
        <f>ROUND(I145*H145,2)</f>
        <v>0</v>
      </c>
      <c r="K145" s="198"/>
      <c r="L145" s="199"/>
      <c r="M145" s="200" t="s">
        <v>1</v>
      </c>
      <c r="N145" s="201" t="s">
        <v>41</v>
      </c>
      <c r="O145" s="78"/>
      <c r="P145" s="187">
        <f>O145*H145</f>
        <v>0</v>
      </c>
      <c r="Q145" s="187">
        <v>0.00010000000000000001</v>
      </c>
      <c r="R145" s="187">
        <f>Q145*H145</f>
        <v>0.013000000000000001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667</v>
      </c>
      <c r="AT145" s="189" t="s">
        <v>323</v>
      </c>
      <c r="AU145" s="189" t="s">
        <v>84</v>
      </c>
      <c r="AY145" s="15" t="s">
        <v>140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84</v>
      </c>
      <c r="BK145" s="190">
        <f>ROUND(I145*H145,2)</f>
        <v>0</v>
      </c>
      <c r="BL145" s="15" t="s">
        <v>667</v>
      </c>
      <c r="BM145" s="189" t="s">
        <v>985</v>
      </c>
    </row>
    <row r="146" s="2" customFormat="1" ht="33" customHeight="1">
      <c r="A146" s="34"/>
      <c r="B146" s="176"/>
      <c r="C146" s="177" t="s">
        <v>7</v>
      </c>
      <c r="D146" s="177" t="s">
        <v>142</v>
      </c>
      <c r="E146" s="178" t="s">
        <v>986</v>
      </c>
      <c r="F146" s="179" t="s">
        <v>987</v>
      </c>
      <c r="G146" s="180" t="s">
        <v>185</v>
      </c>
      <c r="H146" s="181">
        <v>1560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78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400</v>
      </c>
      <c r="AT146" s="189" t="s">
        <v>142</v>
      </c>
      <c r="AU146" s="189" t="s">
        <v>84</v>
      </c>
      <c r="AY146" s="15" t="s">
        <v>140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84</v>
      </c>
      <c r="BK146" s="190">
        <f>ROUND(I146*H146,2)</f>
        <v>0</v>
      </c>
      <c r="BL146" s="15" t="s">
        <v>400</v>
      </c>
      <c r="BM146" s="189" t="s">
        <v>988</v>
      </c>
    </row>
    <row r="147" s="2" customFormat="1" ht="16.5" customHeight="1">
      <c r="A147" s="34"/>
      <c r="B147" s="176"/>
      <c r="C147" s="191" t="s">
        <v>223</v>
      </c>
      <c r="D147" s="191" t="s">
        <v>323</v>
      </c>
      <c r="E147" s="192" t="s">
        <v>989</v>
      </c>
      <c r="F147" s="193" t="s">
        <v>990</v>
      </c>
      <c r="G147" s="194" t="s">
        <v>185</v>
      </c>
      <c r="H147" s="195">
        <v>1560</v>
      </c>
      <c r="I147" s="196"/>
      <c r="J147" s="197">
        <f>ROUND(I147*H147,2)</f>
        <v>0</v>
      </c>
      <c r="K147" s="198"/>
      <c r="L147" s="199"/>
      <c r="M147" s="200" t="s">
        <v>1</v>
      </c>
      <c r="N147" s="201" t="s">
        <v>41</v>
      </c>
      <c r="O147" s="78"/>
      <c r="P147" s="187">
        <f>O147*H147</f>
        <v>0</v>
      </c>
      <c r="Q147" s="187">
        <v>1.0000000000000001E-05</v>
      </c>
      <c r="R147" s="187">
        <f>Q147*H147</f>
        <v>0.015600000000000001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667</v>
      </c>
      <c r="AT147" s="189" t="s">
        <v>323</v>
      </c>
      <c r="AU147" s="189" t="s">
        <v>84</v>
      </c>
      <c r="AY147" s="15" t="s">
        <v>140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84</v>
      </c>
      <c r="BK147" s="190">
        <f>ROUND(I147*H147,2)</f>
        <v>0</v>
      </c>
      <c r="BL147" s="15" t="s">
        <v>667</v>
      </c>
      <c r="BM147" s="189" t="s">
        <v>991</v>
      </c>
    </row>
    <row r="148" s="2" customFormat="1" ht="33" customHeight="1">
      <c r="A148" s="34"/>
      <c r="B148" s="176"/>
      <c r="C148" s="177" t="s">
        <v>227</v>
      </c>
      <c r="D148" s="177" t="s">
        <v>142</v>
      </c>
      <c r="E148" s="178" t="s">
        <v>992</v>
      </c>
      <c r="F148" s="179" t="s">
        <v>993</v>
      </c>
      <c r="G148" s="180" t="s">
        <v>185</v>
      </c>
      <c r="H148" s="181">
        <v>650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41</v>
      </c>
      <c r="O148" s="78"/>
      <c r="P148" s="187">
        <f>O148*H148</f>
        <v>0</v>
      </c>
      <c r="Q148" s="187">
        <v>0</v>
      </c>
      <c r="R148" s="187">
        <f>Q148*H148</f>
        <v>0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400</v>
      </c>
      <c r="AT148" s="189" t="s">
        <v>142</v>
      </c>
      <c r="AU148" s="189" t="s">
        <v>84</v>
      </c>
      <c r="AY148" s="15" t="s">
        <v>140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84</v>
      </c>
      <c r="BK148" s="190">
        <f>ROUND(I148*H148,2)</f>
        <v>0</v>
      </c>
      <c r="BL148" s="15" t="s">
        <v>400</v>
      </c>
      <c r="BM148" s="189" t="s">
        <v>994</v>
      </c>
    </row>
    <row r="149" s="2" customFormat="1" ht="16.5" customHeight="1">
      <c r="A149" s="34"/>
      <c r="B149" s="176"/>
      <c r="C149" s="191" t="s">
        <v>232</v>
      </c>
      <c r="D149" s="191" t="s">
        <v>323</v>
      </c>
      <c r="E149" s="192" t="s">
        <v>995</v>
      </c>
      <c r="F149" s="193" t="s">
        <v>996</v>
      </c>
      <c r="G149" s="194" t="s">
        <v>185</v>
      </c>
      <c r="H149" s="195">
        <v>650</v>
      </c>
      <c r="I149" s="196"/>
      <c r="J149" s="197">
        <f>ROUND(I149*H149,2)</f>
        <v>0</v>
      </c>
      <c r="K149" s="198"/>
      <c r="L149" s="199"/>
      <c r="M149" s="200" t="s">
        <v>1</v>
      </c>
      <c r="N149" s="201" t="s">
        <v>41</v>
      </c>
      <c r="O149" s="78"/>
      <c r="P149" s="187">
        <f>O149*H149</f>
        <v>0</v>
      </c>
      <c r="Q149" s="187">
        <v>2.0000000000000002E-05</v>
      </c>
      <c r="R149" s="187">
        <f>Q149*H149</f>
        <v>0.013000000000000001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667</v>
      </c>
      <c r="AT149" s="189" t="s">
        <v>323</v>
      </c>
      <c r="AU149" s="189" t="s">
        <v>84</v>
      </c>
      <c r="AY149" s="15" t="s">
        <v>140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84</v>
      </c>
      <c r="BK149" s="190">
        <f>ROUND(I149*H149,2)</f>
        <v>0</v>
      </c>
      <c r="BL149" s="15" t="s">
        <v>667</v>
      </c>
      <c r="BM149" s="189" t="s">
        <v>997</v>
      </c>
    </row>
    <row r="150" s="2" customFormat="1" ht="24.15" customHeight="1">
      <c r="A150" s="34"/>
      <c r="B150" s="176"/>
      <c r="C150" s="177" t="s">
        <v>236</v>
      </c>
      <c r="D150" s="177" t="s">
        <v>142</v>
      </c>
      <c r="E150" s="178" t="s">
        <v>998</v>
      </c>
      <c r="F150" s="179" t="s">
        <v>999</v>
      </c>
      <c r="G150" s="180" t="s">
        <v>171</v>
      </c>
      <c r="H150" s="181">
        <v>2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41</v>
      </c>
      <c r="O150" s="78"/>
      <c r="P150" s="187">
        <f>O150*H150</f>
        <v>0</v>
      </c>
      <c r="Q150" s="187">
        <v>0</v>
      </c>
      <c r="R150" s="187">
        <f>Q150*H150</f>
        <v>0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400</v>
      </c>
      <c r="AT150" s="189" t="s">
        <v>142</v>
      </c>
      <c r="AU150" s="189" t="s">
        <v>84</v>
      </c>
      <c r="AY150" s="15" t="s">
        <v>140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84</v>
      </c>
      <c r="BK150" s="190">
        <f>ROUND(I150*H150,2)</f>
        <v>0</v>
      </c>
      <c r="BL150" s="15" t="s">
        <v>400</v>
      </c>
      <c r="BM150" s="189" t="s">
        <v>1000</v>
      </c>
    </row>
    <row r="151" s="2" customFormat="1" ht="16.5" customHeight="1">
      <c r="A151" s="34"/>
      <c r="B151" s="176"/>
      <c r="C151" s="191" t="s">
        <v>240</v>
      </c>
      <c r="D151" s="191" t="s">
        <v>323</v>
      </c>
      <c r="E151" s="192" t="s">
        <v>1001</v>
      </c>
      <c r="F151" s="193" t="s">
        <v>1002</v>
      </c>
      <c r="G151" s="194" t="s">
        <v>185</v>
      </c>
      <c r="H151" s="195">
        <v>6</v>
      </c>
      <c r="I151" s="196"/>
      <c r="J151" s="197">
        <f>ROUND(I151*H151,2)</f>
        <v>0</v>
      </c>
      <c r="K151" s="198"/>
      <c r="L151" s="199"/>
      <c r="M151" s="200" t="s">
        <v>1</v>
      </c>
      <c r="N151" s="201" t="s">
        <v>41</v>
      </c>
      <c r="O151" s="78"/>
      <c r="P151" s="187">
        <f>O151*H151</f>
        <v>0</v>
      </c>
      <c r="Q151" s="187">
        <v>0.00046999999999999999</v>
      </c>
      <c r="R151" s="187">
        <f>Q151*H151</f>
        <v>0.00282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1003</v>
      </c>
      <c r="AT151" s="189" t="s">
        <v>323</v>
      </c>
      <c r="AU151" s="189" t="s">
        <v>84</v>
      </c>
      <c r="AY151" s="15" t="s">
        <v>140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84</v>
      </c>
      <c r="BK151" s="190">
        <f>ROUND(I151*H151,2)</f>
        <v>0</v>
      </c>
      <c r="BL151" s="15" t="s">
        <v>400</v>
      </c>
      <c r="BM151" s="189" t="s">
        <v>1004</v>
      </c>
    </row>
    <row r="152" s="2" customFormat="1" ht="24.15" customHeight="1">
      <c r="A152" s="34"/>
      <c r="B152" s="176"/>
      <c r="C152" s="177" t="s">
        <v>244</v>
      </c>
      <c r="D152" s="177" t="s">
        <v>142</v>
      </c>
      <c r="E152" s="178" t="s">
        <v>1005</v>
      </c>
      <c r="F152" s="179" t="s">
        <v>1006</v>
      </c>
      <c r="G152" s="180" t="s">
        <v>185</v>
      </c>
      <c r="H152" s="181">
        <v>490</v>
      </c>
      <c r="I152" s="182"/>
      <c r="J152" s="183">
        <f>ROUND(I152*H152,2)</f>
        <v>0</v>
      </c>
      <c r="K152" s="184"/>
      <c r="L152" s="35"/>
      <c r="M152" s="185" t="s">
        <v>1</v>
      </c>
      <c r="N152" s="186" t="s">
        <v>41</v>
      </c>
      <c r="O152" s="78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400</v>
      </c>
      <c r="AT152" s="189" t="s">
        <v>142</v>
      </c>
      <c r="AU152" s="189" t="s">
        <v>84</v>
      </c>
      <c r="AY152" s="15" t="s">
        <v>140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84</v>
      </c>
      <c r="BK152" s="190">
        <f>ROUND(I152*H152,2)</f>
        <v>0</v>
      </c>
      <c r="BL152" s="15" t="s">
        <v>400</v>
      </c>
      <c r="BM152" s="189" t="s">
        <v>1007</v>
      </c>
    </row>
    <row r="153" s="2" customFormat="1" ht="24.15" customHeight="1">
      <c r="A153" s="34"/>
      <c r="B153" s="176"/>
      <c r="C153" s="177" t="s">
        <v>250</v>
      </c>
      <c r="D153" s="177" t="s">
        <v>142</v>
      </c>
      <c r="E153" s="178" t="s">
        <v>1008</v>
      </c>
      <c r="F153" s="179" t="s">
        <v>1009</v>
      </c>
      <c r="G153" s="180" t="s">
        <v>185</v>
      </c>
      <c r="H153" s="181">
        <v>110</v>
      </c>
      <c r="I153" s="182"/>
      <c r="J153" s="183">
        <f>ROUND(I153*H153,2)</f>
        <v>0</v>
      </c>
      <c r="K153" s="184"/>
      <c r="L153" s="35"/>
      <c r="M153" s="185" t="s">
        <v>1</v>
      </c>
      <c r="N153" s="186" t="s">
        <v>41</v>
      </c>
      <c r="O153" s="78"/>
      <c r="P153" s="187">
        <f>O153*H153</f>
        <v>0</v>
      </c>
      <c r="Q153" s="187">
        <v>0</v>
      </c>
      <c r="R153" s="187">
        <f>Q153*H153</f>
        <v>0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400</v>
      </c>
      <c r="AT153" s="189" t="s">
        <v>142</v>
      </c>
      <c r="AU153" s="189" t="s">
        <v>84</v>
      </c>
      <c r="AY153" s="15" t="s">
        <v>140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84</v>
      </c>
      <c r="BK153" s="190">
        <f>ROUND(I153*H153,2)</f>
        <v>0</v>
      </c>
      <c r="BL153" s="15" t="s">
        <v>400</v>
      </c>
      <c r="BM153" s="189" t="s">
        <v>1010</v>
      </c>
    </row>
    <row r="154" s="2" customFormat="1" ht="24.15" customHeight="1">
      <c r="A154" s="34"/>
      <c r="B154" s="176"/>
      <c r="C154" s="177" t="s">
        <v>254</v>
      </c>
      <c r="D154" s="177" t="s">
        <v>142</v>
      </c>
      <c r="E154" s="178" t="s">
        <v>1011</v>
      </c>
      <c r="F154" s="179" t="s">
        <v>1012</v>
      </c>
      <c r="G154" s="180" t="s">
        <v>185</v>
      </c>
      <c r="H154" s="181">
        <v>30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41</v>
      </c>
      <c r="O154" s="78"/>
      <c r="P154" s="187">
        <f>O154*H154</f>
        <v>0</v>
      </c>
      <c r="Q154" s="187">
        <v>0</v>
      </c>
      <c r="R154" s="187">
        <f>Q154*H154</f>
        <v>0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400</v>
      </c>
      <c r="AT154" s="189" t="s">
        <v>142</v>
      </c>
      <c r="AU154" s="189" t="s">
        <v>84</v>
      </c>
      <c r="AY154" s="15" t="s">
        <v>140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84</v>
      </c>
      <c r="BK154" s="190">
        <f>ROUND(I154*H154,2)</f>
        <v>0</v>
      </c>
      <c r="BL154" s="15" t="s">
        <v>400</v>
      </c>
      <c r="BM154" s="189" t="s">
        <v>1013</v>
      </c>
    </row>
    <row r="155" s="2" customFormat="1" ht="24.15" customHeight="1">
      <c r="A155" s="34"/>
      <c r="B155" s="176"/>
      <c r="C155" s="177" t="s">
        <v>258</v>
      </c>
      <c r="D155" s="177" t="s">
        <v>142</v>
      </c>
      <c r="E155" s="178" t="s">
        <v>1014</v>
      </c>
      <c r="F155" s="179" t="s">
        <v>1015</v>
      </c>
      <c r="G155" s="180" t="s">
        <v>185</v>
      </c>
      <c r="H155" s="181">
        <v>1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78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400</v>
      </c>
      <c r="AT155" s="189" t="s">
        <v>142</v>
      </c>
      <c r="AU155" s="189" t="s">
        <v>84</v>
      </c>
      <c r="AY155" s="15" t="s">
        <v>140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84</v>
      </c>
      <c r="BK155" s="190">
        <f>ROUND(I155*H155,2)</f>
        <v>0</v>
      </c>
      <c r="BL155" s="15" t="s">
        <v>400</v>
      </c>
      <c r="BM155" s="189" t="s">
        <v>1016</v>
      </c>
    </row>
    <row r="156" s="2" customFormat="1" ht="21.75" customHeight="1">
      <c r="A156" s="34"/>
      <c r="B156" s="176"/>
      <c r="C156" s="191" t="s">
        <v>262</v>
      </c>
      <c r="D156" s="191" t="s">
        <v>323</v>
      </c>
      <c r="E156" s="192" t="s">
        <v>1017</v>
      </c>
      <c r="F156" s="193" t="s">
        <v>1018</v>
      </c>
      <c r="G156" s="194" t="s">
        <v>185</v>
      </c>
      <c r="H156" s="195">
        <v>1</v>
      </c>
      <c r="I156" s="196"/>
      <c r="J156" s="197">
        <f>ROUND(I156*H156,2)</f>
        <v>0</v>
      </c>
      <c r="K156" s="198"/>
      <c r="L156" s="199"/>
      <c r="M156" s="200" t="s">
        <v>1</v>
      </c>
      <c r="N156" s="201" t="s">
        <v>41</v>
      </c>
      <c r="O156" s="78"/>
      <c r="P156" s="187">
        <f>O156*H156</f>
        <v>0</v>
      </c>
      <c r="Q156" s="187">
        <v>0.001</v>
      </c>
      <c r="R156" s="187">
        <f>Q156*H156</f>
        <v>0.001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667</v>
      </c>
      <c r="AT156" s="189" t="s">
        <v>323</v>
      </c>
      <c r="AU156" s="189" t="s">
        <v>84</v>
      </c>
      <c r="AY156" s="15" t="s">
        <v>140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84</v>
      </c>
      <c r="BK156" s="190">
        <f>ROUND(I156*H156,2)</f>
        <v>0</v>
      </c>
      <c r="BL156" s="15" t="s">
        <v>667</v>
      </c>
      <c r="BM156" s="189" t="s">
        <v>1019</v>
      </c>
    </row>
    <row r="157" s="2" customFormat="1" ht="24.15" customHeight="1">
      <c r="A157" s="34"/>
      <c r="B157" s="176"/>
      <c r="C157" s="177" t="s">
        <v>266</v>
      </c>
      <c r="D157" s="177" t="s">
        <v>142</v>
      </c>
      <c r="E157" s="178" t="s">
        <v>1020</v>
      </c>
      <c r="F157" s="179" t="s">
        <v>1021</v>
      </c>
      <c r="G157" s="180" t="s">
        <v>185</v>
      </c>
      <c r="H157" s="181">
        <v>30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78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400</v>
      </c>
      <c r="AT157" s="189" t="s">
        <v>142</v>
      </c>
      <c r="AU157" s="189" t="s">
        <v>84</v>
      </c>
      <c r="AY157" s="15" t="s">
        <v>140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84</v>
      </c>
      <c r="BK157" s="190">
        <f>ROUND(I157*H157,2)</f>
        <v>0</v>
      </c>
      <c r="BL157" s="15" t="s">
        <v>400</v>
      </c>
      <c r="BM157" s="189" t="s">
        <v>1022</v>
      </c>
    </row>
    <row r="158" s="2" customFormat="1" ht="16.5" customHeight="1">
      <c r="A158" s="34"/>
      <c r="B158" s="176"/>
      <c r="C158" s="191" t="s">
        <v>270</v>
      </c>
      <c r="D158" s="191" t="s">
        <v>323</v>
      </c>
      <c r="E158" s="192" t="s">
        <v>1023</v>
      </c>
      <c r="F158" s="193" t="s">
        <v>1024</v>
      </c>
      <c r="G158" s="194" t="s">
        <v>185</v>
      </c>
      <c r="H158" s="195">
        <v>30</v>
      </c>
      <c r="I158" s="196"/>
      <c r="J158" s="197">
        <f>ROUND(I158*H158,2)</f>
        <v>0</v>
      </c>
      <c r="K158" s="198"/>
      <c r="L158" s="199"/>
      <c r="M158" s="200" t="s">
        <v>1</v>
      </c>
      <c r="N158" s="201" t="s">
        <v>41</v>
      </c>
      <c r="O158" s="78"/>
      <c r="P158" s="187">
        <f>O158*H158</f>
        <v>0</v>
      </c>
      <c r="Q158" s="187">
        <v>8.0000000000000007E-05</v>
      </c>
      <c r="R158" s="187">
        <f>Q158*H158</f>
        <v>0.0024000000000000002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667</v>
      </c>
      <c r="AT158" s="189" t="s">
        <v>323</v>
      </c>
      <c r="AU158" s="189" t="s">
        <v>84</v>
      </c>
      <c r="AY158" s="15" t="s">
        <v>140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84</v>
      </c>
      <c r="BK158" s="190">
        <f>ROUND(I158*H158,2)</f>
        <v>0</v>
      </c>
      <c r="BL158" s="15" t="s">
        <v>667</v>
      </c>
      <c r="BM158" s="189" t="s">
        <v>1025</v>
      </c>
    </row>
    <row r="159" s="2" customFormat="1" ht="16.5" customHeight="1">
      <c r="A159" s="34"/>
      <c r="B159" s="176"/>
      <c r="C159" s="191" t="s">
        <v>274</v>
      </c>
      <c r="D159" s="191" t="s">
        <v>323</v>
      </c>
      <c r="E159" s="192" t="s">
        <v>1026</v>
      </c>
      <c r="F159" s="193" t="s">
        <v>1027</v>
      </c>
      <c r="G159" s="194" t="s">
        <v>185</v>
      </c>
      <c r="H159" s="195">
        <v>30</v>
      </c>
      <c r="I159" s="196"/>
      <c r="J159" s="197">
        <f>ROUND(I159*H159,2)</f>
        <v>0</v>
      </c>
      <c r="K159" s="198"/>
      <c r="L159" s="199"/>
      <c r="M159" s="200" t="s">
        <v>1</v>
      </c>
      <c r="N159" s="201" t="s">
        <v>41</v>
      </c>
      <c r="O159" s="78"/>
      <c r="P159" s="187">
        <f>O159*H159</f>
        <v>0</v>
      </c>
      <c r="Q159" s="187">
        <v>2.0000000000000002E-05</v>
      </c>
      <c r="R159" s="187">
        <f>Q159*H159</f>
        <v>0.00060000000000000006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667</v>
      </c>
      <c r="AT159" s="189" t="s">
        <v>323</v>
      </c>
      <c r="AU159" s="189" t="s">
        <v>84</v>
      </c>
      <c r="AY159" s="15" t="s">
        <v>140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84</v>
      </c>
      <c r="BK159" s="190">
        <f>ROUND(I159*H159,2)</f>
        <v>0</v>
      </c>
      <c r="BL159" s="15" t="s">
        <v>667</v>
      </c>
      <c r="BM159" s="189" t="s">
        <v>1028</v>
      </c>
    </row>
    <row r="160" s="2" customFormat="1" ht="16.5" customHeight="1">
      <c r="A160" s="34"/>
      <c r="B160" s="176"/>
      <c r="C160" s="191" t="s">
        <v>278</v>
      </c>
      <c r="D160" s="191" t="s">
        <v>323</v>
      </c>
      <c r="E160" s="192" t="s">
        <v>1029</v>
      </c>
      <c r="F160" s="193" t="s">
        <v>1030</v>
      </c>
      <c r="G160" s="194" t="s">
        <v>185</v>
      </c>
      <c r="H160" s="195">
        <v>30</v>
      </c>
      <c r="I160" s="196"/>
      <c r="J160" s="197">
        <f>ROUND(I160*H160,2)</f>
        <v>0</v>
      </c>
      <c r="K160" s="198"/>
      <c r="L160" s="199"/>
      <c r="M160" s="200" t="s">
        <v>1</v>
      </c>
      <c r="N160" s="201" t="s">
        <v>41</v>
      </c>
      <c r="O160" s="78"/>
      <c r="P160" s="187">
        <f>O160*H160</f>
        <v>0</v>
      </c>
      <c r="Q160" s="187">
        <v>1.0000000000000001E-05</v>
      </c>
      <c r="R160" s="187">
        <f>Q160*H160</f>
        <v>0.00030000000000000003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667</v>
      </c>
      <c r="AT160" s="189" t="s">
        <v>323</v>
      </c>
      <c r="AU160" s="189" t="s">
        <v>84</v>
      </c>
      <c r="AY160" s="15" t="s">
        <v>140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84</v>
      </c>
      <c r="BK160" s="190">
        <f>ROUND(I160*H160,2)</f>
        <v>0</v>
      </c>
      <c r="BL160" s="15" t="s">
        <v>667</v>
      </c>
      <c r="BM160" s="189" t="s">
        <v>1031</v>
      </c>
    </row>
    <row r="161" s="2" customFormat="1" ht="24.15" customHeight="1">
      <c r="A161" s="34"/>
      <c r="B161" s="176"/>
      <c r="C161" s="177" t="s">
        <v>282</v>
      </c>
      <c r="D161" s="177" t="s">
        <v>142</v>
      </c>
      <c r="E161" s="178" t="s">
        <v>1032</v>
      </c>
      <c r="F161" s="179" t="s">
        <v>1033</v>
      </c>
      <c r="G161" s="180" t="s">
        <v>185</v>
      </c>
      <c r="H161" s="181">
        <v>15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78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400</v>
      </c>
      <c r="AT161" s="189" t="s">
        <v>142</v>
      </c>
      <c r="AU161" s="189" t="s">
        <v>84</v>
      </c>
      <c r="AY161" s="15" t="s">
        <v>140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84</v>
      </c>
      <c r="BK161" s="190">
        <f>ROUND(I161*H161,2)</f>
        <v>0</v>
      </c>
      <c r="BL161" s="15" t="s">
        <v>400</v>
      </c>
      <c r="BM161" s="189" t="s">
        <v>1034</v>
      </c>
    </row>
    <row r="162" s="2" customFormat="1" ht="21.75" customHeight="1">
      <c r="A162" s="34"/>
      <c r="B162" s="176"/>
      <c r="C162" s="191" t="s">
        <v>286</v>
      </c>
      <c r="D162" s="191" t="s">
        <v>323</v>
      </c>
      <c r="E162" s="192" t="s">
        <v>1035</v>
      </c>
      <c r="F162" s="193" t="s">
        <v>1036</v>
      </c>
      <c r="G162" s="194" t="s">
        <v>185</v>
      </c>
      <c r="H162" s="195">
        <v>15</v>
      </c>
      <c r="I162" s="196"/>
      <c r="J162" s="197">
        <f>ROUND(I162*H162,2)</f>
        <v>0</v>
      </c>
      <c r="K162" s="198"/>
      <c r="L162" s="199"/>
      <c r="M162" s="200" t="s">
        <v>1</v>
      </c>
      <c r="N162" s="201" t="s">
        <v>41</v>
      </c>
      <c r="O162" s="78"/>
      <c r="P162" s="187">
        <f>O162*H162</f>
        <v>0</v>
      </c>
      <c r="Q162" s="187">
        <v>6.9999999999999994E-05</v>
      </c>
      <c r="R162" s="187">
        <f>Q162*H162</f>
        <v>0.0010499999999999999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667</v>
      </c>
      <c r="AT162" s="189" t="s">
        <v>323</v>
      </c>
      <c r="AU162" s="189" t="s">
        <v>84</v>
      </c>
      <c r="AY162" s="15" t="s">
        <v>140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84</v>
      </c>
      <c r="BK162" s="190">
        <f>ROUND(I162*H162,2)</f>
        <v>0</v>
      </c>
      <c r="BL162" s="15" t="s">
        <v>667</v>
      </c>
      <c r="BM162" s="189" t="s">
        <v>1037</v>
      </c>
    </row>
    <row r="163" s="2" customFormat="1" ht="16.5" customHeight="1">
      <c r="A163" s="34"/>
      <c r="B163" s="176"/>
      <c r="C163" s="191" t="s">
        <v>290</v>
      </c>
      <c r="D163" s="191" t="s">
        <v>323</v>
      </c>
      <c r="E163" s="192" t="s">
        <v>1038</v>
      </c>
      <c r="F163" s="193" t="s">
        <v>1039</v>
      </c>
      <c r="G163" s="194" t="s">
        <v>185</v>
      </c>
      <c r="H163" s="195">
        <v>15</v>
      </c>
      <c r="I163" s="196"/>
      <c r="J163" s="197">
        <f>ROUND(I163*H163,2)</f>
        <v>0</v>
      </c>
      <c r="K163" s="198"/>
      <c r="L163" s="199"/>
      <c r="M163" s="200" t="s">
        <v>1</v>
      </c>
      <c r="N163" s="201" t="s">
        <v>41</v>
      </c>
      <c r="O163" s="78"/>
      <c r="P163" s="187">
        <f>O163*H163</f>
        <v>0</v>
      </c>
      <c r="Q163" s="187">
        <v>3.0000000000000001E-05</v>
      </c>
      <c r="R163" s="187">
        <f>Q163*H163</f>
        <v>0.00044999999999999999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667</v>
      </c>
      <c r="AT163" s="189" t="s">
        <v>323</v>
      </c>
      <c r="AU163" s="189" t="s">
        <v>84</v>
      </c>
      <c r="AY163" s="15" t="s">
        <v>140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84</v>
      </c>
      <c r="BK163" s="190">
        <f>ROUND(I163*H163,2)</f>
        <v>0</v>
      </c>
      <c r="BL163" s="15" t="s">
        <v>667</v>
      </c>
      <c r="BM163" s="189" t="s">
        <v>1040</v>
      </c>
    </row>
    <row r="164" s="2" customFormat="1" ht="24.15" customHeight="1">
      <c r="A164" s="34"/>
      <c r="B164" s="176"/>
      <c r="C164" s="177" t="s">
        <v>294</v>
      </c>
      <c r="D164" s="177" t="s">
        <v>142</v>
      </c>
      <c r="E164" s="178" t="s">
        <v>1041</v>
      </c>
      <c r="F164" s="179" t="s">
        <v>1042</v>
      </c>
      <c r="G164" s="180" t="s">
        <v>185</v>
      </c>
      <c r="H164" s="181">
        <v>8</v>
      </c>
      <c r="I164" s="182"/>
      <c r="J164" s="183">
        <f>ROUND(I164*H164,2)</f>
        <v>0</v>
      </c>
      <c r="K164" s="184"/>
      <c r="L164" s="35"/>
      <c r="M164" s="185" t="s">
        <v>1</v>
      </c>
      <c r="N164" s="186" t="s">
        <v>41</v>
      </c>
      <c r="O164" s="78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400</v>
      </c>
      <c r="AT164" s="189" t="s">
        <v>142</v>
      </c>
      <c r="AU164" s="189" t="s">
        <v>84</v>
      </c>
      <c r="AY164" s="15" t="s">
        <v>140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84</v>
      </c>
      <c r="BK164" s="190">
        <f>ROUND(I164*H164,2)</f>
        <v>0</v>
      </c>
      <c r="BL164" s="15" t="s">
        <v>400</v>
      </c>
      <c r="BM164" s="189" t="s">
        <v>1043</v>
      </c>
    </row>
    <row r="165" s="2" customFormat="1" ht="24.15" customHeight="1">
      <c r="A165" s="34"/>
      <c r="B165" s="176"/>
      <c r="C165" s="191" t="s">
        <v>298</v>
      </c>
      <c r="D165" s="191" t="s">
        <v>323</v>
      </c>
      <c r="E165" s="192" t="s">
        <v>1044</v>
      </c>
      <c r="F165" s="193" t="s">
        <v>1045</v>
      </c>
      <c r="G165" s="194" t="s">
        <v>185</v>
      </c>
      <c r="H165" s="195">
        <v>8</v>
      </c>
      <c r="I165" s="196"/>
      <c r="J165" s="197">
        <f>ROUND(I165*H165,2)</f>
        <v>0</v>
      </c>
      <c r="K165" s="198"/>
      <c r="L165" s="199"/>
      <c r="M165" s="200" t="s">
        <v>1</v>
      </c>
      <c r="N165" s="201" t="s">
        <v>41</v>
      </c>
      <c r="O165" s="78"/>
      <c r="P165" s="187">
        <f>O165*H165</f>
        <v>0</v>
      </c>
      <c r="Q165" s="187">
        <v>6.9999999999999994E-05</v>
      </c>
      <c r="R165" s="187">
        <f>Q165*H165</f>
        <v>0.00055999999999999995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667</v>
      </c>
      <c r="AT165" s="189" t="s">
        <v>323</v>
      </c>
      <c r="AU165" s="189" t="s">
        <v>84</v>
      </c>
      <c r="AY165" s="15" t="s">
        <v>140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84</v>
      </c>
      <c r="BK165" s="190">
        <f>ROUND(I165*H165,2)</f>
        <v>0</v>
      </c>
      <c r="BL165" s="15" t="s">
        <v>667</v>
      </c>
      <c r="BM165" s="189" t="s">
        <v>1046</v>
      </c>
    </row>
    <row r="166" s="2" customFormat="1" ht="16.5" customHeight="1">
      <c r="A166" s="34"/>
      <c r="B166" s="176"/>
      <c r="C166" s="191" t="s">
        <v>302</v>
      </c>
      <c r="D166" s="191" t="s">
        <v>323</v>
      </c>
      <c r="E166" s="192" t="s">
        <v>1038</v>
      </c>
      <c r="F166" s="193" t="s">
        <v>1039</v>
      </c>
      <c r="G166" s="194" t="s">
        <v>185</v>
      </c>
      <c r="H166" s="195">
        <v>8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41</v>
      </c>
      <c r="O166" s="78"/>
      <c r="P166" s="187">
        <f>O166*H166</f>
        <v>0</v>
      </c>
      <c r="Q166" s="187">
        <v>3.0000000000000001E-05</v>
      </c>
      <c r="R166" s="187">
        <f>Q166*H166</f>
        <v>0.00024000000000000001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667</v>
      </c>
      <c r="AT166" s="189" t="s">
        <v>323</v>
      </c>
      <c r="AU166" s="189" t="s">
        <v>84</v>
      </c>
      <c r="AY166" s="15" t="s">
        <v>140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84</v>
      </c>
      <c r="BK166" s="190">
        <f>ROUND(I166*H166,2)</f>
        <v>0</v>
      </c>
      <c r="BL166" s="15" t="s">
        <v>667</v>
      </c>
      <c r="BM166" s="189" t="s">
        <v>1047</v>
      </c>
    </row>
    <row r="167" s="2" customFormat="1" ht="33" customHeight="1">
      <c r="A167" s="34"/>
      <c r="B167" s="176"/>
      <c r="C167" s="177" t="s">
        <v>306</v>
      </c>
      <c r="D167" s="177" t="s">
        <v>142</v>
      </c>
      <c r="E167" s="178" t="s">
        <v>1048</v>
      </c>
      <c r="F167" s="179" t="s">
        <v>1049</v>
      </c>
      <c r="G167" s="180" t="s">
        <v>185</v>
      </c>
      <c r="H167" s="181">
        <v>12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41</v>
      </c>
      <c r="O167" s="78"/>
      <c r="P167" s="187">
        <f>O167*H167</f>
        <v>0</v>
      </c>
      <c r="Q167" s="187">
        <v>0</v>
      </c>
      <c r="R167" s="187">
        <f>Q167*H167</f>
        <v>0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400</v>
      </c>
      <c r="AT167" s="189" t="s">
        <v>142</v>
      </c>
      <c r="AU167" s="189" t="s">
        <v>84</v>
      </c>
      <c r="AY167" s="15" t="s">
        <v>140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84</v>
      </c>
      <c r="BK167" s="190">
        <f>ROUND(I167*H167,2)</f>
        <v>0</v>
      </c>
      <c r="BL167" s="15" t="s">
        <v>400</v>
      </c>
      <c r="BM167" s="189" t="s">
        <v>1050</v>
      </c>
    </row>
    <row r="168" s="2" customFormat="1" ht="33" customHeight="1">
      <c r="A168" s="34"/>
      <c r="B168" s="176"/>
      <c r="C168" s="191" t="s">
        <v>310</v>
      </c>
      <c r="D168" s="191" t="s">
        <v>323</v>
      </c>
      <c r="E168" s="192" t="s">
        <v>1051</v>
      </c>
      <c r="F168" s="193" t="s">
        <v>1052</v>
      </c>
      <c r="G168" s="194" t="s">
        <v>185</v>
      </c>
      <c r="H168" s="195">
        <v>12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41</v>
      </c>
      <c r="O168" s="78"/>
      <c r="P168" s="187">
        <f>O168*H168</f>
        <v>0</v>
      </c>
      <c r="Q168" s="187">
        <v>6.9999999999999994E-05</v>
      </c>
      <c r="R168" s="187">
        <f>Q168*H168</f>
        <v>0.00083999999999999993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667</v>
      </c>
      <c r="AT168" s="189" t="s">
        <v>323</v>
      </c>
      <c r="AU168" s="189" t="s">
        <v>84</v>
      </c>
      <c r="AY168" s="15" t="s">
        <v>140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84</v>
      </c>
      <c r="BK168" s="190">
        <f>ROUND(I168*H168,2)</f>
        <v>0</v>
      </c>
      <c r="BL168" s="15" t="s">
        <v>667</v>
      </c>
      <c r="BM168" s="189" t="s">
        <v>1053</v>
      </c>
    </row>
    <row r="169" s="2" customFormat="1" ht="16.5" customHeight="1">
      <c r="A169" s="34"/>
      <c r="B169" s="176"/>
      <c r="C169" s="191" t="s">
        <v>314</v>
      </c>
      <c r="D169" s="191" t="s">
        <v>323</v>
      </c>
      <c r="E169" s="192" t="s">
        <v>1038</v>
      </c>
      <c r="F169" s="193" t="s">
        <v>1039</v>
      </c>
      <c r="G169" s="194" t="s">
        <v>185</v>
      </c>
      <c r="H169" s="195">
        <v>12</v>
      </c>
      <c r="I169" s="196"/>
      <c r="J169" s="197">
        <f>ROUND(I169*H169,2)</f>
        <v>0</v>
      </c>
      <c r="K169" s="198"/>
      <c r="L169" s="199"/>
      <c r="M169" s="200" t="s">
        <v>1</v>
      </c>
      <c r="N169" s="201" t="s">
        <v>41</v>
      </c>
      <c r="O169" s="78"/>
      <c r="P169" s="187">
        <f>O169*H169</f>
        <v>0</v>
      </c>
      <c r="Q169" s="187">
        <v>3.0000000000000001E-05</v>
      </c>
      <c r="R169" s="187">
        <f>Q169*H169</f>
        <v>0.00036000000000000002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667</v>
      </c>
      <c r="AT169" s="189" t="s">
        <v>323</v>
      </c>
      <c r="AU169" s="189" t="s">
        <v>84</v>
      </c>
      <c r="AY169" s="15" t="s">
        <v>140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84</v>
      </c>
      <c r="BK169" s="190">
        <f>ROUND(I169*H169,2)</f>
        <v>0</v>
      </c>
      <c r="BL169" s="15" t="s">
        <v>667</v>
      </c>
      <c r="BM169" s="189" t="s">
        <v>1054</v>
      </c>
    </row>
    <row r="170" s="2" customFormat="1" ht="24.15" customHeight="1">
      <c r="A170" s="34"/>
      <c r="B170" s="176"/>
      <c r="C170" s="177" t="s">
        <v>318</v>
      </c>
      <c r="D170" s="177" t="s">
        <v>142</v>
      </c>
      <c r="E170" s="178" t="s">
        <v>1055</v>
      </c>
      <c r="F170" s="179" t="s">
        <v>1056</v>
      </c>
      <c r="G170" s="180" t="s">
        <v>185</v>
      </c>
      <c r="H170" s="181">
        <v>10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400</v>
      </c>
      <c r="AT170" s="189" t="s">
        <v>142</v>
      </c>
      <c r="AU170" s="189" t="s">
        <v>84</v>
      </c>
      <c r="AY170" s="15" t="s">
        <v>140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84</v>
      </c>
      <c r="BK170" s="190">
        <f>ROUND(I170*H170,2)</f>
        <v>0</v>
      </c>
      <c r="BL170" s="15" t="s">
        <v>400</v>
      </c>
      <c r="BM170" s="189" t="s">
        <v>1057</v>
      </c>
    </row>
    <row r="171" s="2" customFormat="1" ht="24.15" customHeight="1">
      <c r="A171" s="34"/>
      <c r="B171" s="176"/>
      <c r="C171" s="191" t="s">
        <v>322</v>
      </c>
      <c r="D171" s="191" t="s">
        <v>323</v>
      </c>
      <c r="E171" s="192" t="s">
        <v>1058</v>
      </c>
      <c r="F171" s="193" t="s">
        <v>1059</v>
      </c>
      <c r="G171" s="194" t="s">
        <v>185</v>
      </c>
      <c r="H171" s="195">
        <v>10</v>
      </c>
      <c r="I171" s="196"/>
      <c r="J171" s="197">
        <f>ROUND(I171*H171,2)</f>
        <v>0</v>
      </c>
      <c r="K171" s="198"/>
      <c r="L171" s="199"/>
      <c r="M171" s="200" t="s">
        <v>1</v>
      </c>
      <c r="N171" s="201" t="s">
        <v>41</v>
      </c>
      <c r="O171" s="78"/>
      <c r="P171" s="187">
        <f>O171*H171</f>
        <v>0</v>
      </c>
      <c r="Q171" s="187">
        <v>5.0000000000000002E-05</v>
      </c>
      <c r="R171" s="187">
        <f>Q171*H171</f>
        <v>0.00050000000000000001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667</v>
      </c>
      <c r="AT171" s="189" t="s">
        <v>323</v>
      </c>
      <c r="AU171" s="189" t="s">
        <v>84</v>
      </c>
      <c r="AY171" s="15" t="s">
        <v>140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84</v>
      </c>
      <c r="BK171" s="190">
        <f>ROUND(I171*H171,2)</f>
        <v>0</v>
      </c>
      <c r="BL171" s="15" t="s">
        <v>667</v>
      </c>
      <c r="BM171" s="189" t="s">
        <v>1060</v>
      </c>
    </row>
    <row r="172" s="2" customFormat="1" ht="16.5" customHeight="1">
      <c r="A172" s="34"/>
      <c r="B172" s="176"/>
      <c r="C172" s="191" t="s">
        <v>327</v>
      </c>
      <c r="D172" s="191" t="s">
        <v>323</v>
      </c>
      <c r="E172" s="192" t="s">
        <v>1038</v>
      </c>
      <c r="F172" s="193" t="s">
        <v>1039</v>
      </c>
      <c r="G172" s="194" t="s">
        <v>185</v>
      </c>
      <c r="H172" s="195">
        <v>10</v>
      </c>
      <c r="I172" s="196"/>
      <c r="J172" s="197">
        <f>ROUND(I172*H172,2)</f>
        <v>0</v>
      </c>
      <c r="K172" s="198"/>
      <c r="L172" s="199"/>
      <c r="M172" s="200" t="s">
        <v>1</v>
      </c>
      <c r="N172" s="201" t="s">
        <v>41</v>
      </c>
      <c r="O172" s="78"/>
      <c r="P172" s="187">
        <f>O172*H172</f>
        <v>0</v>
      </c>
      <c r="Q172" s="187">
        <v>3.0000000000000001E-05</v>
      </c>
      <c r="R172" s="187">
        <f>Q172*H172</f>
        <v>0.00030000000000000003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667</v>
      </c>
      <c r="AT172" s="189" t="s">
        <v>323</v>
      </c>
      <c r="AU172" s="189" t="s">
        <v>84</v>
      </c>
      <c r="AY172" s="15" t="s">
        <v>140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84</v>
      </c>
      <c r="BK172" s="190">
        <f>ROUND(I172*H172,2)</f>
        <v>0</v>
      </c>
      <c r="BL172" s="15" t="s">
        <v>667</v>
      </c>
      <c r="BM172" s="189" t="s">
        <v>1061</v>
      </c>
    </row>
    <row r="173" s="2" customFormat="1" ht="24.15" customHeight="1">
      <c r="A173" s="34"/>
      <c r="B173" s="176"/>
      <c r="C173" s="177" t="s">
        <v>331</v>
      </c>
      <c r="D173" s="177" t="s">
        <v>142</v>
      </c>
      <c r="E173" s="178" t="s">
        <v>1062</v>
      </c>
      <c r="F173" s="179" t="s">
        <v>1063</v>
      </c>
      <c r="G173" s="180" t="s">
        <v>185</v>
      </c>
      <c r="H173" s="181">
        <v>9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41</v>
      </c>
      <c r="O173" s="78"/>
      <c r="P173" s="187">
        <f>O173*H173</f>
        <v>0</v>
      </c>
      <c r="Q173" s="187">
        <v>0</v>
      </c>
      <c r="R173" s="187">
        <f>Q173*H173</f>
        <v>0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400</v>
      </c>
      <c r="AT173" s="189" t="s">
        <v>142</v>
      </c>
      <c r="AU173" s="189" t="s">
        <v>84</v>
      </c>
      <c r="AY173" s="15" t="s">
        <v>140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84</v>
      </c>
      <c r="BK173" s="190">
        <f>ROUND(I173*H173,2)</f>
        <v>0</v>
      </c>
      <c r="BL173" s="15" t="s">
        <v>400</v>
      </c>
      <c r="BM173" s="189" t="s">
        <v>1064</v>
      </c>
    </row>
    <row r="174" s="2" customFormat="1" ht="16.5" customHeight="1">
      <c r="A174" s="34"/>
      <c r="B174" s="176"/>
      <c r="C174" s="191" t="s">
        <v>335</v>
      </c>
      <c r="D174" s="191" t="s">
        <v>323</v>
      </c>
      <c r="E174" s="192" t="s">
        <v>1065</v>
      </c>
      <c r="F174" s="193" t="s">
        <v>1066</v>
      </c>
      <c r="G174" s="194" t="s">
        <v>185</v>
      </c>
      <c r="H174" s="195">
        <v>9</v>
      </c>
      <c r="I174" s="196"/>
      <c r="J174" s="197">
        <f>ROUND(I174*H174,2)</f>
        <v>0</v>
      </c>
      <c r="K174" s="198"/>
      <c r="L174" s="199"/>
      <c r="M174" s="200" t="s">
        <v>1</v>
      </c>
      <c r="N174" s="201" t="s">
        <v>41</v>
      </c>
      <c r="O174" s="78"/>
      <c r="P174" s="187">
        <f>O174*H174</f>
        <v>0</v>
      </c>
      <c r="Q174" s="187">
        <v>0.00012999999999999999</v>
      </c>
      <c r="R174" s="187">
        <f>Q174*H174</f>
        <v>0.0011699999999999998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667</v>
      </c>
      <c r="AT174" s="189" t="s">
        <v>323</v>
      </c>
      <c r="AU174" s="189" t="s">
        <v>84</v>
      </c>
      <c r="AY174" s="15" t="s">
        <v>140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84</v>
      </c>
      <c r="BK174" s="190">
        <f>ROUND(I174*H174,2)</f>
        <v>0</v>
      </c>
      <c r="BL174" s="15" t="s">
        <v>667</v>
      </c>
      <c r="BM174" s="189" t="s">
        <v>1067</v>
      </c>
    </row>
    <row r="175" s="2" customFormat="1" ht="24.15" customHeight="1">
      <c r="A175" s="34"/>
      <c r="B175" s="176"/>
      <c r="C175" s="177" t="s">
        <v>339</v>
      </c>
      <c r="D175" s="177" t="s">
        <v>142</v>
      </c>
      <c r="E175" s="178" t="s">
        <v>1068</v>
      </c>
      <c r="F175" s="179" t="s">
        <v>1069</v>
      </c>
      <c r="G175" s="180" t="s">
        <v>185</v>
      </c>
      <c r="H175" s="181">
        <v>155</v>
      </c>
      <c r="I175" s="182"/>
      <c r="J175" s="183">
        <f>ROUND(I175*H175,2)</f>
        <v>0</v>
      </c>
      <c r="K175" s="184"/>
      <c r="L175" s="35"/>
      <c r="M175" s="185" t="s">
        <v>1</v>
      </c>
      <c r="N175" s="186" t="s">
        <v>41</v>
      </c>
      <c r="O175" s="78"/>
      <c r="P175" s="187">
        <f>O175*H175</f>
        <v>0</v>
      </c>
      <c r="Q175" s="187">
        <v>0</v>
      </c>
      <c r="R175" s="187">
        <f>Q175*H175</f>
        <v>0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400</v>
      </c>
      <c r="AT175" s="189" t="s">
        <v>142</v>
      </c>
      <c r="AU175" s="189" t="s">
        <v>84</v>
      </c>
      <c r="AY175" s="15" t="s">
        <v>140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84</v>
      </c>
      <c r="BK175" s="190">
        <f>ROUND(I175*H175,2)</f>
        <v>0</v>
      </c>
      <c r="BL175" s="15" t="s">
        <v>400</v>
      </c>
      <c r="BM175" s="189" t="s">
        <v>1070</v>
      </c>
    </row>
    <row r="176" s="2" customFormat="1" ht="16.5" customHeight="1">
      <c r="A176" s="34"/>
      <c r="B176" s="176"/>
      <c r="C176" s="191" t="s">
        <v>343</v>
      </c>
      <c r="D176" s="191" t="s">
        <v>323</v>
      </c>
      <c r="E176" s="192" t="s">
        <v>1038</v>
      </c>
      <c r="F176" s="193" t="s">
        <v>1039</v>
      </c>
      <c r="G176" s="194" t="s">
        <v>185</v>
      </c>
      <c r="H176" s="195">
        <v>49</v>
      </c>
      <c r="I176" s="196"/>
      <c r="J176" s="197">
        <f>ROUND(I176*H176,2)</f>
        <v>0</v>
      </c>
      <c r="K176" s="198"/>
      <c r="L176" s="199"/>
      <c r="M176" s="200" t="s">
        <v>1</v>
      </c>
      <c r="N176" s="201" t="s">
        <v>41</v>
      </c>
      <c r="O176" s="78"/>
      <c r="P176" s="187">
        <f>O176*H176</f>
        <v>0</v>
      </c>
      <c r="Q176" s="187">
        <v>3.0000000000000001E-05</v>
      </c>
      <c r="R176" s="187">
        <f>Q176*H176</f>
        <v>0.00147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667</v>
      </c>
      <c r="AT176" s="189" t="s">
        <v>323</v>
      </c>
      <c r="AU176" s="189" t="s">
        <v>84</v>
      </c>
      <c r="AY176" s="15" t="s">
        <v>140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84</v>
      </c>
      <c r="BK176" s="190">
        <f>ROUND(I176*H176,2)</f>
        <v>0</v>
      </c>
      <c r="BL176" s="15" t="s">
        <v>667</v>
      </c>
      <c r="BM176" s="189" t="s">
        <v>1071</v>
      </c>
    </row>
    <row r="177" s="2" customFormat="1" ht="16.5" customHeight="1">
      <c r="A177" s="34"/>
      <c r="B177" s="176"/>
      <c r="C177" s="191" t="s">
        <v>347</v>
      </c>
      <c r="D177" s="191" t="s">
        <v>323</v>
      </c>
      <c r="E177" s="192" t="s">
        <v>1072</v>
      </c>
      <c r="F177" s="193" t="s">
        <v>1073</v>
      </c>
      <c r="G177" s="194" t="s">
        <v>185</v>
      </c>
      <c r="H177" s="195">
        <v>53</v>
      </c>
      <c r="I177" s="196"/>
      <c r="J177" s="197">
        <f>ROUND(I177*H177,2)</f>
        <v>0</v>
      </c>
      <c r="K177" s="198"/>
      <c r="L177" s="199"/>
      <c r="M177" s="200" t="s">
        <v>1</v>
      </c>
      <c r="N177" s="201" t="s">
        <v>41</v>
      </c>
      <c r="O177" s="78"/>
      <c r="P177" s="187">
        <f>O177*H177</f>
        <v>0</v>
      </c>
      <c r="Q177" s="187">
        <v>2.0000000000000002E-05</v>
      </c>
      <c r="R177" s="187">
        <f>Q177*H177</f>
        <v>0.0010600000000000002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667</v>
      </c>
      <c r="AT177" s="189" t="s">
        <v>323</v>
      </c>
      <c r="AU177" s="189" t="s">
        <v>84</v>
      </c>
      <c r="AY177" s="15" t="s">
        <v>140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84</v>
      </c>
      <c r="BK177" s="190">
        <f>ROUND(I177*H177,2)</f>
        <v>0</v>
      </c>
      <c r="BL177" s="15" t="s">
        <v>667</v>
      </c>
      <c r="BM177" s="189" t="s">
        <v>1074</v>
      </c>
    </row>
    <row r="178" s="2" customFormat="1" ht="24.15" customHeight="1">
      <c r="A178" s="34"/>
      <c r="B178" s="176"/>
      <c r="C178" s="191" t="s">
        <v>351</v>
      </c>
      <c r="D178" s="191" t="s">
        <v>323</v>
      </c>
      <c r="E178" s="192" t="s">
        <v>1075</v>
      </c>
      <c r="F178" s="193" t="s">
        <v>1076</v>
      </c>
      <c r="G178" s="194" t="s">
        <v>185</v>
      </c>
      <c r="H178" s="195">
        <v>155</v>
      </c>
      <c r="I178" s="196"/>
      <c r="J178" s="197">
        <f>ROUND(I178*H178,2)</f>
        <v>0</v>
      </c>
      <c r="K178" s="198"/>
      <c r="L178" s="199"/>
      <c r="M178" s="200" t="s">
        <v>1</v>
      </c>
      <c r="N178" s="201" t="s">
        <v>41</v>
      </c>
      <c r="O178" s="78"/>
      <c r="P178" s="187">
        <f>O178*H178</f>
        <v>0</v>
      </c>
      <c r="Q178" s="187">
        <v>8.0000000000000007E-05</v>
      </c>
      <c r="R178" s="187">
        <f>Q178*H178</f>
        <v>0.012400000000000001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667</v>
      </c>
      <c r="AT178" s="189" t="s">
        <v>323</v>
      </c>
      <c r="AU178" s="189" t="s">
        <v>84</v>
      </c>
      <c r="AY178" s="15" t="s">
        <v>140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84</v>
      </c>
      <c r="BK178" s="190">
        <f>ROUND(I178*H178,2)</f>
        <v>0</v>
      </c>
      <c r="BL178" s="15" t="s">
        <v>667</v>
      </c>
      <c r="BM178" s="189" t="s">
        <v>1077</v>
      </c>
    </row>
    <row r="179" s="2" customFormat="1" ht="24.15" customHeight="1">
      <c r="A179" s="34"/>
      <c r="B179" s="176"/>
      <c r="C179" s="177" t="s">
        <v>355</v>
      </c>
      <c r="D179" s="177" t="s">
        <v>142</v>
      </c>
      <c r="E179" s="178" t="s">
        <v>1078</v>
      </c>
      <c r="F179" s="179" t="s">
        <v>1079</v>
      </c>
      <c r="G179" s="180" t="s">
        <v>185</v>
      </c>
      <c r="H179" s="181">
        <v>1</v>
      </c>
      <c r="I179" s="182"/>
      <c r="J179" s="183">
        <f>ROUND(I179*H179,2)</f>
        <v>0</v>
      </c>
      <c r="K179" s="184"/>
      <c r="L179" s="35"/>
      <c r="M179" s="185" t="s">
        <v>1</v>
      </c>
      <c r="N179" s="186" t="s">
        <v>41</v>
      </c>
      <c r="O179" s="78"/>
      <c r="P179" s="187">
        <f>O179*H179</f>
        <v>0</v>
      </c>
      <c r="Q179" s="187">
        <v>0</v>
      </c>
      <c r="R179" s="187">
        <f>Q179*H179</f>
        <v>0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400</v>
      </c>
      <c r="AT179" s="189" t="s">
        <v>142</v>
      </c>
      <c r="AU179" s="189" t="s">
        <v>84</v>
      </c>
      <c r="AY179" s="15" t="s">
        <v>140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84</v>
      </c>
      <c r="BK179" s="190">
        <f>ROUND(I179*H179,2)</f>
        <v>0</v>
      </c>
      <c r="BL179" s="15" t="s">
        <v>400</v>
      </c>
      <c r="BM179" s="189" t="s">
        <v>1080</v>
      </c>
    </row>
    <row r="180" s="2" customFormat="1" ht="49.05" customHeight="1">
      <c r="A180" s="34"/>
      <c r="B180" s="176"/>
      <c r="C180" s="191" t="s">
        <v>359</v>
      </c>
      <c r="D180" s="191" t="s">
        <v>323</v>
      </c>
      <c r="E180" s="192" t="s">
        <v>1081</v>
      </c>
      <c r="F180" s="193" t="s">
        <v>1082</v>
      </c>
      <c r="G180" s="194" t="s">
        <v>185</v>
      </c>
      <c r="H180" s="195">
        <v>1</v>
      </c>
      <c r="I180" s="196"/>
      <c r="J180" s="197">
        <f>ROUND(I180*H180,2)</f>
        <v>0</v>
      </c>
      <c r="K180" s="198"/>
      <c r="L180" s="199"/>
      <c r="M180" s="200" t="s">
        <v>1</v>
      </c>
      <c r="N180" s="201" t="s">
        <v>41</v>
      </c>
      <c r="O180" s="78"/>
      <c r="P180" s="187">
        <f>O180*H180</f>
        <v>0</v>
      </c>
      <c r="Q180" s="187">
        <v>0.00035</v>
      </c>
      <c r="R180" s="187">
        <f>Q180*H180</f>
        <v>0.00035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667</v>
      </c>
      <c r="AT180" s="189" t="s">
        <v>323</v>
      </c>
      <c r="AU180" s="189" t="s">
        <v>84</v>
      </c>
      <c r="AY180" s="15" t="s">
        <v>140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84</v>
      </c>
      <c r="BK180" s="190">
        <f>ROUND(I180*H180,2)</f>
        <v>0</v>
      </c>
      <c r="BL180" s="15" t="s">
        <v>667</v>
      </c>
      <c r="BM180" s="189" t="s">
        <v>1083</v>
      </c>
    </row>
    <row r="181" s="2" customFormat="1" ht="16.5" customHeight="1">
      <c r="A181" s="34"/>
      <c r="B181" s="176"/>
      <c r="C181" s="177" t="s">
        <v>364</v>
      </c>
      <c r="D181" s="177" t="s">
        <v>142</v>
      </c>
      <c r="E181" s="178" t="s">
        <v>1084</v>
      </c>
      <c r="F181" s="179" t="s">
        <v>1085</v>
      </c>
      <c r="G181" s="180" t="s">
        <v>185</v>
      </c>
      <c r="H181" s="181">
        <v>8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41</v>
      </c>
      <c r="O181" s="78"/>
      <c r="P181" s="187">
        <f>O181*H181</f>
        <v>0</v>
      </c>
      <c r="Q181" s="187">
        <v>0</v>
      </c>
      <c r="R181" s="187">
        <f>Q181*H181</f>
        <v>0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400</v>
      </c>
      <c r="AT181" s="189" t="s">
        <v>142</v>
      </c>
      <c r="AU181" s="189" t="s">
        <v>84</v>
      </c>
      <c r="AY181" s="15" t="s">
        <v>140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84</v>
      </c>
      <c r="BK181" s="190">
        <f>ROUND(I181*H181,2)</f>
        <v>0</v>
      </c>
      <c r="BL181" s="15" t="s">
        <v>400</v>
      </c>
      <c r="BM181" s="189" t="s">
        <v>1086</v>
      </c>
    </row>
    <row r="182" s="2" customFormat="1" ht="44.25" customHeight="1">
      <c r="A182" s="34"/>
      <c r="B182" s="176"/>
      <c r="C182" s="191" t="s">
        <v>368</v>
      </c>
      <c r="D182" s="191" t="s">
        <v>323</v>
      </c>
      <c r="E182" s="192" t="s">
        <v>1087</v>
      </c>
      <c r="F182" s="193" t="s">
        <v>1088</v>
      </c>
      <c r="G182" s="194" t="s">
        <v>185</v>
      </c>
      <c r="H182" s="195">
        <v>8</v>
      </c>
      <c r="I182" s="196"/>
      <c r="J182" s="197">
        <f>ROUND(I182*H182,2)</f>
        <v>0</v>
      </c>
      <c r="K182" s="198"/>
      <c r="L182" s="199"/>
      <c r="M182" s="200" t="s">
        <v>1</v>
      </c>
      <c r="N182" s="201" t="s">
        <v>41</v>
      </c>
      <c r="O182" s="78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667</v>
      </c>
      <c r="AT182" s="189" t="s">
        <v>323</v>
      </c>
      <c r="AU182" s="189" t="s">
        <v>84</v>
      </c>
      <c r="AY182" s="15" t="s">
        <v>140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84</v>
      </c>
      <c r="BK182" s="190">
        <f>ROUND(I182*H182,2)</f>
        <v>0</v>
      </c>
      <c r="BL182" s="15" t="s">
        <v>667</v>
      </c>
      <c r="BM182" s="189" t="s">
        <v>1089</v>
      </c>
    </row>
    <row r="183" s="2" customFormat="1" ht="21.75" customHeight="1">
      <c r="A183" s="34"/>
      <c r="B183" s="176"/>
      <c r="C183" s="177" t="s">
        <v>372</v>
      </c>
      <c r="D183" s="177" t="s">
        <v>142</v>
      </c>
      <c r="E183" s="178" t="s">
        <v>1090</v>
      </c>
      <c r="F183" s="179" t="s">
        <v>1091</v>
      </c>
      <c r="G183" s="180" t="s">
        <v>185</v>
      </c>
      <c r="H183" s="181">
        <v>1</v>
      </c>
      <c r="I183" s="182"/>
      <c r="J183" s="183">
        <f>ROUND(I183*H183,2)</f>
        <v>0</v>
      </c>
      <c r="K183" s="184"/>
      <c r="L183" s="35"/>
      <c r="M183" s="185" t="s">
        <v>1</v>
      </c>
      <c r="N183" s="186" t="s">
        <v>41</v>
      </c>
      <c r="O183" s="78"/>
      <c r="P183" s="187">
        <f>O183*H183</f>
        <v>0</v>
      </c>
      <c r="Q183" s="187">
        <v>0</v>
      </c>
      <c r="R183" s="187">
        <f>Q183*H183</f>
        <v>0</v>
      </c>
      <c r="S183" s="187">
        <v>0</v>
      </c>
      <c r="T183" s="18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9" t="s">
        <v>400</v>
      </c>
      <c r="AT183" s="189" t="s">
        <v>142</v>
      </c>
      <c r="AU183" s="189" t="s">
        <v>84</v>
      </c>
      <c r="AY183" s="15" t="s">
        <v>140</v>
      </c>
      <c r="BE183" s="190">
        <f>IF(N183="základná",J183,0)</f>
        <v>0</v>
      </c>
      <c r="BF183" s="190">
        <f>IF(N183="znížená",J183,0)</f>
        <v>0</v>
      </c>
      <c r="BG183" s="190">
        <f>IF(N183="zákl. prenesená",J183,0)</f>
        <v>0</v>
      </c>
      <c r="BH183" s="190">
        <f>IF(N183="zníž. prenesená",J183,0)</f>
        <v>0</v>
      </c>
      <c r="BI183" s="190">
        <f>IF(N183="nulová",J183,0)</f>
        <v>0</v>
      </c>
      <c r="BJ183" s="15" t="s">
        <v>84</v>
      </c>
      <c r="BK183" s="190">
        <f>ROUND(I183*H183,2)</f>
        <v>0</v>
      </c>
      <c r="BL183" s="15" t="s">
        <v>400</v>
      </c>
      <c r="BM183" s="189" t="s">
        <v>1092</v>
      </c>
    </row>
    <row r="184" s="2" customFormat="1" ht="55.5" customHeight="1">
      <c r="A184" s="34"/>
      <c r="B184" s="176"/>
      <c r="C184" s="191" t="s">
        <v>376</v>
      </c>
      <c r="D184" s="191" t="s">
        <v>323</v>
      </c>
      <c r="E184" s="192" t="s">
        <v>1093</v>
      </c>
      <c r="F184" s="193" t="s">
        <v>1094</v>
      </c>
      <c r="G184" s="194" t="s">
        <v>185</v>
      </c>
      <c r="H184" s="195">
        <v>1</v>
      </c>
      <c r="I184" s="196"/>
      <c r="J184" s="197">
        <f>ROUND(I184*H184,2)</f>
        <v>0</v>
      </c>
      <c r="K184" s="198"/>
      <c r="L184" s="199"/>
      <c r="M184" s="200" t="s">
        <v>1</v>
      </c>
      <c r="N184" s="201" t="s">
        <v>41</v>
      </c>
      <c r="O184" s="78"/>
      <c r="P184" s="187">
        <f>O184*H184</f>
        <v>0</v>
      </c>
      <c r="Q184" s="187">
        <v>0</v>
      </c>
      <c r="R184" s="187">
        <f>Q184*H184</f>
        <v>0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667</v>
      </c>
      <c r="AT184" s="189" t="s">
        <v>323</v>
      </c>
      <c r="AU184" s="189" t="s">
        <v>84</v>
      </c>
      <c r="AY184" s="15" t="s">
        <v>140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84</v>
      </c>
      <c r="BK184" s="190">
        <f>ROUND(I184*H184,2)</f>
        <v>0</v>
      </c>
      <c r="BL184" s="15" t="s">
        <v>667</v>
      </c>
      <c r="BM184" s="189" t="s">
        <v>1095</v>
      </c>
    </row>
    <row r="185" s="2" customFormat="1" ht="44.25" customHeight="1">
      <c r="A185" s="34"/>
      <c r="B185" s="176"/>
      <c r="C185" s="191" t="s">
        <v>380</v>
      </c>
      <c r="D185" s="191" t="s">
        <v>323</v>
      </c>
      <c r="E185" s="192" t="s">
        <v>1096</v>
      </c>
      <c r="F185" s="193" t="s">
        <v>1097</v>
      </c>
      <c r="G185" s="194" t="s">
        <v>185</v>
      </c>
      <c r="H185" s="195">
        <v>1</v>
      </c>
      <c r="I185" s="196"/>
      <c r="J185" s="197">
        <f>ROUND(I185*H185,2)</f>
        <v>0</v>
      </c>
      <c r="K185" s="198"/>
      <c r="L185" s="199"/>
      <c r="M185" s="200" t="s">
        <v>1</v>
      </c>
      <c r="N185" s="201" t="s">
        <v>41</v>
      </c>
      <c r="O185" s="78"/>
      <c r="P185" s="187">
        <f>O185*H185</f>
        <v>0</v>
      </c>
      <c r="Q185" s="187">
        <v>0</v>
      </c>
      <c r="R185" s="187">
        <f>Q185*H185</f>
        <v>0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667</v>
      </c>
      <c r="AT185" s="189" t="s">
        <v>323</v>
      </c>
      <c r="AU185" s="189" t="s">
        <v>84</v>
      </c>
      <c r="AY185" s="15" t="s">
        <v>140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84</v>
      </c>
      <c r="BK185" s="190">
        <f>ROUND(I185*H185,2)</f>
        <v>0</v>
      </c>
      <c r="BL185" s="15" t="s">
        <v>667</v>
      </c>
      <c r="BM185" s="189" t="s">
        <v>1098</v>
      </c>
    </row>
    <row r="186" s="2" customFormat="1" ht="44.25" customHeight="1">
      <c r="A186" s="34"/>
      <c r="B186" s="176"/>
      <c r="C186" s="191" t="s">
        <v>384</v>
      </c>
      <c r="D186" s="191" t="s">
        <v>323</v>
      </c>
      <c r="E186" s="192" t="s">
        <v>1099</v>
      </c>
      <c r="F186" s="193" t="s">
        <v>1100</v>
      </c>
      <c r="G186" s="194" t="s">
        <v>185</v>
      </c>
      <c r="H186" s="195">
        <v>1</v>
      </c>
      <c r="I186" s="196"/>
      <c r="J186" s="197">
        <f>ROUND(I186*H186,2)</f>
        <v>0</v>
      </c>
      <c r="K186" s="198"/>
      <c r="L186" s="199"/>
      <c r="M186" s="200" t="s">
        <v>1</v>
      </c>
      <c r="N186" s="201" t="s">
        <v>41</v>
      </c>
      <c r="O186" s="78"/>
      <c r="P186" s="187">
        <f>O186*H186</f>
        <v>0</v>
      </c>
      <c r="Q186" s="187">
        <v>0</v>
      </c>
      <c r="R186" s="187">
        <f>Q186*H186</f>
        <v>0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667</v>
      </c>
      <c r="AT186" s="189" t="s">
        <v>323</v>
      </c>
      <c r="AU186" s="189" t="s">
        <v>84</v>
      </c>
      <c r="AY186" s="15" t="s">
        <v>140</v>
      </c>
      <c r="BE186" s="190">
        <f>IF(N186="základná",J186,0)</f>
        <v>0</v>
      </c>
      <c r="BF186" s="190">
        <f>IF(N186="znížená",J186,0)</f>
        <v>0</v>
      </c>
      <c r="BG186" s="190">
        <f>IF(N186="zákl. prenesená",J186,0)</f>
        <v>0</v>
      </c>
      <c r="BH186" s="190">
        <f>IF(N186="zníž. prenesená",J186,0)</f>
        <v>0</v>
      </c>
      <c r="BI186" s="190">
        <f>IF(N186="nulová",J186,0)</f>
        <v>0</v>
      </c>
      <c r="BJ186" s="15" t="s">
        <v>84</v>
      </c>
      <c r="BK186" s="190">
        <f>ROUND(I186*H186,2)</f>
        <v>0</v>
      </c>
      <c r="BL186" s="15" t="s">
        <v>667</v>
      </c>
      <c r="BM186" s="189" t="s">
        <v>1101</v>
      </c>
    </row>
    <row r="187" s="2" customFormat="1" ht="21.75" customHeight="1">
      <c r="A187" s="34"/>
      <c r="B187" s="176"/>
      <c r="C187" s="177" t="s">
        <v>388</v>
      </c>
      <c r="D187" s="177" t="s">
        <v>142</v>
      </c>
      <c r="E187" s="178" t="s">
        <v>1102</v>
      </c>
      <c r="F187" s="179" t="s">
        <v>1103</v>
      </c>
      <c r="G187" s="180" t="s">
        <v>185</v>
      </c>
      <c r="H187" s="181">
        <v>77</v>
      </c>
      <c r="I187" s="182"/>
      <c r="J187" s="183">
        <f>ROUND(I187*H187,2)</f>
        <v>0</v>
      </c>
      <c r="K187" s="184"/>
      <c r="L187" s="35"/>
      <c r="M187" s="185" t="s">
        <v>1</v>
      </c>
      <c r="N187" s="186" t="s">
        <v>41</v>
      </c>
      <c r="O187" s="78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400</v>
      </c>
      <c r="AT187" s="189" t="s">
        <v>142</v>
      </c>
      <c r="AU187" s="189" t="s">
        <v>84</v>
      </c>
      <c r="AY187" s="15" t="s">
        <v>140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84</v>
      </c>
      <c r="BK187" s="190">
        <f>ROUND(I187*H187,2)</f>
        <v>0</v>
      </c>
      <c r="BL187" s="15" t="s">
        <v>400</v>
      </c>
      <c r="BM187" s="189" t="s">
        <v>1104</v>
      </c>
    </row>
    <row r="188" s="2" customFormat="1" ht="33" customHeight="1">
      <c r="A188" s="34"/>
      <c r="B188" s="176"/>
      <c r="C188" s="191" t="s">
        <v>392</v>
      </c>
      <c r="D188" s="191" t="s">
        <v>323</v>
      </c>
      <c r="E188" s="192" t="s">
        <v>1105</v>
      </c>
      <c r="F188" s="193" t="s">
        <v>1106</v>
      </c>
      <c r="G188" s="194" t="s">
        <v>185</v>
      </c>
      <c r="H188" s="195">
        <v>14</v>
      </c>
      <c r="I188" s="196"/>
      <c r="J188" s="197">
        <f>ROUND(I188*H188,2)</f>
        <v>0</v>
      </c>
      <c r="K188" s="198"/>
      <c r="L188" s="199"/>
      <c r="M188" s="200" t="s">
        <v>1</v>
      </c>
      <c r="N188" s="201" t="s">
        <v>41</v>
      </c>
      <c r="O188" s="78"/>
      <c r="P188" s="187">
        <f>O188*H188</f>
        <v>0</v>
      </c>
      <c r="Q188" s="187">
        <v>0.01</v>
      </c>
      <c r="R188" s="187">
        <f>Q188*H188</f>
        <v>0.14000000000000001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667</v>
      </c>
      <c r="AT188" s="189" t="s">
        <v>323</v>
      </c>
      <c r="AU188" s="189" t="s">
        <v>84</v>
      </c>
      <c r="AY188" s="15" t="s">
        <v>140</v>
      </c>
      <c r="BE188" s="190">
        <f>IF(N188="základná",J188,0)</f>
        <v>0</v>
      </c>
      <c r="BF188" s="190">
        <f>IF(N188="znížená",J188,0)</f>
        <v>0</v>
      </c>
      <c r="BG188" s="190">
        <f>IF(N188="zákl. prenesená",J188,0)</f>
        <v>0</v>
      </c>
      <c r="BH188" s="190">
        <f>IF(N188="zníž. prenesená",J188,0)</f>
        <v>0</v>
      </c>
      <c r="BI188" s="190">
        <f>IF(N188="nulová",J188,0)</f>
        <v>0</v>
      </c>
      <c r="BJ188" s="15" t="s">
        <v>84</v>
      </c>
      <c r="BK188" s="190">
        <f>ROUND(I188*H188,2)</f>
        <v>0</v>
      </c>
      <c r="BL188" s="15" t="s">
        <v>667</v>
      </c>
      <c r="BM188" s="189" t="s">
        <v>1107</v>
      </c>
    </row>
    <row r="189" s="2" customFormat="1" ht="37.8" customHeight="1">
      <c r="A189" s="34"/>
      <c r="B189" s="176"/>
      <c r="C189" s="191" t="s">
        <v>396</v>
      </c>
      <c r="D189" s="191" t="s">
        <v>323</v>
      </c>
      <c r="E189" s="192" t="s">
        <v>1108</v>
      </c>
      <c r="F189" s="193" t="s">
        <v>1109</v>
      </c>
      <c r="G189" s="194" t="s">
        <v>185</v>
      </c>
      <c r="H189" s="195">
        <v>27</v>
      </c>
      <c r="I189" s="196"/>
      <c r="J189" s="197">
        <f>ROUND(I189*H189,2)</f>
        <v>0</v>
      </c>
      <c r="K189" s="198"/>
      <c r="L189" s="199"/>
      <c r="M189" s="200" t="s">
        <v>1</v>
      </c>
      <c r="N189" s="201" t="s">
        <v>41</v>
      </c>
      <c r="O189" s="78"/>
      <c r="P189" s="187">
        <f>O189*H189</f>
        <v>0</v>
      </c>
      <c r="Q189" s="187">
        <v>0.01</v>
      </c>
      <c r="R189" s="187">
        <f>Q189*H189</f>
        <v>0.27000000000000002</v>
      </c>
      <c r="S189" s="187">
        <v>0</v>
      </c>
      <c r="T189" s="18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9" t="s">
        <v>667</v>
      </c>
      <c r="AT189" s="189" t="s">
        <v>323</v>
      </c>
      <c r="AU189" s="189" t="s">
        <v>84</v>
      </c>
      <c r="AY189" s="15" t="s">
        <v>140</v>
      </c>
      <c r="BE189" s="190">
        <f>IF(N189="základná",J189,0)</f>
        <v>0</v>
      </c>
      <c r="BF189" s="190">
        <f>IF(N189="znížená",J189,0)</f>
        <v>0</v>
      </c>
      <c r="BG189" s="190">
        <f>IF(N189="zákl. prenesená",J189,0)</f>
        <v>0</v>
      </c>
      <c r="BH189" s="190">
        <f>IF(N189="zníž. prenesená",J189,0)</f>
        <v>0</v>
      </c>
      <c r="BI189" s="190">
        <f>IF(N189="nulová",J189,0)</f>
        <v>0</v>
      </c>
      <c r="BJ189" s="15" t="s">
        <v>84</v>
      </c>
      <c r="BK189" s="190">
        <f>ROUND(I189*H189,2)</f>
        <v>0</v>
      </c>
      <c r="BL189" s="15" t="s">
        <v>667</v>
      </c>
      <c r="BM189" s="189" t="s">
        <v>1110</v>
      </c>
    </row>
    <row r="190" s="2" customFormat="1" ht="44.25" customHeight="1">
      <c r="A190" s="34"/>
      <c r="B190" s="176"/>
      <c r="C190" s="191" t="s">
        <v>400</v>
      </c>
      <c r="D190" s="191" t="s">
        <v>323</v>
      </c>
      <c r="E190" s="192" t="s">
        <v>1111</v>
      </c>
      <c r="F190" s="193" t="s">
        <v>1112</v>
      </c>
      <c r="G190" s="194" t="s">
        <v>185</v>
      </c>
      <c r="H190" s="195">
        <v>8</v>
      </c>
      <c r="I190" s="196"/>
      <c r="J190" s="197">
        <f>ROUND(I190*H190,2)</f>
        <v>0</v>
      </c>
      <c r="K190" s="198"/>
      <c r="L190" s="199"/>
      <c r="M190" s="200" t="s">
        <v>1</v>
      </c>
      <c r="N190" s="201" t="s">
        <v>41</v>
      </c>
      <c r="O190" s="78"/>
      <c r="P190" s="187">
        <f>O190*H190</f>
        <v>0</v>
      </c>
      <c r="Q190" s="187">
        <v>0.01</v>
      </c>
      <c r="R190" s="187">
        <f>Q190*H190</f>
        <v>0.080000000000000002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667</v>
      </c>
      <c r="AT190" s="189" t="s">
        <v>323</v>
      </c>
      <c r="AU190" s="189" t="s">
        <v>84</v>
      </c>
      <c r="AY190" s="15" t="s">
        <v>140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84</v>
      </c>
      <c r="BK190" s="190">
        <f>ROUND(I190*H190,2)</f>
        <v>0</v>
      </c>
      <c r="BL190" s="15" t="s">
        <v>667</v>
      </c>
      <c r="BM190" s="189" t="s">
        <v>1113</v>
      </c>
    </row>
    <row r="191" s="2" customFormat="1" ht="37.8" customHeight="1">
      <c r="A191" s="34"/>
      <c r="B191" s="176"/>
      <c r="C191" s="191" t="s">
        <v>404</v>
      </c>
      <c r="D191" s="191" t="s">
        <v>323</v>
      </c>
      <c r="E191" s="192" t="s">
        <v>1114</v>
      </c>
      <c r="F191" s="193" t="s">
        <v>1115</v>
      </c>
      <c r="G191" s="194" t="s">
        <v>185</v>
      </c>
      <c r="H191" s="195">
        <v>10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41</v>
      </c>
      <c r="O191" s="78"/>
      <c r="P191" s="187">
        <f>O191*H191</f>
        <v>0</v>
      </c>
      <c r="Q191" s="187">
        <v>0.01</v>
      </c>
      <c r="R191" s="187">
        <f>Q191*H191</f>
        <v>0.10000000000000001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667</v>
      </c>
      <c r="AT191" s="189" t="s">
        <v>323</v>
      </c>
      <c r="AU191" s="189" t="s">
        <v>84</v>
      </c>
      <c r="AY191" s="15" t="s">
        <v>140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84</v>
      </c>
      <c r="BK191" s="190">
        <f>ROUND(I191*H191,2)</f>
        <v>0</v>
      </c>
      <c r="BL191" s="15" t="s">
        <v>667</v>
      </c>
      <c r="BM191" s="189" t="s">
        <v>1116</v>
      </c>
    </row>
    <row r="192" s="2" customFormat="1" ht="37.8" customHeight="1">
      <c r="A192" s="34"/>
      <c r="B192" s="176"/>
      <c r="C192" s="191" t="s">
        <v>408</v>
      </c>
      <c r="D192" s="191" t="s">
        <v>323</v>
      </c>
      <c r="E192" s="192" t="s">
        <v>1117</v>
      </c>
      <c r="F192" s="193" t="s">
        <v>1118</v>
      </c>
      <c r="G192" s="194" t="s">
        <v>185</v>
      </c>
      <c r="H192" s="195">
        <v>18</v>
      </c>
      <c r="I192" s="196"/>
      <c r="J192" s="197">
        <f>ROUND(I192*H192,2)</f>
        <v>0</v>
      </c>
      <c r="K192" s="198"/>
      <c r="L192" s="199"/>
      <c r="M192" s="200" t="s">
        <v>1</v>
      </c>
      <c r="N192" s="201" t="s">
        <v>41</v>
      </c>
      <c r="O192" s="78"/>
      <c r="P192" s="187">
        <f>O192*H192</f>
        <v>0</v>
      </c>
      <c r="Q192" s="187">
        <v>0.01</v>
      </c>
      <c r="R192" s="187">
        <f>Q192*H192</f>
        <v>0.17999999999999999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667</v>
      </c>
      <c r="AT192" s="189" t="s">
        <v>323</v>
      </c>
      <c r="AU192" s="189" t="s">
        <v>84</v>
      </c>
      <c r="AY192" s="15" t="s">
        <v>140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84</v>
      </c>
      <c r="BK192" s="190">
        <f>ROUND(I192*H192,2)</f>
        <v>0</v>
      </c>
      <c r="BL192" s="15" t="s">
        <v>667</v>
      </c>
      <c r="BM192" s="189" t="s">
        <v>1119</v>
      </c>
    </row>
    <row r="193" s="2" customFormat="1" ht="24.15" customHeight="1">
      <c r="A193" s="34"/>
      <c r="B193" s="176"/>
      <c r="C193" s="177" t="s">
        <v>412</v>
      </c>
      <c r="D193" s="177" t="s">
        <v>142</v>
      </c>
      <c r="E193" s="178" t="s">
        <v>1120</v>
      </c>
      <c r="F193" s="179" t="s">
        <v>1121</v>
      </c>
      <c r="G193" s="180" t="s">
        <v>185</v>
      </c>
      <c r="H193" s="181">
        <v>13</v>
      </c>
      <c r="I193" s="182"/>
      <c r="J193" s="183">
        <f>ROUND(I193*H193,2)</f>
        <v>0</v>
      </c>
      <c r="K193" s="184"/>
      <c r="L193" s="35"/>
      <c r="M193" s="185" t="s">
        <v>1</v>
      </c>
      <c r="N193" s="186" t="s">
        <v>41</v>
      </c>
      <c r="O193" s="78"/>
      <c r="P193" s="187">
        <f>O193*H193</f>
        <v>0</v>
      </c>
      <c r="Q193" s="187">
        <v>0</v>
      </c>
      <c r="R193" s="187">
        <f>Q193*H193</f>
        <v>0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400</v>
      </c>
      <c r="AT193" s="189" t="s">
        <v>142</v>
      </c>
      <c r="AU193" s="189" t="s">
        <v>84</v>
      </c>
      <c r="AY193" s="15" t="s">
        <v>140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84</v>
      </c>
      <c r="BK193" s="190">
        <f>ROUND(I193*H193,2)</f>
        <v>0</v>
      </c>
      <c r="BL193" s="15" t="s">
        <v>400</v>
      </c>
      <c r="BM193" s="189" t="s">
        <v>1122</v>
      </c>
    </row>
    <row r="194" s="2" customFormat="1" ht="37.8" customHeight="1">
      <c r="A194" s="34"/>
      <c r="B194" s="176"/>
      <c r="C194" s="191" t="s">
        <v>416</v>
      </c>
      <c r="D194" s="191" t="s">
        <v>323</v>
      </c>
      <c r="E194" s="192" t="s">
        <v>1123</v>
      </c>
      <c r="F194" s="193" t="s">
        <v>1124</v>
      </c>
      <c r="G194" s="194" t="s">
        <v>185</v>
      </c>
      <c r="H194" s="195">
        <v>11</v>
      </c>
      <c r="I194" s="196"/>
      <c r="J194" s="197">
        <f>ROUND(I194*H194,2)</f>
        <v>0</v>
      </c>
      <c r="K194" s="198"/>
      <c r="L194" s="199"/>
      <c r="M194" s="200" t="s">
        <v>1</v>
      </c>
      <c r="N194" s="201" t="s">
        <v>41</v>
      </c>
      <c r="O194" s="78"/>
      <c r="P194" s="187">
        <f>O194*H194</f>
        <v>0</v>
      </c>
      <c r="Q194" s="187">
        <v>0.00069999999999999999</v>
      </c>
      <c r="R194" s="187">
        <f>Q194*H194</f>
        <v>0.0077000000000000002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667</v>
      </c>
      <c r="AT194" s="189" t="s">
        <v>323</v>
      </c>
      <c r="AU194" s="189" t="s">
        <v>84</v>
      </c>
      <c r="AY194" s="15" t="s">
        <v>140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84</v>
      </c>
      <c r="BK194" s="190">
        <f>ROUND(I194*H194,2)</f>
        <v>0</v>
      </c>
      <c r="BL194" s="15" t="s">
        <v>667</v>
      </c>
      <c r="BM194" s="189" t="s">
        <v>1125</v>
      </c>
    </row>
    <row r="195" s="2" customFormat="1" ht="37.8" customHeight="1">
      <c r="A195" s="34"/>
      <c r="B195" s="176"/>
      <c r="C195" s="191" t="s">
        <v>420</v>
      </c>
      <c r="D195" s="191" t="s">
        <v>323</v>
      </c>
      <c r="E195" s="192" t="s">
        <v>1126</v>
      </c>
      <c r="F195" s="193" t="s">
        <v>1127</v>
      </c>
      <c r="G195" s="194" t="s">
        <v>185</v>
      </c>
      <c r="H195" s="195">
        <v>2</v>
      </c>
      <c r="I195" s="196"/>
      <c r="J195" s="197">
        <f>ROUND(I195*H195,2)</f>
        <v>0</v>
      </c>
      <c r="K195" s="198"/>
      <c r="L195" s="199"/>
      <c r="M195" s="200" t="s">
        <v>1</v>
      </c>
      <c r="N195" s="201" t="s">
        <v>41</v>
      </c>
      <c r="O195" s="78"/>
      <c r="P195" s="187">
        <f>O195*H195</f>
        <v>0</v>
      </c>
      <c r="Q195" s="187">
        <v>0.00069999999999999999</v>
      </c>
      <c r="R195" s="187">
        <f>Q195*H195</f>
        <v>0.0014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667</v>
      </c>
      <c r="AT195" s="189" t="s">
        <v>323</v>
      </c>
      <c r="AU195" s="189" t="s">
        <v>84</v>
      </c>
      <c r="AY195" s="15" t="s">
        <v>140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84</v>
      </c>
      <c r="BK195" s="190">
        <f>ROUND(I195*H195,2)</f>
        <v>0</v>
      </c>
      <c r="BL195" s="15" t="s">
        <v>667</v>
      </c>
      <c r="BM195" s="189" t="s">
        <v>1128</v>
      </c>
    </row>
    <row r="196" s="2" customFormat="1" ht="21.75" customHeight="1">
      <c r="A196" s="34"/>
      <c r="B196" s="176"/>
      <c r="C196" s="177" t="s">
        <v>424</v>
      </c>
      <c r="D196" s="177" t="s">
        <v>142</v>
      </c>
      <c r="E196" s="178" t="s">
        <v>1129</v>
      </c>
      <c r="F196" s="179" t="s">
        <v>1130</v>
      </c>
      <c r="G196" s="180" t="s">
        <v>185</v>
      </c>
      <c r="H196" s="181">
        <v>21</v>
      </c>
      <c r="I196" s="182"/>
      <c r="J196" s="183">
        <f>ROUND(I196*H196,2)</f>
        <v>0</v>
      </c>
      <c r="K196" s="184"/>
      <c r="L196" s="35"/>
      <c r="M196" s="185" t="s">
        <v>1</v>
      </c>
      <c r="N196" s="186" t="s">
        <v>41</v>
      </c>
      <c r="O196" s="78"/>
      <c r="P196" s="187">
        <f>O196*H196</f>
        <v>0</v>
      </c>
      <c r="Q196" s="187">
        <v>0</v>
      </c>
      <c r="R196" s="187">
        <f>Q196*H196</f>
        <v>0</v>
      </c>
      <c r="S196" s="187">
        <v>0</v>
      </c>
      <c r="T196" s="18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400</v>
      </c>
      <c r="AT196" s="189" t="s">
        <v>142</v>
      </c>
      <c r="AU196" s="189" t="s">
        <v>84</v>
      </c>
      <c r="AY196" s="15" t="s">
        <v>140</v>
      </c>
      <c r="BE196" s="190">
        <f>IF(N196="základná",J196,0)</f>
        <v>0</v>
      </c>
      <c r="BF196" s="190">
        <f>IF(N196="znížená",J196,0)</f>
        <v>0</v>
      </c>
      <c r="BG196" s="190">
        <f>IF(N196="zákl. prenesená",J196,0)</f>
        <v>0</v>
      </c>
      <c r="BH196" s="190">
        <f>IF(N196="zníž. prenesená",J196,0)</f>
        <v>0</v>
      </c>
      <c r="BI196" s="190">
        <f>IF(N196="nulová",J196,0)</f>
        <v>0</v>
      </c>
      <c r="BJ196" s="15" t="s">
        <v>84</v>
      </c>
      <c r="BK196" s="190">
        <f>ROUND(I196*H196,2)</f>
        <v>0</v>
      </c>
      <c r="BL196" s="15" t="s">
        <v>400</v>
      </c>
      <c r="BM196" s="189" t="s">
        <v>1131</v>
      </c>
    </row>
    <row r="197" s="2" customFormat="1" ht="21.75" customHeight="1">
      <c r="A197" s="34"/>
      <c r="B197" s="176"/>
      <c r="C197" s="177" t="s">
        <v>428</v>
      </c>
      <c r="D197" s="177" t="s">
        <v>142</v>
      </c>
      <c r="E197" s="178" t="s">
        <v>1132</v>
      </c>
      <c r="F197" s="179" t="s">
        <v>1133</v>
      </c>
      <c r="G197" s="180" t="s">
        <v>185</v>
      </c>
      <c r="H197" s="181">
        <v>67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41</v>
      </c>
      <c r="O197" s="78"/>
      <c r="P197" s="187">
        <f>O197*H197</f>
        <v>0</v>
      </c>
      <c r="Q197" s="187">
        <v>0</v>
      </c>
      <c r="R197" s="187">
        <f>Q197*H197</f>
        <v>0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400</v>
      </c>
      <c r="AT197" s="189" t="s">
        <v>142</v>
      </c>
      <c r="AU197" s="189" t="s">
        <v>84</v>
      </c>
      <c r="AY197" s="15" t="s">
        <v>140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84</v>
      </c>
      <c r="BK197" s="190">
        <f>ROUND(I197*H197,2)</f>
        <v>0</v>
      </c>
      <c r="BL197" s="15" t="s">
        <v>400</v>
      </c>
      <c r="BM197" s="189" t="s">
        <v>1134</v>
      </c>
    </row>
    <row r="198" s="2" customFormat="1" ht="21.75" customHeight="1">
      <c r="A198" s="34"/>
      <c r="B198" s="176"/>
      <c r="C198" s="177" t="s">
        <v>432</v>
      </c>
      <c r="D198" s="177" t="s">
        <v>142</v>
      </c>
      <c r="E198" s="178" t="s">
        <v>1135</v>
      </c>
      <c r="F198" s="179" t="s">
        <v>1136</v>
      </c>
      <c r="G198" s="180" t="s">
        <v>185</v>
      </c>
      <c r="H198" s="181">
        <v>2</v>
      </c>
      <c r="I198" s="182"/>
      <c r="J198" s="183">
        <f>ROUND(I198*H198,2)</f>
        <v>0</v>
      </c>
      <c r="K198" s="184"/>
      <c r="L198" s="35"/>
      <c r="M198" s="185" t="s">
        <v>1</v>
      </c>
      <c r="N198" s="186" t="s">
        <v>41</v>
      </c>
      <c r="O198" s="78"/>
      <c r="P198" s="187">
        <f>O198*H198</f>
        <v>0</v>
      </c>
      <c r="Q198" s="187">
        <v>0</v>
      </c>
      <c r="R198" s="187">
        <f>Q198*H198</f>
        <v>0</v>
      </c>
      <c r="S198" s="187">
        <v>0</v>
      </c>
      <c r="T198" s="18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9" t="s">
        <v>400</v>
      </c>
      <c r="AT198" s="189" t="s">
        <v>142</v>
      </c>
      <c r="AU198" s="189" t="s">
        <v>84</v>
      </c>
      <c r="AY198" s="15" t="s">
        <v>140</v>
      </c>
      <c r="BE198" s="190">
        <f>IF(N198="základná",J198,0)</f>
        <v>0</v>
      </c>
      <c r="BF198" s="190">
        <f>IF(N198="znížená",J198,0)</f>
        <v>0</v>
      </c>
      <c r="BG198" s="190">
        <f>IF(N198="zákl. prenesená",J198,0)</f>
        <v>0</v>
      </c>
      <c r="BH198" s="190">
        <f>IF(N198="zníž. prenesená",J198,0)</f>
        <v>0</v>
      </c>
      <c r="BI198" s="190">
        <f>IF(N198="nulová",J198,0)</f>
        <v>0</v>
      </c>
      <c r="BJ198" s="15" t="s">
        <v>84</v>
      </c>
      <c r="BK198" s="190">
        <f>ROUND(I198*H198,2)</f>
        <v>0</v>
      </c>
      <c r="BL198" s="15" t="s">
        <v>400</v>
      </c>
      <c r="BM198" s="189" t="s">
        <v>1137</v>
      </c>
    </row>
    <row r="199" s="2" customFormat="1" ht="24.15" customHeight="1">
      <c r="A199" s="34"/>
      <c r="B199" s="176"/>
      <c r="C199" s="177" t="s">
        <v>436</v>
      </c>
      <c r="D199" s="177" t="s">
        <v>142</v>
      </c>
      <c r="E199" s="178" t="s">
        <v>1138</v>
      </c>
      <c r="F199" s="179" t="s">
        <v>1139</v>
      </c>
      <c r="G199" s="180" t="s">
        <v>194</v>
      </c>
      <c r="H199" s="181">
        <v>250</v>
      </c>
      <c r="I199" s="182"/>
      <c r="J199" s="183">
        <f>ROUND(I199*H199,2)</f>
        <v>0</v>
      </c>
      <c r="K199" s="184"/>
      <c r="L199" s="35"/>
      <c r="M199" s="185" t="s">
        <v>1</v>
      </c>
      <c r="N199" s="186" t="s">
        <v>41</v>
      </c>
      <c r="O199" s="78"/>
      <c r="P199" s="187">
        <f>O199*H199</f>
        <v>0</v>
      </c>
      <c r="Q199" s="187">
        <v>0</v>
      </c>
      <c r="R199" s="187">
        <f>Q199*H199</f>
        <v>0</v>
      </c>
      <c r="S199" s="187">
        <v>0</v>
      </c>
      <c r="T199" s="18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9" t="s">
        <v>400</v>
      </c>
      <c r="AT199" s="189" t="s">
        <v>142</v>
      </c>
      <c r="AU199" s="189" t="s">
        <v>84</v>
      </c>
      <c r="AY199" s="15" t="s">
        <v>140</v>
      </c>
      <c r="BE199" s="190">
        <f>IF(N199="základná",J199,0)</f>
        <v>0</v>
      </c>
      <c r="BF199" s="190">
        <f>IF(N199="znížená",J199,0)</f>
        <v>0</v>
      </c>
      <c r="BG199" s="190">
        <f>IF(N199="zákl. prenesená",J199,0)</f>
        <v>0</v>
      </c>
      <c r="BH199" s="190">
        <f>IF(N199="zníž. prenesená",J199,0)</f>
        <v>0</v>
      </c>
      <c r="BI199" s="190">
        <f>IF(N199="nulová",J199,0)</f>
        <v>0</v>
      </c>
      <c r="BJ199" s="15" t="s">
        <v>84</v>
      </c>
      <c r="BK199" s="190">
        <f>ROUND(I199*H199,2)</f>
        <v>0</v>
      </c>
      <c r="BL199" s="15" t="s">
        <v>400</v>
      </c>
      <c r="BM199" s="189" t="s">
        <v>1140</v>
      </c>
    </row>
    <row r="200" s="2" customFormat="1" ht="16.5" customHeight="1">
      <c r="A200" s="34"/>
      <c r="B200" s="176"/>
      <c r="C200" s="191" t="s">
        <v>440</v>
      </c>
      <c r="D200" s="191" t="s">
        <v>323</v>
      </c>
      <c r="E200" s="192" t="s">
        <v>1141</v>
      </c>
      <c r="F200" s="193" t="s">
        <v>1142</v>
      </c>
      <c r="G200" s="194" t="s">
        <v>323</v>
      </c>
      <c r="H200" s="195">
        <v>250</v>
      </c>
      <c r="I200" s="196"/>
      <c r="J200" s="197">
        <f>ROUND(I200*H200,2)</f>
        <v>0</v>
      </c>
      <c r="K200" s="198"/>
      <c r="L200" s="199"/>
      <c r="M200" s="200" t="s">
        <v>1</v>
      </c>
      <c r="N200" s="201" t="s">
        <v>41</v>
      </c>
      <c r="O200" s="78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667</v>
      </c>
      <c r="AT200" s="189" t="s">
        <v>323</v>
      </c>
      <c r="AU200" s="189" t="s">
        <v>84</v>
      </c>
      <c r="AY200" s="15" t="s">
        <v>140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84</v>
      </c>
      <c r="BK200" s="190">
        <f>ROUND(I200*H200,2)</f>
        <v>0</v>
      </c>
      <c r="BL200" s="15" t="s">
        <v>667</v>
      </c>
      <c r="BM200" s="189" t="s">
        <v>1143</v>
      </c>
    </row>
    <row r="201" s="2" customFormat="1" ht="24.15" customHeight="1">
      <c r="A201" s="34"/>
      <c r="B201" s="176"/>
      <c r="C201" s="177" t="s">
        <v>444</v>
      </c>
      <c r="D201" s="177" t="s">
        <v>142</v>
      </c>
      <c r="E201" s="178" t="s">
        <v>1144</v>
      </c>
      <c r="F201" s="179" t="s">
        <v>1145</v>
      </c>
      <c r="G201" s="180" t="s">
        <v>194</v>
      </c>
      <c r="H201" s="181">
        <v>240</v>
      </c>
      <c r="I201" s="182"/>
      <c r="J201" s="183">
        <f>ROUND(I201*H201,2)</f>
        <v>0</v>
      </c>
      <c r="K201" s="184"/>
      <c r="L201" s="35"/>
      <c r="M201" s="185" t="s">
        <v>1</v>
      </c>
      <c r="N201" s="186" t="s">
        <v>41</v>
      </c>
      <c r="O201" s="78"/>
      <c r="P201" s="187">
        <f>O201*H201</f>
        <v>0</v>
      </c>
      <c r="Q201" s="187">
        <v>0</v>
      </c>
      <c r="R201" s="187">
        <f>Q201*H201</f>
        <v>0</v>
      </c>
      <c r="S201" s="187">
        <v>0</v>
      </c>
      <c r="T201" s="18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9" t="s">
        <v>400</v>
      </c>
      <c r="AT201" s="189" t="s">
        <v>142</v>
      </c>
      <c r="AU201" s="189" t="s">
        <v>84</v>
      </c>
      <c r="AY201" s="15" t="s">
        <v>140</v>
      </c>
      <c r="BE201" s="190">
        <f>IF(N201="základná",J201,0)</f>
        <v>0</v>
      </c>
      <c r="BF201" s="190">
        <f>IF(N201="znížená",J201,0)</f>
        <v>0</v>
      </c>
      <c r="BG201" s="190">
        <f>IF(N201="zákl. prenesená",J201,0)</f>
        <v>0</v>
      </c>
      <c r="BH201" s="190">
        <f>IF(N201="zníž. prenesená",J201,0)</f>
        <v>0</v>
      </c>
      <c r="BI201" s="190">
        <f>IF(N201="nulová",J201,0)</f>
        <v>0</v>
      </c>
      <c r="BJ201" s="15" t="s">
        <v>84</v>
      </c>
      <c r="BK201" s="190">
        <f>ROUND(I201*H201,2)</f>
        <v>0</v>
      </c>
      <c r="BL201" s="15" t="s">
        <v>400</v>
      </c>
      <c r="BM201" s="189" t="s">
        <v>1146</v>
      </c>
    </row>
    <row r="202" s="2" customFormat="1" ht="21.75" customHeight="1">
      <c r="A202" s="34"/>
      <c r="B202" s="176"/>
      <c r="C202" s="191" t="s">
        <v>448</v>
      </c>
      <c r="D202" s="191" t="s">
        <v>323</v>
      </c>
      <c r="E202" s="192" t="s">
        <v>1147</v>
      </c>
      <c r="F202" s="193" t="s">
        <v>1148</v>
      </c>
      <c r="G202" s="194" t="s">
        <v>194</v>
      </c>
      <c r="H202" s="195">
        <v>240</v>
      </c>
      <c r="I202" s="196"/>
      <c r="J202" s="197">
        <f>ROUND(I202*H202,2)</f>
        <v>0</v>
      </c>
      <c r="K202" s="198"/>
      <c r="L202" s="199"/>
      <c r="M202" s="200" t="s">
        <v>1</v>
      </c>
      <c r="N202" s="201" t="s">
        <v>41</v>
      </c>
      <c r="O202" s="78"/>
      <c r="P202" s="187">
        <f>O202*H202</f>
        <v>0</v>
      </c>
      <c r="Q202" s="187">
        <v>0</v>
      </c>
      <c r="R202" s="187">
        <f>Q202*H202</f>
        <v>0</v>
      </c>
      <c r="S202" s="187">
        <v>0</v>
      </c>
      <c r="T202" s="18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667</v>
      </c>
      <c r="AT202" s="189" t="s">
        <v>323</v>
      </c>
      <c r="AU202" s="189" t="s">
        <v>84</v>
      </c>
      <c r="AY202" s="15" t="s">
        <v>140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84</v>
      </c>
      <c r="BK202" s="190">
        <f>ROUND(I202*H202,2)</f>
        <v>0</v>
      </c>
      <c r="BL202" s="15" t="s">
        <v>667</v>
      </c>
      <c r="BM202" s="189" t="s">
        <v>1149</v>
      </c>
    </row>
    <row r="203" s="2" customFormat="1" ht="24.15" customHeight="1">
      <c r="A203" s="34"/>
      <c r="B203" s="176"/>
      <c r="C203" s="177" t="s">
        <v>452</v>
      </c>
      <c r="D203" s="177" t="s">
        <v>142</v>
      </c>
      <c r="E203" s="178" t="s">
        <v>1150</v>
      </c>
      <c r="F203" s="179" t="s">
        <v>1151</v>
      </c>
      <c r="G203" s="180" t="s">
        <v>185</v>
      </c>
      <c r="H203" s="181">
        <v>780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41</v>
      </c>
      <c r="O203" s="78"/>
      <c r="P203" s="187">
        <f>O203*H203</f>
        <v>0</v>
      </c>
      <c r="Q203" s="187">
        <v>0</v>
      </c>
      <c r="R203" s="187">
        <f>Q203*H203</f>
        <v>0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400</v>
      </c>
      <c r="AT203" s="189" t="s">
        <v>142</v>
      </c>
      <c r="AU203" s="189" t="s">
        <v>84</v>
      </c>
      <c r="AY203" s="15" t="s">
        <v>140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84</v>
      </c>
      <c r="BK203" s="190">
        <f>ROUND(I203*H203,2)</f>
        <v>0</v>
      </c>
      <c r="BL203" s="15" t="s">
        <v>400</v>
      </c>
      <c r="BM203" s="189" t="s">
        <v>1152</v>
      </c>
    </row>
    <row r="204" s="2" customFormat="1" ht="16.5" customHeight="1">
      <c r="A204" s="34"/>
      <c r="B204" s="176"/>
      <c r="C204" s="191" t="s">
        <v>458</v>
      </c>
      <c r="D204" s="191" t="s">
        <v>323</v>
      </c>
      <c r="E204" s="192" t="s">
        <v>1153</v>
      </c>
      <c r="F204" s="193" t="s">
        <v>1154</v>
      </c>
      <c r="G204" s="194" t="s">
        <v>185</v>
      </c>
      <c r="H204" s="195">
        <v>360</v>
      </c>
      <c r="I204" s="196"/>
      <c r="J204" s="197">
        <f>ROUND(I204*H204,2)</f>
        <v>0</v>
      </c>
      <c r="K204" s="198"/>
      <c r="L204" s="199"/>
      <c r="M204" s="200" t="s">
        <v>1</v>
      </c>
      <c r="N204" s="201" t="s">
        <v>41</v>
      </c>
      <c r="O204" s="78"/>
      <c r="P204" s="187">
        <f>O204*H204</f>
        <v>0</v>
      </c>
      <c r="Q204" s="187">
        <v>3.6999999999999998E-05</v>
      </c>
      <c r="R204" s="187">
        <f>Q204*H204</f>
        <v>0.013319999999999999</v>
      </c>
      <c r="S204" s="187">
        <v>0</v>
      </c>
      <c r="T204" s="18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9" t="s">
        <v>1003</v>
      </c>
      <c r="AT204" s="189" t="s">
        <v>323</v>
      </c>
      <c r="AU204" s="189" t="s">
        <v>84</v>
      </c>
      <c r="AY204" s="15" t="s">
        <v>140</v>
      </c>
      <c r="BE204" s="190">
        <f>IF(N204="základná",J204,0)</f>
        <v>0</v>
      </c>
      <c r="BF204" s="190">
        <f>IF(N204="znížená",J204,0)</f>
        <v>0</v>
      </c>
      <c r="BG204" s="190">
        <f>IF(N204="zákl. prenesená",J204,0)</f>
        <v>0</v>
      </c>
      <c r="BH204" s="190">
        <f>IF(N204="zníž. prenesená",J204,0)</f>
        <v>0</v>
      </c>
      <c r="BI204" s="190">
        <f>IF(N204="nulová",J204,0)</f>
        <v>0</v>
      </c>
      <c r="BJ204" s="15" t="s">
        <v>84</v>
      </c>
      <c r="BK204" s="190">
        <f>ROUND(I204*H204,2)</f>
        <v>0</v>
      </c>
      <c r="BL204" s="15" t="s">
        <v>400</v>
      </c>
      <c r="BM204" s="189" t="s">
        <v>1155</v>
      </c>
    </row>
    <row r="205" s="2" customFormat="1" ht="16.5" customHeight="1">
      <c r="A205" s="34"/>
      <c r="B205" s="176"/>
      <c r="C205" s="191" t="s">
        <v>466</v>
      </c>
      <c r="D205" s="191" t="s">
        <v>323</v>
      </c>
      <c r="E205" s="192" t="s">
        <v>1156</v>
      </c>
      <c r="F205" s="193" t="s">
        <v>1157</v>
      </c>
      <c r="G205" s="194" t="s">
        <v>185</v>
      </c>
      <c r="H205" s="195">
        <v>300</v>
      </c>
      <c r="I205" s="196"/>
      <c r="J205" s="197">
        <f>ROUND(I205*H205,2)</f>
        <v>0</v>
      </c>
      <c r="K205" s="198"/>
      <c r="L205" s="199"/>
      <c r="M205" s="200" t="s">
        <v>1</v>
      </c>
      <c r="N205" s="201" t="s">
        <v>41</v>
      </c>
      <c r="O205" s="78"/>
      <c r="P205" s="187">
        <f>O205*H205</f>
        <v>0</v>
      </c>
      <c r="Q205" s="187">
        <v>6.2000000000000003E-05</v>
      </c>
      <c r="R205" s="187">
        <f>Q205*H205</f>
        <v>0.018600000000000002</v>
      </c>
      <c r="S205" s="187">
        <v>0</v>
      </c>
      <c r="T205" s="18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1003</v>
      </c>
      <c r="AT205" s="189" t="s">
        <v>323</v>
      </c>
      <c r="AU205" s="189" t="s">
        <v>84</v>
      </c>
      <c r="AY205" s="15" t="s">
        <v>140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84</v>
      </c>
      <c r="BK205" s="190">
        <f>ROUND(I205*H205,2)</f>
        <v>0</v>
      </c>
      <c r="BL205" s="15" t="s">
        <v>400</v>
      </c>
      <c r="BM205" s="189" t="s">
        <v>1158</v>
      </c>
    </row>
    <row r="206" s="2" customFormat="1" ht="16.5" customHeight="1">
      <c r="A206" s="34"/>
      <c r="B206" s="176"/>
      <c r="C206" s="191" t="s">
        <v>470</v>
      </c>
      <c r="D206" s="191" t="s">
        <v>323</v>
      </c>
      <c r="E206" s="192" t="s">
        <v>1159</v>
      </c>
      <c r="F206" s="193" t="s">
        <v>1160</v>
      </c>
      <c r="G206" s="194" t="s">
        <v>185</v>
      </c>
      <c r="H206" s="195">
        <v>120</v>
      </c>
      <c r="I206" s="196"/>
      <c r="J206" s="197">
        <f>ROUND(I206*H206,2)</f>
        <v>0</v>
      </c>
      <c r="K206" s="198"/>
      <c r="L206" s="199"/>
      <c r="M206" s="200" t="s">
        <v>1</v>
      </c>
      <c r="N206" s="201" t="s">
        <v>41</v>
      </c>
      <c r="O206" s="78"/>
      <c r="P206" s="187">
        <f>O206*H206</f>
        <v>0</v>
      </c>
      <c r="Q206" s="187">
        <v>0.00034499999999999998</v>
      </c>
      <c r="R206" s="187">
        <f>Q206*H206</f>
        <v>0.041399999999999999</v>
      </c>
      <c r="S206" s="187">
        <v>0</v>
      </c>
      <c r="T206" s="18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1003</v>
      </c>
      <c r="AT206" s="189" t="s">
        <v>323</v>
      </c>
      <c r="AU206" s="189" t="s">
        <v>84</v>
      </c>
      <c r="AY206" s="15" t="s">
        <v>140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84</v>
      </c>
      <c r="BK206" s="190">
        <f>ROUND(I206*H206,2)</f>
        <v>0</v>
      </c>
      <c r="BL206" s="15" t="s">
        <v>400</v>
      </c>
      <c r="BM206" s="189" t="s">
        <v>1161</v>
      </c>
    </row>
    <row r="207" s="2" customFormat="1" ht="33" customHeight="1">
      <c r="A207" s="34"/>
      <c r="B207" s="176"/>
      <c r="C207" s="177" t="s">
        <v>474</v>
      </c>
      <c r="D207" s="177" t="s">
        <v>142</v>
      </c>
      <c r="E207" s="178" t="s">
        <v>1162</v>
      </c>
      <c r="F207" s="179" t="s">
        <v>1163</v>
      </c>
      <c r="G207" s="180" t="s">
        <v>185</v>
      </c>
      <c r="H207" s="181">
        <v>750</v>
      </c>
      <c r="I207" s="182"/>
      <c r="J207" s="183">
        <f>ROUND(I207*H207,2)</f>
        <v>0</v>
      </c>
      <c r="K207" s="184"/>
      <c r="L207" s="35"/>
      <c r="M207" s="185" t="s">
        <v>1</v>
      </c>
      <c r="N207" s="186" t="s">
        <v>41</v>
      </c>
      <c r="O207" s="78"/>
      <c r="P207" s="187">
        <f>O207*H207</f>
        <v>0</v>
      </c>
      <c r="Q207" s="187">
        <v>0</v>
      </c>
      <c r="R207" s="187">
        <f>Q207*H207</f>
        <v>0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400</v>
      </c>
      <c r="AT207" s="189" t="s">
        <v>142</v>
      </c>
      <c r="AU207" s="189" t="s">
        <v>84</v>
      </c>
      <c r="AY207" s="15" t="s">
        <v>140</v>
      </c>
      <c r="BE207" s="190">
        <f>IF(N207="základná",J207,0)</f>
        <v>0</v>
      </c>
      <c r="BF207" s="190">
        <f>IF(N207="znížená",J207,0)</f>
        <v>0</v>
      </c>
      <c r="BG207" s="190">
        <f>IF(N207="zákl. prenesená",J207,0)</f>
        <v>0</v>
      </c>
      <c r="BH207" s="190">
        <f>IF(N207="zníž. prenesená",J207,0)</f>
        <v>0</v>
      </c>
      <c r="BI207" s="190">
        <f>IF(N207="nulová",J207,0)</f>
        <v>0</v>
      </c>
      <c r="BJ207" s="15" t="s">
        <v>84</v>
      </c>
      <c r="BK207" s="190">
        <f>ROUND(I207*H207,2)</f>
        <v>0</v>
      </c>
      <c r="BL207" s="15" t="s">
        <v>400</v>
      </c>
      <c r="BM207" s="189" t="s">
        <v>1164</v>
      </c>
    </row>
    <row r="208" s="2" customFormat="1" ht="33" customHeight="1">
      <c r="A208" s="34"/>
      <c r="B208" s="176"/>
      <c r="C208" s="191" t="s">
        <v>478</v>
      </c>
      <c r="D208" s="191" t="s">
        <v>323</v>
      </c>
      <c r="E208" s="192" t="s">
        <v>1165</v>
      </c>
      <c r="F208" s="193" t="s">
        <v>1166</v>
      </c>
      <c r="G208" s="194" t="s">
        <v>185</v>
      </c>
      <c r="H208" s="195">
        <v>750</v>
      </c>
      <c r="I208" s="196"/>
      <c r="J208" s="197">
        <f>ROUND(I208*H208,2)</f>
        <v>0</v>
      </c>
      <c r="K208" s="198"/>
      <c r="L208" s="199"/>
      <c r="M208" s="200" t="s">
        <v>1</v>
      </c>
      <c r="N208" s="201" t="s">
        <v>41</v>
      </c>
      <c r="O208" s="78"/>
      <c r="P208" s="187">
        <f>O208*H208</f>
        <v>0</v>
      </c>
      <c r="Q208" s="187">
        <v>2.0000000000000002E-05</v>
      </c>
      <c r="R208" s="187">
        <f>Q208*H208</f>
        <v>0.015000000000000001</v>
      </c>
      <c r="S208" s="187">
        <v>0</v>
      </c>
      <c r="T208" s="18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1003</v>
      </c>
      <c r="AT208" s="189" t="s">
        <v>323</v>
      </c>
      <c r="AU208" s="189" t="s">
        <v>84</v>
      </c>
      <c r="AY208" s="15" t="s">
        <v>140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84</v>
      </c>
      <c r="BK208" s="190">
        <f>ROUND(I208*H208,2)</f>
        <v>0</v>
      </c>
      <c r="BL208" s="15" t="s">
        <v>400</v>
      </c>
      <c r="BM208" s="189" t="s">
        <v>1167</v>
      </c>
    </row>
    <row r="209" s="2" customFormat="1" ht="24.15" customHeight="1">
      <c r="A209" s="34"/>
      <c r="B209" s="176"/>
      <c r="C209" s="177" t="s">
        <v>482</v>
      </c>
      <c r="D209" s="177" t="s">
        <v>142</v>
      </c>
      <c r="E209" s="178" t="s">
        <v>1168</v>
      </c>
      <c r="F209" s="179" t="s">
        <v>1169</v>
      </c>
      <c r="G209" s="180" t="s">
        <v>185</v>
      </c>
      <c r="H209" s="181">
        <v>10</v>
      </c>
      <c r="I209" s="182"/>
      <c r="J209" s="183">
        <f>ROUND(I209*H209,2)</f>
        <v>0</v>
      </c>
      <c r="K209" s="184"/>
      <c r="L209" s="35"/>
      <c r="M209" s="185" t="s">
        <v>1</v>
      </c>
      <c r="N209" s="186" t="s">
        <v>41</v>
      </c>
      <c r="O209" s="78"/>
      <c r="P209" s="187">
        <f>O209*H209</f>
        <v>0</v>
      </c>
      <c r="Q209" s="187">
        <v>0</v>
      </c>
      <c r="R209" s="187">
        <f>Q209*H209</f>
        <v>0</v>
      </c>
      <c r="S209" s="187">
        <v>0</v>
      </c>
      <c r="T209" s="18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9" t="s">
        <v>400</v>
      </c>
      <c r="AT209" s="189" t="s">
        <v>142</v>
      </c>
      <c r="AU209" s="189" t="s">
        <v>84</v>
      </c>
      <c r="AY209" s="15" t="s">
        <v>140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5" t="s">
        <v>84</v>
      </c>
      <c r="BK209" s="190">
        <f>ROUND(I209*H209,2)</f>
        <v>0</v>
      </c>
      <c r="BL209" s="15" t="s">
        <v>400</v>
      </c>
      <c r="BM209" s="189" t="s">
        <v>1170</v>
      </c>
    </row>
    <row r="210" s="2" customFormat="1" ht="16.5" customHeight="1">
      <c r="A210" s="34"/>
      <c r="B210" s="176"/>
      <c r="C210" s="177" t="s">
        <v>487</v>
      </c>
      <c r="D210" s="177" t="s">
        <v>142</v>
      </c>
      <c r="E210" s="178" t="s">
        <v>1171</v>
      </c>
      <c r="F210" s="179" t="s">
        <v>1172</v>
      </c>
      <c r="G210" s="180" t="s">
        <v>185</v>
      </c>
      <c r="H210" s="181">
        <v>9</v>
      </c>
      <c r="I210" s="182"/>
      <c r="J210" s="183">
        <f>ROUND(I210*H210,2)</f>
        <v>0</v>
      </c>
      <c r="K210" s="184"/>
      <c r="L210" s="35"/>
      <c r="M210" s="185" t="s">
        <v>1</v>
      </c>
      <c r="N210" s="186" t="s">
        <v>41</v>
      </c>
      <c r="O210" s="78"/>
      <c r="P210" s="187">
        <f>O210*H210</f>
        <v>0</v>
      </c>
      <c r="Q210" s="187">
        <v>0</v>
      </c>
      <c r="R210" s="187">
        <f>Q210*H210</f>
        <v>0</v>
      </c>
      <c r="S210" s="187">
        <v>0</v>
      </c>
      <c r="T210" s="18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400</v>
      </c>
      <c r="AT210" s="189" t="s">
        <v>142</v>
      </c>
      <c r="AU210" s="189" t="s">
        <v>84</v>
      </c>
      <c r="AY210" s="15" t="s">
        <v>140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84</v>
      </c>
      <c r="BK210" s="190">
        <f>ROUND(I210*H210,2)</f>
        <v>0</v>
      </c>
      <c r="BL210" s="15" t="s">
        <v>400</v>
      </c>
      <c r="BM210" s="189" t="s">
        <v>1173</v>
      </c>
    </row>
    <row r="211" s="2" customFormat="1" ht="37.8" customHeight="1">
      <c r="A211" s="34"/>
      <c r="B211" s="176"/>
      <c r="C211" s="191" t="s">
        <v>491</v>
      </c>
      <c r="D211" s="191" t="s">
        <v>323</v>
      </c>
      <c r="E211" s="192" t="s">
        <v>1174</v>
      </c>
      <c r="F211" s="193" t="s">
        <v>1175</v>
      </c>
      <c r="G211" s="194" t="s">
        <v>185</v>
      </c>
      <c r="H211" s="195">
        <v>9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41</v>
      </c>
      <c r="O211" s="78"/>
      <c r="P211" s="187">
        <f>O211*H211</f>
        <v>0</v>
      </c>
      <c r="Q211" s="187">
        <v>0.00069999999999999999</v>
      </c>
      <c r="R211" s="187">
        <f>Q211*H211</f>
        <v>0.0063</v>
      </c>
      <c r="S211" s="187">
        <v>0</v>
      </c>
      <c r="T211" s="18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667</v>
      </c>
      <c r="AT211" s="189" t="s">
        <v>323</v>
      </c>
      <c r="AU211" s="189" t="s">
        <v>84</v>
      </c>
      <c r="AY211" s="15" t="s">
        <v>140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84</v>
      </c>
      <c r="BK211" s="190">
        <f>ROUND(I211*H211,2)</f>
        <v>0</v>
      </c>
      <c r="BL211" s="15" t="s">
        <v>667</v>
      </c>
      <c r="BM211" s="189" t="s">
        <v>1176</v>
      </c>
    </row>
    <row r="212" s="2" customFormat="1" ht="24.15" customHeight="1">
      <c r="A212" s="34"/>
      <c r="B212" s="176"/>
      <c r="C212" s="177" t="s">
        <v>495</v>
      </c>
      <c r="D212" s="177" t="s">
        <v>142</v>
      </c>
      <c r="E212" s="178" t="s">
        <v>1177</v>
      </c>
      <c r="F212" s="179" t="s">
        <v>1178</v>
      </c>
      <c r="G212" s="180" t="s">
        <v>185</v>
      </c>
      <c r="H212" s="181">
        <v>9</v>
      </c>
      <c r="I212" s="182"/>
      <c r="J212" s="183">
        <f>ROUND(I212*H212,2)</f>
        <v>0</v>
      </c>
      <c r="K212" s="184"/>
      <c r="L212" s="35"/>
      <c r="M212" s="185" t="s">
        <v>1</v>
      </c>
      <c r="N212" s="186" t="s">
        <v>41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</v>
      </c>
      <c r="T212" s="18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400</v>
      </c>
      <c r="AT212" s="189" t="s">
        <v>142</v>
      </c>
      <c r="AU212" s="189" t="s">
        <v>84</v>
      </c>
      <c r="AY212" s="15" t="s">
        <v>140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84</v>
      </c>
      <c r="BK212" s="190">
        <f>ROUND(I212*H212,2)</f>
        <v>0</v>
      </c>
      <c r="BL212" s="15" t="s">
        <v>400</v>
      </c>
      <c r="BM212" s="189" t="s">
        <v>1179</v>
      </c>
    </row>
    <row r="213" s="2" customFormat="1" ht="66.75" customHeight="1">
      <c r="A213" s="34"/>
      <c r="B213" s="176"/>
      <c r="C213" s="191" t="s">
        <v>499</v>
      </c>
      <c r="D213" s="191" t="s">
        <v>323</v>
      </c>
      <c r="E213" s="192" t="s">
        <v>1180</v>
      </c>
      <c r="F213" s="193" t="s">
        <v>1181</v>
      </c>
      <c r="G213" s="194" t="s">
        <v>185</v>
      </c>
      <c r="H213" s="195">
        <v>9</v>
      </c>
      <c r="I213" s="196"/>
      <c r="J213" s="197">
        <f>ROUND(I213*H213,2)</f>
        <v>0</v>
      </c>
      <c r="K213" s="198"/>
      <c r="L213" s="199"/>
      <c r="M213" s="200" t="s">
        <v>1</v>
      </c>
      <c r="N213" s="201" t="s">
        <v>41</v>
      </c>
      <c r="O213" s="78"/>
      <c r="P213" s="187">
        <f>O213*H213</f>
        <v>0</v>
      </c>
      <c r="Q213" s="187">
        <v>0.00069999999999999999</v>
      </c>
      <c r="R213" s="187">
        <f>Q213*H213</f>
        <v>0.0063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667</v>
      </c>
      <c r="AT213" s="189" t="s">
        <v>323</v>
      </c>
      <c r="AU213" s="189" t="s">
        <v>84</v>
      </c>
      <c r="AY213" s="15" t="s">
        <v>140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5" t="s">
        <v>84</v>
      </c>
      <c r="BK213" s="190">
        <f>ROUND(I213*H213,2)</f>
        <v>0</v>
      </c>
      <c r="BL213" s="15" t="s">
        <v>667</v>
      </c>
      <c r="BM213" s="189" t="s">
        <v>1182</v>
      </c>
    </row>
    <row r="214" s="2" customFormat="1" ht="24.15" customHeight="1">
      <c r="A214" s="34"/>
      <c r="B214" s="176"/>
      <c r="C214" s="177" t="s">
        <v>503</v>
      </c>
      <c r="D214" s="177" t="s">
        <v>142</v>
      </c>
      <c r="E214" s="178" t="s">
        <v>1183</v>
      </c>
      <c r="F214" s="179" t="s">
        <v>1184</v>
      </c>
      <c r="G214" s="180" t="s">
        <v>185</v>
      </c>
      <c r="H214" s="181">
        <v>10</v>
      </c>
      <c r="I214" s="182"/>
      <c r="J214" s="183">
        <f>ROUND(I214*H214,2)</f>
        <v>0</v>
      </c>
      <c r="K214" s="184"/>
      <c r="L214" s="35"/>
      <c r="M214" s="185" t="s">
        <v>1</v>
      </c>
      <c r="N214" s="186" t="s">
        <v>41</v>
      </c>
      <c r="O214" s="78"/>
      <c r="P214" s="187">
        <f>O214*H214</f>
        <v>0</v>
      </c>
      <c r="Q214" s="187">
        <v>0</v>
      </c>
      <c r="R214" s="187">
        <f>Q214*H214</f>
        <v>0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400</v>
      </c>
      <c r="AT214" s="189" t="s">
        <v>142</v>
      </c>
      <c r="AU214" s="189" t="s">
        <v>84</v>
      </c>
      <c r="AY214" s="15" t="s">
        <v>140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84</v>
      </c>
      <c r="BK214" s="190">
        <f>ROUND(I214*H214,2)</f>
        <v>0</v>
      </c>
      <c r="BL214" s="15" t="s">
        <v>400</v>
      </c>
      <c r="BM214" s="189" t="s">
        <v>1185</v>
      </c>
    </row>
    <row r="215" s="2" customFormat="1" ht="24.15" customHeight="1">
      <c r="A215" s="34"/>
      <c r="B215" s="176"/>
      <c r="C215" s="177" t="s">
        <v>507</v>
      </c>
      <c r="D215" s="177" t="s">
        <v>142</v>
      </c>
      <c r="E215" s="178" t="s">
        <v>1186</v>
      </c>
      <c r="F215" s="179" t="s">
        <v>1187</v>
      </c>
      <c r="G215" s="180" t="s">
        <v>194</v>
      </c>
      <c r="H215" s="181">
        <v>25</v>
      </c>
      <c r="I215" s="182"/>
      <c r="J215" s="183">
        <f>ROUND(I215*H215,2)</f>
        <v>0</v>
      </c>
      <c r="K215" s="184"/>
      <c r="L215" s="35"/>
      <c r="M215" s="185" t="s">
        <v>1</v>
      </c>
      <c r="N215" s="186" t="s">
        <v>41</v>
      </c>
      <c r="O215" s="78"/>
      <c r="P215" s="187">
        <f>O215*H215</f>
        <v>0</v>
      </c>
      <c r="Q215" s="187">
        <v>0</v>
      </c>
      <c r="R215" s="187">
        <f>Q215*H215</f>
        <v>0</v>
      </c>
      <c r="S215" s="187">
        <v>0</v>
      </c>
      <c r="T215" s="18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9" t="s">
        <v>400</v>
      </c>
      <c r="AT215" s="189" t="s">
        <v>142</v>
      </c>
      <c r="AU215" s="189" t="s">
        <v>84</v>
      </c>
      <c r="AY215" s="15" t="s">
        <v>140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5" t="s">
        <v>84</v>
      </c>
      <c r="BK215" s="190">
        <f>ROUND(I215*H215,2)</f>
        <v>0</v>
      </c>
      <c r="BL215" s="15" t="s">
        <v>400</v>
      </c>
      <c r="BM215" s="189" t="s">
        <v>1188</v>
      </c>
    </row>
    <row r="216" s="2" customFormat="1" ht="21.75" customHeight="1">
      <c r="A216" s="34"/>
      <c r="B216" s="176"/>
      <c r="C216" s="191" t="s">
        <v>511</v>
      </c>
      <c r="D216" s="191" t="s">
        <v>323</v>
      </c>
      <c r="E216" s="192" t="s">
        <v>1189</v>
      </c>
      <c r="F216" s="193" t="s">
        <v>1190</v>
      </c>
      <c r="G216" s="194" t="s">
        <v>194</v>
      </c>
      <c r="H216" s="195">
        <v>25</v>
      </c>
      <c r="I216" s="196"/>
      <c r="J216" s="197">
        <f>ROUND(I216*H216,2)</f>
        <v>0</v>
      </c>
      <c r="K216" s="198"/>
      <c r="L216" s="199"/>
      <c r="M216" s="200" t="s">
        <v>1</v>
      </c>
      <c r="N216" s="201" t="s">
        <v>41</v>
      </c>
      <c r="O216" s="78"/>
      <c r="P216" s="187">
        <f>O216*H216</f>
        <v>0</v>
      </c>
      <c r="Q216" s="187">
        <v>0.00032000000000000003</v>
      </c>
      <c r="R216" s="187">
        <f>Q216*H216</f>
        <v>0.0080000000000000002</v>
      </c>
      <c r="S216" s="187">
        <v>0</v>
      </c>
      <c r="T216" s="18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9" t="s">
        <v>667</v>
      </c>
      <c r="AT216" s="189" t="s">
        <v>323</v>
      </c>
      <c r="AU216" s="189" t="s">
        <v>84</v>
      </c>
      <c r="AY216" s="15" t="s">
        <v>140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5" t="s">
        <v>84</v>
      </c>
      <c r="BK216" s="190">
        <f>ROUND(I216*H216,2)</f>
        <v>0</v>
      </c>
      <c r="BL216" s="15" t="s">
        <v>667</v>
      </c>
      <c r="BM216" s="189" t="s">
        <v>1191</v>
      </c>
    </row>
    <row r="217" s="2" customFormat="1" ht="24.15" customHeight="1">
      <c r="A217" s="34"/>
      <c r="B217" s="176"/>
      <c r="C217" s="177" t="s">
        <v>515</v>
      </c>
      <c r="D217" s="177" t="s">
        <v>142</v>
      </c>
      <c r="E217" s="178" t="s">
        <v>1192</v>
      </c>
      <c r="F217" s="179" t="s">
        <v>1193</v>
      </c>
      <c r="G217" s="180" t="s">
        <v>194</v>
      </c>
      <c r="H217" s="181">
        <v>35</v>
      </c>
      <c r="I217" s="182"/>
      <c r="J217" s="183">
        <f>ROUND(I217*H217,2)</f>
        <v>0</v>
      </c>
      <c r="K217" s="184"/>
      <c r="L217" s="35"/>
      <c r="M217" s="185" t="s">
        <v>1</v>
      </c>
      <c r="N217" s="186" t="s">
        <v>41</v>
      </c>
      <c r="O217" s="78"/>
      <c r="P217" s="187">
        <f>O217*H217</f>
        <v>0</v>
      </c>
      <c r="Q217" s="187">
        <v>0</v>
      </c>
      <c r="R217" s="187">
        <f>Q217*H217</f>
        <v>0</v>
      </c>
      <c r="S217" s="187">
        <v>0</v>
      </c>
      <c r="T217" s="18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9" t="s">
        <v>400</v>
      </c>
      <c r="AT217" s="189" t="s">
        <v>142</v>
      </c>
      <c r="AU217" s="189" t="s">
        <v>84</v>
      </c>
      <c r="AY217" s="15" t="s">
        <v>140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5" t="s">
        <v>84</v>
      </c>
      <c r="BK217" s="190">
        <f>ROUND(I217*H217,2)</f>
        <v>0</v>
      </c>
      <c r="BL217" s="15" t="s">
        <v>400</v>
      </c>
      <c r="BM217" s="189" t="s">
        <v>1194</v>
      </c>
    </row>
    <row r="218" s="2" customFormat="1" ht="16.5" customHeight="1">
      <c r="A218" s="34"/>
      <c r="B218" s="176"/>
      <c r="C218" s="191" t="s">
        <v>519</v>
      </c>
      <c r="D218" s="191" t="s">
        <v>323</v>
      </c>
      <c r="E218" s="192" t="s">
        <v>1195</v>
      </c>
      <c r="F218" s="193" t="s">
        <v>1196</v>
      </c>
      <c r="G218" s="194" t="s">
        <v>194</v>
      </c>
      <c r="H218" s="195">
        <v>35</v>
      </c>
      <c r="I218" s="196"/>
      <c r="J218" s="197">
        <f>ROUND(I218*H218,2)</f>
        <v>0</v>
      </c>
      <c r="K218" s="198"/>
      <c r="L218" s="199"/>
      <c r="M218" s="200" t="s">
        <v>1</v>
      </c>
      <c r="N218" s="201" t="s">
        <v>41</v>
      </c>
      <c r="O218" s="78"/>
      <c r="P218" s="187">
        <f>O218*H218</f>
        <v>0</v>
      </c>
      <c r="Q218" s="187">
        <v>0</v>
      </c>
      <c r="R218" s="187">
        <f>Q218*H218</f>
        <v>0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1003</v>
      </c>
      <c r="AT218" s="189" t="s">
        <v>323</v>
      </c>
      <c r="AU218" s="189" t="s">
        <v>84</v>
      </c>
      <c r="AY218" s="15" t="s">
        <v>140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84</v>
      </c>
      <c r="BK218" s="190">
        <f>ROUND(I218*H218,2)</f>
        <v>0</v>
      </c>
      <c r="BL218" s="15" t="s">
        <v>400</v>
      </c>
      <c r="BM218" s="189" t="s">
        <v>1197</v>
      </c>
    </row>
    <row r="219" s="2" customFormat="1" ht="24.15" customHeight="1">
      <c r="A219" s="34"/>
      <c r="B219" s="176"/>
      <c r="C219" s="177" t="s">
        <v>523</v>
      </c>
      <c r="D219" s="177" t="s">
        <v>142</v>
      </c>
      <c r="E219" s="178" t="s">
        <v>1198</v>
      </c>
      <c r="F219" s="179" t="s">
        <v>1199</v>
      </c>
      <c r="G219" s="180" t="s">
        <v>194</v>
      </c>
      <c r="H219" s="181">
        <v>891</v>
      </c>
      <c r="I219" s="182"/>
      <c r="J219" s="183">
        <f>ROUND(I219*H219,2)</f>
        <v>0</v>
      </c>
      <c r="K219" s="184"/>
      <c r="L219" s="35"/>
      <c r="M219" s="185" t="s">
        <v>1</v>
      </c>
      <c r="N219" s="186" t="s">
        <v>41</v>
      </c>
      <c r="O219" s="78"/>
      <c r="P219" s="187">
        <f>O219*H219</f>
        <v>0</v>
      </c>
      <c r="Q219" s="187">
        <v>0</v>
      </c>
      <c r="R219" s="187">
        <f>Q219*H219</f>
        <v>0</v>
      </c>
      <c r="S219" s="187">
        <v>0</v>
      </c>
      <c r="T219" s="18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9" t="s">
        <v>400</v>
      </c>
      <c r="AT219" s="189" t="s">
        <v>142</v>
      </c>
      <c r="AU219" s="189" t="s">
        <v>84</v>
      </c>
      <c r="AY219" s="15" t="s">
        <v>140</v>
      </c>
      <c r="BE219" s="190">
        <f>IF(N219="základná",J219,0)</f>
        <v>0</v>
      </c>
      <c r="BF219" s="190">
        <f>IF(N219="znížená",J219,0)</f>
        <v>0</v>
      </c>
      <c r="BG219" s="190">
        <f>IF(N219="zákl. prenesená",J219,0)</f>
        <v>0</v>
      </c>
      <c r="BH219" s="190">
        <f>IF(N219="zníž. prenesená",J219,0)</f>
        <v>0</v>
      </c>
      <c r="BI219" s="190">
        <f>IF(N219="nulová",J219,0)</f>
        <v>0</v>
      </c>
      <c r="BJ219" s="15" t="s">
        <v>84</v>
      </c>
      <c r="BK219" s="190">
        <f>ROUND(I219*H219,2)</f>
        <v>0</v>
      </c>
      <c r="BL219" s="15" t="s">
        <v>400</v>
      </c>
      <c r="BM219" s="189" t="s">
        <v>1200</v>
      </c>
    </row>
    <row r="220" s="2" customFormat="1" ht="24.15" customHeight="1">
      <c r="A220" s="34"/>
      <c r="B220" s="176"/>
      <c r="C220" s="191" t="s">
        <v>527</v>
      </c>
      <c r="D220" s="191" t="s">
        <v>323</v>
      </c>
      <c r="E220" s="192" t="s">
        <v>1201</v>
      </c>
      <c r="F220" s="193" t="s">
        <v>1202</v>
      </c>
      <c r="G220" s="194" t="s">
        <v>194</v>
      </c>
      <c r="H220" s="195">
        <v>6</v>
      </c>
      <c r="I220" s="196"/>
      <c r="J220" s="197">
        <f>ROUND(I220*H220,2)</f>
        <v>0</v>
      </c>
      <c r="K220" s="198"/>
      <c r="L220" s="199"/>
      <c r="M220" s="200" t="s">
        <v>1</v>
      </c>
      <c r="N220" s="201" t="s">
        <v>41</v>
      </c>
      <c r="O220" s="78"/>
      <c r="P220" s="187">
        <f>O220*H220</f>
        <v>0</v>
      </c>
      <c r="Q220" s="187">
        <v>0</v>
      </c>
      <c r="R220" s="187">
        <f>Q220*H220</f>
        <v>0</v>
      </c>
      <c r="S220" s="187">
        <v>0</v>
      </c>
      <c r="T220" s="18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9" t="s">
        <v>1003</v>
      </c>
      <c r="AT220" s="189" t="s">
        <v>323</v>
      </c>
      <c r="AU220" s="189" t="s">
        <v>84</v>
      </c>
      <c r="AY220" s="15" t="s">
        <v>140</v>
      </c>
      <c r="BE220" s="190">
        <f>IF(N220="základná",J220,0)</f>
        <v>0</v>
      </c>
      <c r="BF220" s="190">
        <f>IF(N220="znížená",J220,0)</f>
        <v>0</v>
      </c>
      <c r="BG220" s="190">
        <f>IF(N220="zákl. prenesená",J220,0)</f>
        <v>0</v>
      </c>
      <c r="BH220" s="190">
        <f>IF(N220="zníž. prenesená",J220,0)</f>
        <v>0</v>
      </c>
      <c r="BI220" s="190">
        <f>IF(N220="nulová",J220,0)</f>
        <v>0</v>
      </c>
      <c r="BJ220" s="15" t="s">
        <v>84</v>
      </c>
      <c r="BK220" s="190">
        <f>ROUND(I220*H220,2)</f>
        <v>0</v>
      </c>
      <c r="BL220" s="15" t="s">
        <v>400</v>
      </c>
      <c r="BM220" s="189" t="s">
        <v>1203</v>
      </c>
    </row>
    <row r="221" s="2" customFormat="1" ht="16.5" customHeight="1">
      <c r="A221" s="34"/>
      <c r="B221" s="176"/>
      <c r="C221" s="191" t="s">
        <v>531</v>
      </c>
      <c r="D221" s="191" t="s">
        <v>323</v>
      </c>
      <c r="E221" s="192" t="s">
        <v>1204</v>
      </c>
      <c r="F221" s="193" t="s">
        <v>1205</v>
      </c>
      <c r="G221" s="194" t="s">
        <v>194</v>
      </c>
      <c r="H221" s="195">
        <v>550</v>
      </c>
      <c r="I221" s="196"/>
      <c r="J221" s="197">
        <f>ROUND(I221*H221,2)</f>
        <v>0</v>
      </c>
      <c r="K221" s="198"/>
      <c r="L221" s="199"/>
      <c r="M221" s="200" t="s">
        <v>1</v>
      </c>
      <c r="N221" s="201" t="s">
        <v>41</v>
      </c>
      <c r="O221" s="78"/>
      <c r="P221" s="187">
        <f>O221*H221</f>
        <v>0</v>
      </c>
      <c r="Q221" s="187">
        <v>0</v>
      </c>
      <c r="R221" s="187">
        <f>Q221*H221</f>
        <v>0</v>
      </c>
      <c r="S221" s="187">
        <v>0</v>
      </c>
      <c r="T221" s="18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9" t="s">
        <v>1003</v>
      </c>
      <c r="AT221" s="189" t="s">
        <v>323</v>
      </c>
      <c r="AU221" s="189" t="s">
        <v>84</v>
      </c>
      <c r="AY221" s="15" t="s">
        <v>140</v>
      </c>
      <c r="BE221" s="190">
        <f>IF(N221="základná",J221,0)</f>
        <v>0</v>
      </c>
      <c r="BF221" s="190">
        <f>IF(N221="znížená",J221,0)</f>
        <v>0</v>
      </c>
      <c r="BG221" s="190">
        <f>IF(N221="zákl. prenesená",J221,0)</f>
        <v>0</v>
      </c>
      <c r="BH221" s="190">
        <f>IF(N221="zníž. prenesená",J221,0)</f>
        <v>0</v>
      </c>
      <c r="BI221" s="190">
        <f>IF(N221="nulová",J221,0)</f>
        <v>0</v>
      </c>
      <c r="BJ221" s="15" t="s">
        <v>84</v>
      </c>
      <c r="BK221" s="190">
        <f>ROUND(I221*H221,2)</f>
        <v>0</v>
      </c>
      <c r="BL221" s="15" t="s">
        <v>400</v>
      </c>
      <c r="BM221" s="189" t="s">
        <v>1206</v>
      </c>
    </row>
    <row r="222" s="2" customFormat="1" ht="16.5" customHeight="1">
      <c r="A222" s="34"/>
      <c r="B222" s="176"/>
      <c r="C222" s="191" t="s">
        <v>535</v>
      </c>
      <c r="D222" s="191" t="s">
        <v>323</v>
      </c>
      <c r="E222" s="192" t="s">
        <v>1207</v>
      </c>
      <c r="F222" s="193" t="s">
        <v>1208</v>
      </c>
      <c r="G222" s="194" t="s">
        <v>194</v>
      </c>
      <c r="H222" s="195">
        <v>335</v>
      </c>
      <c r="I222" s="196"/>
      <c r="J222" s="197">
        <f>ROUND(I222*H222,2)</f>
        <v>0</v>
      </c>
      <c r="K222" s="198"/>
      <c r="L222" s="199"/>
      <c r="M222" s="200" t="s">
        <v>1</v>
      </c>
      <c r="N222" s="201" t="s">
        <v>41</v>
      </c>
      <c r="O222" s="78"/>
      <c r="P222" s="187">
        <f>O222*H222</f>
        <v>0</v>
      </c>
      <c r="Q222" s="187">
        <v>0</v>
      </c>
      <c r="R222" s="187">
        <f>Q222*H222</f>
        <v>0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1003</v>
      </c>
      <c r="AT222" s="189" t="s">
        <v>323</v>
      </c>
      <c r="AU222" s="189" t="s">
        <v>84</v>
      </c>
      <c r="AY222" s="15" t="s">
        <v>140</v>
      </c>
      <c r="BE222" s="190">
        <f>IF(N222="základná",J222,0)</f>
        <v>0</v>
      </c>
      <c r="BF222" s="190">
        <f>IF(N222="znížená",J222,0)</f>
        <v>0</v>
      </c>
      <c r="BG222" s="190">
        <f>IF(N222="zákl. prenesená",J222,0)</f>
        <v>0</v>
      </c>
      <c r="BH222" s="190">
        <f>IF(N222="zníž. prenesená",J222,0)</f>
        <v>0</v>
      </c>
      <c r="BI222" s="190">
        <f>IF(N222="nulová",J222,0)</f>
        <v>0</v>
      </c>
      <c r="BJ222" s="15" t="s">
        <v>84</v>
      </c>
      <c r="BK222" s="190">
        <f>ROUND(I222*H222,2)</f>
        <v>0</v>
      </c>
      <c r="BL222" s="15" t="s">
        <v>400</v>
      </c>
      <c r="BM222" s="189" t="s">
        <v>1209</v>
      </c>
    </row>
    <row r="223" s="2" customFormat="1" ht="24.15" customHeight="1">
      <c r="A223" s="34"/>
      <c r="B223" s="176"/>
      <c r="C223" s="177" t="s">
        <v>537</v>
      </c>
      <c r="D223" s="177" t="s">
        <v>142</v>
      </c>
      <c r="E223" s="178" t="s">
        <v>1210</v>
      </c>
      <c r="F223" s="179" t="s">
        <v>1211</v>
      </c>
      <c r="G223" s="180" t="s">
        <v>194</v>
      </c>
      <c r="H223" s="181">
        <v>1220</v>
      </c>
      <c r="I223" s="182"/>
      <c r="J223" s="183">
        <f>ROUND(I223*H223,2)</f>
        <v>0</v>
      </c>
      <c r="K223" s="184"/>
      <c r="L223" s="35"/>
      <c r="M223" s="185" t="s">
        <v>1</v>
      </c>
      <c r="N223" s="186" t="s">
        <v>41</v>
      </c>
      <c r="O223" s="78"/>
      <c r="P223" s="187">
        <f>O223*H223</f>
        <v>0</v>
      </c>
      <c r="Q223" s="187">
        <v>0</v>
      </c>
      <c r="R223" s="187">
        <f>Q223*H223</f>
        <v>0</v>
      </c>
      <c r="S223" s="187">
        <v>0</v>
      </c>
      <c r="T223" s="18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9" t="s">
        <v>400</v>
      </c>
      <c r="AT223" s="189" t="s">
        <v>142</v>
      </c>
      <c r="AU223" s="189" t="s">
        <v>84</v>
      </c>
      <c r="AY223" s="15" t="s">
        <v>140</v>
      </c>
      <c r="BE223" s="190">
        <f>IF(N223="základná",J223,0)</f>
        <v>0</v>
      </c>
      <c r="BF223" s="190">
        <f>IF(N223="znížená",J223,0)</f>
        <v>0</v>
      </c>
      <c r="BG223" s="190">
        <f>IF(N223="zákl. prenesená",J223,0)</f>
        <v>0</v>
      </c>
      <c r="BH223" s="190">
        <f>IF(N223="zníž. prenesená",J223,0)</f>
        <v>0</v>
      </c>
      <c r="BI223" s="190">
        <f>IF(N223="nulová",J223,0)</f>
        <v>0</v>
      </c>
      <c r="BJ223" s="15" t="s">
        <v>84</v>
      </c>
      <c r="BK223" s="190">
        <f>ROUND(I223*H223,2)</f>
        <v>0</v>
      </c>
      <c r="BL223" s="15" t="s">
        <v>400</v>
      </c>
      <c r="BM223" s="189" t="s">
        <v>1212</v>
      </c>
    </row>
    <row r="224" s="2" customFormat="1" ht="16.5" customHeight="1">
      <c r="A224" s="34"/>
      <c r="B224" s="176"/>
      <c r="C224" s="191" t="s">
        <v>541</v>
      </c>
      <c r="D224" s="191" t="s">
        <v>323</v>
      </c>
      <c r="E224" s="192" t="s">
        <v>1213</v>
      </c>
      <c r="F224" s="193" t="s">
        <v>1214</v>
      </c>
      <c r="G224" s="194" t="s">
        <v>194</v>
      </c>
      <c r="H224" s="195">
        <v>1220</v>
      </c>
      <c r="I224" s="196"/>
      <c r="J224" s="197">
        <f>ROUND(I224*H224,2)</f>
        <v>0</v>
      </c>
      <c r="K224" s="198"/>
      <c r="L224" s="199"/>
      <c r="M224" s="200" t="s">
        <v>1</v>
      </c>
      <c r="N224" s="201" t="s">
        <v>41</v>
      </c>
      <c r="O224" s="78"/>
      <c r="P224" s="187">
        <f>O224*H224</f>
        <v>0</v>
      </c>
      <c r="Q224" s="187">
        <v>0</v>
      </c>
      <c r="R224" s="187">
        <f>Q224*H224</f>
        <v>0</v>
      </c>
      <c r="S224" s="187">
        <v>0</v>
      </c>
      <c r="T224" s="18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9" t="s">
        <v>1003</v>
      </c>
      <c r="AT224" s="189" t="s">
        <v>323</v>
      </c>
      <c r="AU224" s="189" t="s">
        <v>84</v>
      </c>
      <c r="AY224" s="15" t="s">
        <v>140</v>
      </c>
      <c r="BE224" s="190">
        <f>IF(N224="základná",J224,0)</f>
        <v>0</v>
      </c>
      <c r="BF224" s="190">
        <f>IF(N224="znížená",J224,0)</f>
        <v>0</v>
      </c>
      <c r="BG224" s="190">
        <f>IF(N224="zákl. prenesená",J224,0)</f>
        <v>0</v>
      </c>
      <c r="BH224" s="190">
        <f>IF(N224="zníž. prenesená",J224,0)</f>
        <v>0</v>
      </c>
      <c r="BI224" s="190">
        <f>IF(N224="nulová",J224,0)</f>
        <v>0</v>
      </c>
      <c r="BJ224" s="15" t="s">
        <v>84</v>
      </c>
      <c r="BK224" s="190">
        <f>ROUND(I224*H224,2)</f>
        <v>0</v>
      </c>
      <c r="BL224" s="15" t="s">
        <v>400</v>
      </c>
      <c r="BM224" s="189" t="s">
        <v>1215</v>
      </c>
    </row>
    <row r="225" s="2" customFormat="1" ht="24.15" customHeight="1">
      <c r="A225" s="34"/>
      <c r="B225" s="176"/>
      <c r="C225" s="177" t="s">
        <v>456</v>
      </c>
      <c r="D225" s="177" t="s">
        <v>142</v>
      </c>
      <c r="E225" s="178" t="s">
        <v>1216</v>
      </c>
      <c r="F225" s="179" t="s">
        <v>1217</v>
      </c>
      <c r="G225" s="180" t="s">
        <v>194</v>
      </c>
      <c r="H225" s="181">
        <v>245</v>
      </c>
      <c r="I225" s="182"/>
      <c r="J225" s="183">
        <f>ROUND(I225*H225,2)</f>
        <v>0</v>
      </c>
      <c r="K225" s="184"/>
      <c r="L225" s="35"/>
      <c r="M225" s="185" t="s">
        <v>1</v>
      </c>
      <c r="N225" s="186" t="s">
        <v>41</v>
      </c>
      <c r="O225" s="78"/>
      <c r="P225" s="187">
        <f>O225*H225</f>
        <v>0</v>
      </c>
      <c r="Q225" s="187">
        <v>0</v>
      </c>
      <c r="R225" s="187">
        <f>Q225*H225</f>
        <v>0</v>
      </c>
      <c r="S225" s="187">
        <v>0</v>
      </c>
      <c r="T225" s="18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9" t="s">
        <v>400</v>
      </c>
      <c r="AT225" s="189" t="s">
        <v>142</v>
      </c>
      <c r="AU225" s="189" t="s">
        <v>84</v>
      </c>
      <c r="AY225" s="15" t="s">
        <v>140</v>
      </c>
      <c r="BE225" s="190">
        <f>IF(N225="základná",J225,0)</f>
        <v>0</v>
      </c>
      <c r="BF225" s="190">
        <f>IF(N225="znížená",J225,0)</f>
        <v>0</v>
      </c>
      <c r="BG225" s="190">
        <f>IF(N225="zákl. prenesená",J225,0)</f>
        <v>0</v>
      </c>
      <c r="BH225" s="190">
        <f>IF(N225="zníž. prenesená",J225,0)</f>
        <v>0</v>
      </c>
      <c r="BI225" s="190">
        <f>IF(N225="nulová",J225,0)</f>
        <v>0</v>
      </c>
      <c r="BJ225" s="15" t="s">
        <v>84</v>
      </c>
      <c r="BK225" s="190">
        <f>ROUND(I225*H225,2)</f>
        <v>0</v>
      </c>
      <c r="BL225" s="15" t="s">
        <v>400</v>
      </c>
      <c r="BM225" s="189" t="s">
        <v>1218</v>
      </c>
    </row>
    <row r="226" s="2" customFormat="1" ht="16.5" customHeight="1">
      <c r="A226" s="34"/>
      <c r="B226" s="176"/>
      <c r="C226" s="191" t="s">
        <v>548</v>
      </c>
      <c r="D226" s="191" t="s">
        <v>323</v>
      </c>
      <c r="E226" s="192" t="s">
        <v>1219</v>
      </c>
      <c r="F226" s="193" t="s">
        <v>1220</v>
      </c>
      <c r="G226" s="194" t="s">
        <v>194</v>
      </c>
      <c r="H226" s="195">
        <v>245</v>
      </c>
      <c r="I226" s="196"/>
      <c r="J226" s="197">
        <f>ROUND(I226*H226,2)</f>
        <v>0</v>
      </c>
      <c r="K226" s="198"/>
      <c r="L226" s="199"/>
      <c r="M226" s="200" t="s">
        <v>1</v>
      </c>
      <c r="N226" s="201" t="s">
        <v>41</v>
      </c>
      <c r="O226" s="78"/>
      <c r="P226" s="187">
        <f>O226*H226</f>
        <v>0</v>
      </c>
      <c r="Q226" s="187">
        <v>0</v>
      </c>
      <c r="R226" s="187">
        <f>Q226*H226</f>
        <v>0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1003</v>
      </c>
      <c r="AT226" s="189" t="s">
        <v>323</v>
      </c>
      <c r="AU226" s="189" t="s">
        <v>84</v>
      </c>
      <c r="AY226" s="15" t="s">
        <v>140</v>
      </c>
      <c r="BE226" s="190">
        <f>IF(N226="základná",J226,0)</f>
        <v>0</v>
      </c>
      <c r="BF226" s="190">
        <f>IF(N226="znížená",J226,0)</f>
        <v>0</v>
      </c>
      <c r="BG226" s="190">
        <f>IF(N226="zákl. prenesená",J226,0)</f>
        <v>0</v>
      </c>
      <c r="BH226" s="190">
        <f>IF(N226="zníž. prenesená",J226,0)</f>
        <v>0</v>
      </c>
      <c r="BI226" s="190">
        <f>IF(N226="nulová",J226,0)</f>
        <v>0</v>
      </c>
      <c r="BJ226" s="15" t="s">
        <v>84</v>
      </c>
      <c r="BK226" s="190">
        <f>ROUND(I226*H226,2)</f>
        <v>0</v>
      </c>
      <c r="BL226" s="15" t="s">
        <v>400</v>
      </c>
      <c r="BM226" s="189" t="s">
        <v>1221</v>
      </c>
    </row>
    <row r="227" s="2" customFormat="1" ht="24.15" customHeight="1">
      <c r="A227" s="34"/>
      <c r="B227" s="176"/>
      <c r="C227" s="177" t="s">
        <v>550</v>
      </c>
      <c r="D227" s="177" t="s">
        <v>142</v>
      </c>
      <c r="E227" s="178" t="s">
        <v>1222</v>
      </c>
      <c r="F227" s="179" t="s">
        <v>1223</v>
      </c>
      <c r="G227" s="180" t="s">
        <v>194</v>
      </c>
      <c r="H227" s="181">
        <v>30</v>
      </c>
      <c r="I227" s="182"/>
      <c r="J227" s="183">
        <f>ROUND(I227*H227,2)</f>
        <v>0</v>
      </c>
      <c r="K227" s="184"/>
      <c r="L227" s="35"/>
      <c r="M227" s="185" t="s">
        <v>1</v>
      </c>
      <c r="N227" s="186" t="s">
        <v>41</v>
      </c>
      <c r="O227" s="78"/>
      <c r="P227" s="187">
        <f>O227*H227</f>
        <v>0</v>
      </c>
      <c r="Q227" s="187">
        <v>0</v>
      </c>
      <c r="R227" s="187">
        <f>Q227*H227</f>
        <v>0</v>
      </c>
      <c r="S227" s="187">
        <v>0</v>
      </c>
      <c r="T227" s="188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9" t="s">
        <v>400</v>
      </c>
      <c r="AT227" s="189" t="s">
        <v>142</v>
      </c>
      <c r="AU227" s="189" t="s">
        <v>84</v>
      </c>
      <c r="AY227" s="15" t="s">
        <v>140</v>
      </c>
      <c r="BE227" s="190">
        <f>IF(N227="základná",J227,0)</f>
        <v>0</v>
      </c>
      <c r="BF227" s="190">
        <f>IF(N227="znížená",J227,0)</f>
        <v>0</v>
      </c>
      <c r="BG227" s="190">
        <f>IF(N227="zákl. prenesená",J227,0)</f>
        <v>0</v>
      </c>
      <c r="BH227" s="190">
        <f>IF(N227="zníž. prenesená",J227,0)</f>
        <v>0</v>
      </c>
      <c r="BI227" s="190">
        <f>IF(N227="nulová",J227,0)</f>
        <v>0</v>
      </c>
      <c r="BJ227" s="15" t="s">
        <v>84</v>
      </c>
      <c r="BK227" s="190">
        <f>ROUND(I227*H227,2)</f>
        <v>0</v>
      </c>
      <c r="BL227" s="15" t="s">
        <v>400</v>
      </c>
      <c r="BM227" s="189" t="s">
        <v>1224</v>
      </c>
    </row>
    <row r="228" s="2" customFormat="1" ht="16.5" customHeight="1">
      <c r="A228" s="34"/>
      <c r="B228" s="176"/>
      <c r="C228" s="191" t="s">
        <v>554</v>
      </c>
      <c r="D228" s="191" t="s">
        <v>323</v>
      </c>
      <c r="E228" s="192" t="s">
        <v>1225</v>
      </c>
      <c r="F228" s="193" t="s">
        <v>1226</v>
      </c>
      <c r="G228" s="194" t="s">
        <v>323</v>
      </c>
      <c r="H228" s="195">
        <v>30</v>
      </c>
      <c r="I228" s="196"/>
      <c r="J228" s="197">
        <f>ROUND(I228*H228,2)</f>
        <v>0</v>
      </c>
      <c r="K228" s="198"/>
      <c r="L228" s="199"/>
      <c r="M228" s="200" t="s">
        <v>1</v>
      </c>
      <c r="N228" s="201" t="s">
        <v>41</v>
      </c>
      <c r="O228" s="78"/>
      <c r="P228" s="187">
        <f>O228*H228</f>
        <v>0</v>
      </c>
      <c r="Q228" s="187">
        <v>0</v>
      </c>
      <c r="R228" s="187">
        <f>Q228*H228</f>
        <v>0</v>
      </c>
      <c r="S228" s="187">
        <v>0</v>
      </c>
      <c r="T228" s="18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9" t="s">
        <v>1003</v>
      </c>
      <c r="AT228" s="189" t="s">
        <v>323</v>
      </c>
      <c r="AU228" s="189" t="s">
        <v>84</v>
      </c>
      <c r="AY228" s="15" t="s">
        <v>140</v>
      </c>
      <c r="BE228" s="190">
        <f>IF(N228="základná",J228,0)</f>
        <v>0</v>
      </c>
      <c r="BF228" s="190">
        <f>IF(N228="znížená",J228,0)</f>
        <v>0</v>
      </c>
      <c r="BG228" s="190">
        <f>IF(N228="zákl. prenesená",J228,0)</f>
        <v>0</v>
      </c>
      <c r="BH228" s="190">
        <f>IF(N228="zníž. prenesená",J228,0)</f>
        <v>0</v>
      </c>
      <c r="BI228" s="190">
        <f>IF(N228="nulová",J228,0)</f>
        <v>0</v>
      </c>
      <c r="BJ228" s="15" t="s">
        <v>84</v>
      </c>
      <c r="BK228" s="190">
        <f>ROUND(I228*H228,2)</f>
        <v>0</v>
      </c>
      <c r="BL228" s="15" t="s">
        <v>400</v>
      </c>
      <c r="BM228" s="189" t="s">
        <v>1227</v>
      </c>
    </row>
    <row r="229" s="2" customFormat="1" ht="24.15" customHeight="1">
      <c r="A229" s="34"/>
      <c r="B229" s="176"/>
      <c r="C229" s="177" t="s">
        <v>558</v>
      </c>
      <c r="D229" s="177" t="s">
        <v>142</v>
      </c>
      <c r="E229" s="178" t="s">
        <v>1228</v>
      </c>
      <c r="F229" s="179" t="s">
        <v>1229</v>
      </c>
      <c r="G229" s="180" t="s">
        <v>194</v>
      </c>
      <c r="H229" s="181">
        <v>10</v>
      </c>
      <c r="I229" s="182"/>
      <c r="J229" s="183">
        <f>ROUND(I229*H229,2)</f>
        <v>0</v>
      </c>
      <c r="K229" s="184"/>
      <c r="L229" s="35"/>
      <c r="M229" s="185" t="s">
        <v>1</v>
      </c>
      <c r="N229" s="186" t="s">
        <v>41</v>
      </c>
      <c r="O229" s="78"/>
      <c r="P229" s="187">
        <f>O229*H229</f>
        <v>0</v>
      </c>
      <c r="Q229" s="187">
        <v>0</v>
      </c>
      <c r="R229" s="187">
        <f>Q229*H229</f>
        <v>0</v>
      </c>
      <c r="S229" s="187">
        <v>0</v>
      </c>
      <c r="T229" s="18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9" t="s">
        <v>400</v>
      </c>
      <c r="AT229" s="189" t="s">
        <v>142</v>
      </c>
      <c r="AU229" s="189" t="s">
        <v>84</v>
      </c>
      <c r="AY229" s="15" t="s">
        <v>140</v>
      </c>
      <c r="BE229" s="190">
        <f>IF(N229="základná",J229,0)</f>
        <v>0</v>
      </c>
      <c r="BF229" s="190">
        <f>IF(N229="znížená",J229,0)</f>
        <v>0</v>
      </c>
      <c r="BG229" s="190">
        <f>IF(N229="zákl. prenesená",J229,0)</f>
        <v>0</v>
      </c>
      <c r="BH229" s="190">
        <f>IF(N229="zníž. prenesená",J229,0)</f>
        <v>0</v>
      </c>
      <c r="BI229" s="190">
        <f>IF(N229="nulová",J229,0)</f>
        <v>0</v>
      </c>
      <c r="BJ229" s="15" t="s">
        <v>84</v>
      </c>
      <c r="BK229" s="190">
        <f>ROUND(I229*H229,2)</f>
        <v>0</v>
      </c>
      <c r="BL229" s="15" t="s">
        <v>400</v>
      </c>
      <c r="BM229" s="189" t="s">
        <v>1230</v>
      </c>
    </row>
    <row r="230" s="2" customFormat="1" ht="16.5" customHeight="1">
      <c r="A230" s="34"/>
      <c r="B230" s="176"/>
      <c r="C230" s="191" t="s">
        <v>560</v>
      </c>
      <c r="D230" s="191" t="s">
        <v>323</v>
      </c>
      <c r="E230" s="192" t="s">
        <v>1231</v>
      </c>
      <c r="F230" s="193" t="s">
        <v>1232</v>
      </c>
      <c r="G230" s="194" t="s">
        <v>194</v>
      </c>
      <c r="H230" s="195">
        <v>10</v>
      </c>
      <c r="I230" s="196"/>
      <c r="J230" s="197">
        <f>ROUND(I230*H230,2)</f>
        <v>0</v>
      </c>
      <c r="K230" s="198"/>
      <c r="L230" s="199"/>
      <c r="M230" s="200" t="s">
        <v>1</v>
      </c>
      <c r="N230" s="201" t="s">
        <v>41</v>
      </c>
      <c r="O230" s="78"/>
      <c r="P230" s="187">
        <f>O230*H230</f>
        <v>0</v>
      </c>
      <c r="Q230" s="187">
        <v>0.00122</v>
      </c>
      <c r="R230" s="187">
        <f>Q230*H230</f>
        <v>0.012199999999999999</v>
      </c>
      <c r="S230" s="187">
        <v>0</v>
      </c>
      <c r="T230" s="18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9" t="s">
        <v>667</v>
      </c>
      <c r="AT230" s="189" t="s">
        <v>323</v>
      </c>
      <c r="AU230" s="189" t="s">
        <v>84</v>
      </c>
      <c r="AY230" s="15" t="s">
        <v>140</v>
      </c>
      <c r="BE230" s="190">
        <f>IF(N230="základná",J230,0)</f>
        <v>0</v>
      </c>
      <c r="BF230" s="190">
        <f>IF(N230="znížená",J230,0)</f>
        <v>0</v>
      </c>
      <c r="BG230" s="190">
        <f>IF(N230="zákl. prenesená",J230,0)</f>
        <v>0</v>
      </c>
      <c r="BH230" s="190">
        <f>IF(N230="zníž. prenesená",J230,0)</f>
        <v>0</v>
      </c>
      <c r="BI230" s="190">
        <f>IF(N230="nulová",J230,0)</f>
        <v>0</v>
      </c>
      <c r="BJ230" s="15" t="s">
        <v>84</v>
      </c>
      <c r="BK230" s="190">
        <f>ROUND(I230*H230,2)</f>
        <v>0</v>
      </c>
      <c r="BL230" s="15" t="s">
        <v>667</v>
      </c>
      <c r="BM230" s="189" t="s">
        <v>1233</v>
      </c>
    </row>
    <row r="231" s="12" customFormat="1" ht="22.8" customHeight="1">
      <c r="A231" s="12"/>
      <c r="B231" s="163"/>
      <c r="C231" s="12"/>
      <c r="D231" s="164" t="s">
        <v>74</v>
      </c>
      <c r="E231" s="174" t="s">
        <v>1234</v>
      </c>
      <c r="F231" s="174" t="s">
        <v>1235</v>
      </c>
      <c r="G231" s="12"/>
      <c r="H231" s="12"/>
      <c r="I231" s="166"/>
      <c r="J231" s="175">
        <f>BK231</f>
        <v>0</v>
      </c>
      <c r="K231" s="12"/>
      <c r="L231" s="163"/>
      <c r="M231" s="168"/>
      <c r="N231" s="169"/>
      <c r="O231" s="169"/>
      <c r="P231" s="170">
        <f>SUM(P232:P259)</f>
        <v>0</v>
      </c>
      <c r="Q231" s="169"/>
      <c r="R231" s="170">
        <f>SUM(R232:R259)</f>
        <v>0.012920000000000001</v>
      </c>
      <c r="S231" s="169"/>
      <c r="T231" s="171">
        <f>SUM(T232:T259)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64" t="s">
        <v>87</v>
      </c>
      <c r="AT231" s="172" t="s">
        <v>74</v>
      </c>
      <c r="AU231" s="172" t="s">
        <v>80</v>
      </c>
      <c r="AY231" s="164" t="s">
        <v>140</v>
      </c>
      <c r="BK231" s="173">
        <f>SUM(BK232:BK259)</f>
        <v>0</v>
      </c>
    </row>
    <row r="232" s="2" customFormat="1" ht="24.15" customHeight="1">
      <c r="A232" s="34"/>
      <c r="B232" s="176"/>
      <c r="C232" s="177" t="s">
        <v>564</v>
      </c>
      <c r="D232" s="177" t="s">
        <v>142</v>
      </c>
      <c r="E232" s="178" t="s">
        <v>1236</v>
      </c>
      <c r="F232" s="179" t="s">
        <v>1237</v>
      </c>
      <c r="G232" s="180" t="s">
        <v>185</v>
      </c>
      <c r="H232" s="181">
        <v>1</v>
      </c>
      <c r="I232" s="182"/>
      <c r="J232" s="183">
        <f>ROUND(I232*H232,2)</f>
        <v>0</v>
      </c>
      <c r="K232" s="184"/>
      <c r="L232" s="35"/>
      <c r="M232" s="185" t="s">
        <v>1</v>
      </c>
      <c r="N232" s="186" t="s">
        <v>41</v>
      </c>
      <c r="O232" s="78"/>
      <c r="P232" s="187">
        <f>O232*H232</f>
        <v>0</v>
      </c>
      <c r="Q232" s="187">
        <v>0</v>
      </c>
      <c r="R232" s="187">
        <f>Q232*H232</f>
        <v>0</v>
      </c>
      <c r="S232" s="187">
        <v>0</v>
      </c>
      <c r="T232" s="18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9" t="s">
        <v>400</v>
      </c>
      <c r="AT232" s="189" t="s">
        <v>142</v>
      </c>
      <c r="AU232" s="189" t="s">
        <v>84</v>
      </c>
      <c r="AY232" s="15" t="s">
        <v>140</v>
      </c>
      <c r="BE232" s="190">
        <f>IF(N232="základná",J232,0)</f>
        <v>0</v>
      </c>
      <c r="BF232" s="190">
        <f>IF(N232="znížená",J232,0)</f>
        <v>0</v>
      </c>
      <c r="BG232" s="190">
        <f>IF(N232="zákl. prenesená",J232,0)</f>
        <v>0</v>
      </c>
      <c r="BH232" s="190">
        <f>IF(N232="zníž. prenesená",J232,0)</f>
        <v>0</v>
      </c>
      <c r="BI232" s="190">
        <f>IF(N232="nulová",J232,0)</f>
        <v>0</v>
      </c>
      <c r="BJ232" s="15" t="s">
        <v>84</v>
      </c>
      <c r="BK232" s="190">
        <f>ROUND(I232*H232,2)</f>
        <v>0</v>
      </c>
      <c r="BL232" s="15" t="s">
        <v>400</v>
      </c>
      <c r="BM232" s="189" t="s">
        <v>1238</v>
      </c>
    </row>
    <row r="233" s="2" customFormat="1" ht="24.15" customHeight="1">
      <c r="A233" s="34"/>
      <c r="B233" s="176"/>
      <c r="C233" s="191" t="s">
        <v>570</v>
      </c>
      <c r="D233" s="191" t="s">
        <v>323</v>
      </c>
      <c r="E233" s="192" t="s">
        <v>1239</v>
      </c>
      <c r="F233" s="193" t="s">
        <v>1240</v>
      </c>
      <c r="G233" s="194" t="s">
        <v>185</v>
      </c>
      <c r="H233" s="195">
        <v>1</v>
      </c>
      <c r="I233" s="196"/>
      <c r="J233" s="197">
        <f>ROUND(I233*H233,2)</f>
        <v>0</v>
      </c>
      <c r="K233" s="198"/>
      <c r="L233" s="199"/>
      <c r="M233" s="200" t="s">
        <v>1</v>
      </c>
      <c r="N233" s="201" t="s">
        <v>41</v>
      </c>
      <c r="O233" s="78"/>
      <c r="P233" s="187">
        <f>O233*H233</f>
        <v>0</v>
      </c>
      <c r="Q233" s="187">
        <v>0.00024000000000000001</v>
      </c>
      <c r="R233" s="187">
        <f>Q233*H233</f>
        <v>0.00024000000000000001</v>
      </c>
      <c r="S233" s="187">
        <v>0</v>
      </c>
      <c r="T233" s="18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9" t="s">
        <v>1003</v>
      </c>
      <c r="AT233" s="189" t="s">
        <v>323</v>
      </c>
      <c r="AU233" s="189" t="s">
        <v>84</v>
      </c>
      <c r="AY233" s="15" t="s">
        <v>140</v>
      </c>
      <c r="BE233" s="190">
        <f>IF(N233="základná",J233,0)</f>
        <v>0</v>
      </c>
      <c r="BF233" s="190">
        <f>IF(N233="znížená",J233,0)</f>
        <v>0</v>
      </c>
      <c r="BG233" s="190">
        <f>IF(N233="zákl. prenesená",J233,0)</f>
        <v>0</v>
      </c>
      <c r="BH233" s="190">
        <f>IF(N233="zníž. prenesená",J233,0)</f>
        <v>0</v>
      </c>
      <c r="BI233" s="190">
        <f>IF(N233="nulová",J233,0)</f>
        <v>0</v>
      </c>
      <c r="BJ233" s="15" t="s">
        <v>84</v>
      </c>
      <c r="BK233" s="190">
        <f>ROUND(I233*H233,2)</f>
        <v>0</v>
      </c>
      <c r="BL233" s="15" t="s">
        <v>400</v>
      </c>
      <c r="BM233" s="189" t="s">
        <v>1241</v>
      </c>
    </row>
    <row r="234" s="2" customFormat="1" ht="16.5" customHeight="1">
      <c r="A234" s="34"/>
      <c r="B234" s="176"/>
      <c r="C234" s="191" t="s">
        <v>574</v>
      </c>
      <c r="D234" s="191" t="s">
        <v>323</v>
      </c>
      <c r="E234" s="192" t="s">
        <v>1242</v>
      </c>
      <c r="F234" s="193" t="s">
        <v>1243</v>
      </c>
      <c r="G234" s="194" t="s">
        <v>185</v>
      </c>
      <c r="H234" s="195">
        <v>1</v>
      </c>
      <c r="I234" s="196"/>
      <c r="J234" s="197">
        <f>ROUND(I234*H234,2)</f>
        <v>0</v>
      </c>
      <c r="K234" s="198"/>
      <c r="L234" s="199"/>
      <c r="M234" s="200" t="s">
        <v>1</v>
      </c>
      <c r="N234" s="201" t="s">
        <v>41</v>
      </c>
      <c r="O234" s="78"/>
      <c r="P234" s="187">
        <f>O234*H234</f>
        <v>0</v>
      </c>
      <c r="Q234" s="187">
        <v>2.0000000000000002E-05</v>
      </c>
      <c r="R234" s="187">
        <f>Q234*H234</f>
        <v>2.0000000000000002E-05</v>
      </c>
      <c r="S234" s="187">
        <v>0</v>
      </c>
      <c r="T234" s="18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9" t="s">
        <v>1003</v>
      </c>
      <c r="AT234" s="189" t="s">
        <v>323</v>
      </c>
      <c r="AU234" s="189" t="s">
        <v>84</v>
      </c>
      <c r="AY234" s="15" t="s">
        <v>140</v>
      </c>
      <c r="BE234" s="190">
        <f>IF(N234="základná",J234,0)</f>
        <v>0</v>
      </c>
      <c r="BF234" s="190">
        <f>IF(N234="znížená",J234,0)</f>
        <v>0</v>
      </c>
      <c r="BG234" s="190">
        <f>IF(N234="zákl. prenesená",J234,0)</f>
        <v>0</v>
      </c>
      <c r="BH234" s="190">
        <f>IF(N234="zníž. prenesená",J234,0)</f>
        <v>0</v>
      </c>
      <c r="BI234" s="190">
        <f>IF(N234="nulová",J234,0)</f>
        <v>0</v>
      </c>
      <c r="BJ234" s="15" t="s">
        <v>84</v>
      </c>
      <c r="BK234" s="190">
        <f>ROUND(I234*H234,2)</f>
        <v>0</v>
      </c>
      <c r="BL234" s="15" t="s">
        <v>400</v>
      </c>
      <c r="BM234" s="189" t="s">
        <v>1244</v>
      </c>
    </row>
    <row r="235" s="2" customFormat="1" ht="16.5" customHeight="1">
      <c r="A235" s="34"/>
      <c r="B235" s="176"/>
      <c r="C235" s="191" t="s">
        <v>578</v>
      </c>
      <c r="D235" s="191" t="s">
        <v>323</v>
      </c>
      <c r="E235" s="192" t="s">
        <v>1245</v>
      </c>
      <c r="F235" s="193" t="s">
        <v>1246</v>
      </c>
      <c r="G235" s="194" t="s">
        <v>185</v>
      </c>
      <c r="H235" s="195">
        <v>1</v>
      </c>
      <c r="I235" s="196"/>
      <c r="J235" s="197">
        <f>ROUND(I235*H235,2)</f>
        <v>0</v>
      </c>
      <c r="K235" s="198"/>
      <c r="L235" s="199"/>
      <c r="M235" s="200" t="s">
        <v>1</v>
      </c>
      <c r="N235" s="201" t="s">
        <v>41</v>
      </c>
      <c r="O235" s="78"/>
      <c r="P235" s="187">
        <f>O235*H235</f>
        <v>0</v>
      </c>
      <c r="Q235" s="187">
        <v>2.0000000000000002E-05</v>
      </c>
      <c r="R235" s="187">
        <f>Q235*H235</f>
        <v>2.0000000000000002E-05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1003</v>
      </c>
      <c r="AT235" s="189" t="s">
        <v>323</v>
      </c>
      <c r="AU235" s="189" t="s">
        <v>84</v>
      </c>
      <c r="AY235" s="15" t="s">
        <v>140</v>
      </c>
      <c r="BE235" s="190">
        <f>IF(N235="základná",J235,0)</f>
        <v>0</v>
      </c>
      <c r="BF235" s="190">
        <f>IF(N235="znížená",J235,0)</f>
        <v>0</v>
      </c>
      <c r="BG235" s="190">
        <f>IF(N235="zákl. prenesená",J235,0)</f>
        <v>0</v>
      </c>
      <c r="BH235" s="190">
        <f>IF(N235="zníž. prenesená",J235,0)</f>
        <v>0</v>
      </c>
      <c r="BI235" s="190">
        <f>IF(N235="nulová",J235,0)</f>
        <v>0</v>
      </c>
      <c r="BJ235" s="15" t="s">
        <v>84</v>
      </c>
      <c r="BK235" s="190">
        <f>ROUND(I235*H235,2)</f>
        <v>0</v>
      </c>
      <c r="BL235" s="15" t="s">
        <v>400</v>
      </c>
      <c r="BM235" s="189" t="s">
        <v>1247</v>
      </c>
    </row>
    <row r="236" s="2" customFormat="1" ht="16.5" customHeight="1">
      <c r="A236" s="34"/>
      <c r="B236" s="176"/>
      <c r="C236" s="191" t="s">
        <v>582</v>
      </c>
      <c r="D236" s="191" t="s">
        <v>323</v>
      </c>
      <c r="E236" s="192" t="s">
        <v>1248</v>
      </c>
      <c r="F236" s="193" t="s">
        <v>1249</v>
      </c>
      <c r="G236" s="194" t="s">
        <v>185</v>
      </c>
      <c r="H236" s="195">
        <v>1</v>
      </c>
      <c r="I236" s="196"/>
      <c r="J236" s="197">
        <f>ROUND(I236*H236,2)</f>
        <v>0</v>
      </c>
      <c r="K236" s="198"/>
      <c r="L236" s="199"/>
      <c r="M236" s="200" t="s">
        <v>1</v>
      </c>
      <c r="N236" s="201" t="s">
        <v>41</v>
      </c>
      <c r="O236" s="78"/>
      <c r="P236" s="187">
        <f>O236*H236</f>
        <v>0</v>
      </c>
      <c r="Q236" s="187">
        <v>2.0000000000000002E-05</v>
      </c>
      <c r="R236" s="187">
        <f>Q236*H236</f>
        <v>2.0000000000000002E-05</v>
      </c>
      <c r="S236" s="187">
        <v>0</v>
      </c>
      <c r="T236" s="18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9" t="s">
        <v>1003</v>
      </c>
      <c r="AT236" s="189" t="s">
        <v>323</v>
      </c>
      <c r="AU236" s="189" t="s">
        <v>84</v>
      </c>
      <c r="AY236" s="15" t="s">
        <v>140</v>
      </c>
      <c r="BE236" s="190">
        <f>IF(N236="základná",J236,0)</f>
        <v>0</v>
      </c>
      <c r="BF236" s="190">
        <f>IF(N236="znížená",J236,0)</f>
        <v>0</v>
      </c>
      <c r="BG236" s="190">
        <f>IF(N236="zákl. prenesená",J236,0)</f>
        <v>0</v>
      </c>
      <c r="BH236" s="190">
        <f>IF(N236="zníž. prenesená",J236,0)</f>
        <v>0</v>
      </c>
      <c r="BI236" s="190">
        <f>IF(N236="nulová",J236,0)</f>
        <v>0</v>
      </c>
      <c r="BJ236" s="15" t="s">
        <v>84</v>
      </c>
      <c r="BK236" s="190">
        <f>ROUND(I236*H236,2)</f>
        <v>0</v>
      </c>
      <c r="BL236" s="15" t="s">
        <v>400</v>
      </c>
      <c r="BM236" s="189" t="s">
        <v>1250</v>
      </c>
    </row>
    <row r="237" s="2" customFormat="1" ht="16.5" customHeight="1">
      <c r="A237" s="34"/>
      <c r="B237" s="176"/>
      <c r="C237" s="191" t="s">
        <v>586</v>
      </c>
      <c r="D237" s="191" t="s">
        <v>323</v>
      </c>
      <c r="E237" s="192" t="s">
        <v>1251</v>
      </c>
      <c r="F237" s="193" t="s">
        <v>1252</v>
      </c>
      <c r="G237" s="194" t="s">
        <v>185</v>
      </c>
      <c r="H237" s="195">
        <v>1</v>
      </c>
      <c r="I237" s="196"/>
      <c r="J237" s="197">
        <f>ROUND(I237*H237,2)</f>
        <v>0</v>
      </c>
      <c r="K237" s="198"/>
      <c r="L237" s="199"/>
      <c r="M237" s="200" t="s">
        <v>1</v>
      </c>
      <c r="N237" s="201" t="s">
        <v>41</v>
      </c>
      <c r="O237" s="78"/>
      <c r="P237" s="187">
        <f>O237*H237</f>
        <v>0</v>
      </c>
      <c r="Q237" s="187">
        <v>2.0000000000000002E-05</v>
      </c>
      <c r="R237" s="187">
        <f>Q237*H237</f>
        <v>2.0000000000000002E-05</v>
      </c>
      <c r="S237" s="187">
        <v>0</v>
      </c>
      <c r="T237" s="18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9" t="s">
        <v>1003</v>
      </c>
      <c r="AT237" s="189" t="s">
        <v>323</v>
      </c>
      <c r="AU237" s="189" t="s">
        <v>84</v>
      </c>
      <c r="AY237" s="15" t="s">
        <v>140</v>
      </c>
      <c r="BE237" s="190">
        <f>IF(N237="základná",J237,0)</f>
        <v>0</v>
      </c>
      <c r="BF237" s="190">
        <f>IF(N237="znížená",J237,0)</f>
        <v>0</v>
      </c>
      <c r="BG237" s="190">
        <f>IF(N237="zákl. prenesená",J237,0)</f>
        <v>0</v>
      </c>
      <c r="BH237" s="190">
        <f>IF(N237="zníž. prenesená",J237,0)</f>
        <v>0</v>
      </c>
      <c r="BI237" s="190">
        <f>IF(N237="nulová",J237,0)</f>
        <v>0</v>
      </c>
      <c r="BJ237" s="15" t="s">
        <v>84</v>
      </c>
      <c r="BK237" s="190">
        <f>ROUND(I237*H237,2)</f>
        <v>0</v>
      </c>
      <c r="BL237" s="15" t="s">
        <v>400</v>
      </c>
      <c r="BM237" s="189" t="s">
        <v>1253</v>
      </c>
    </row>
    <row r="238" s="2" customFormat="1" ht="16.5" customHeight="1">
      <c r="A238" s="34"/>
      <c r="B238" s="176"/>
      <c r="C238" s="191" t="s">
        <v>590</v>
      </c>
      <c r="D238" s="191" t="s">
        <v>323</v>
      </c>
      <c r="E238" s="192" t="s">
        <v>1254</v>
      </c>
      <c r="F238" s="193" t="s">
        <v>1255</v>
      </c>
      <c r="G238" s="194" t="s">
        <v>185</v>
      </c>
      <c r="H238" s="195">
        <v>1</v>
      </c>
      <c r="I238" s="196"/>
      <c r="J238" s="197">
        <f>ROUND(I238*H238,2)</f>
        <v>0</v>
      </c>
      <c r="K238" s="198"/>
      <c r="L238" s="199"/>
      <c r="M238" s="200" t="s">
        <v>1</v>
      </c>
      <c r="N238" s="201" t="s">
        <v>41</v>
      </c>
      <c r="O238" s="78"/>
      <c r="P238" s="187">
        <f>O238*H238</f>
        <v>0</v>
      </c>
      <c r="Q238" s="187">
        <v>2.0000000000000002E-05</v>
      </c>
      <c r="R238" s="187">
        <f>Q238*H238</f>
        <v>2.0000000000000002E-05</v>
      </c>
      <c r="S238" s="187">
        <v>0</v>
      </c>
      <c r="T238" s="18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9" t="s">
        <v>1003</v>
      </c>
      <c r="AT238" s="189" t="s">
        <v>323</v>
      </c>
      <c r="AU238" s="189" t="s">
        <v>84</v>
      </c>
      <c r="AY238" s="15" t="s">
        <v>140</v>
      </c>
      <c r="BE238" s="190">
        <f>IF(N238="základná",J238,0)</f>
        <v>0</v>
      </c>
      <c r="BF238" s="190">
        <f>IF(N238="znížená",J238,0)</f>
        <v>0</v>
      </c>
      <c r="BG238" s="190">
        <f>IF(N238="zákl. prenesená",J238,0)</f>
        <v>0</v>
      </c>
      <c r="BH238" s="190">
        <f>IF(N238="zníž. prenesená",J238,0)</f>
        <v>0</v>
      </c>
      <c r="BI238" s="190">
        <f>IF(N238="nulová",J238,0)</f>
        <v>0</v>
      </c>
      <c r="BJ238" s="15" t="s">
        <v>84</v>
      </c>
      <c r="BK238" s="190">
        <f>ROUND(I238*H238,2)</f>
        <v>0</v>
      </c>
      <c r="BL238" s="15" t="s">
        <v>400</v>
      </c>
      <c r="BM238" s="189" t="s">
        <v>1256</v>
      </c>
    </row>
    <row r="239" s="2" customFormat="1" ht="16.5" customHeight="1">
      <c r="A239" s="34"/>
      <c r="B239" s="176"/>
      <c r="C239" s="191" t="s">
        <v>594</v>
      </c>
      <c r="D239" s="191" t="s">
        <v>323</v>
      </c>
      <c r="E239" s="192" t="s">
        <v>1257</v>
      </c>
      <c r="F239" s="193" t="s">
        <v>1258</v>
      </c>
      <c r="G239" s="194" t="s">
        <v>185</v>
      </c>
      <c r="H239" s="195">
        <v>1</v>
      </c>
      <c r="I239" s="196"/>
      <c r="J239" s="197">
        <f>ROUND(I239*H239,2)</f>
        <v>0</v>
      </c>
      <c r="K239" s="198"/>
      <c r="L239" s="199"/>
      <c r="M239" s="200" t="s">
        <v>1</v>
      </c>
      <c r="N239" s="201" t="s">
        <v>41</v>
      </c>
      <c r="O239" s="78"/>
      <c r="P239" s="187">
        <f>O239*H239</f>
        <v>0</v>
      </c>
      <c r="Q239" s="187">
        <v>2.0000000000000002E-05</v>
      </c>
      <c r="R239" s="187">
        <f>Q239*H239</f>
        <v>2.0000000000000002E-05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1003</v>
      </c>
      <c r="AT239" s="189" t="s">
        <v>323</v>
      </c>
      <c r="AU239" s="189" t="s">
        <v>84</v>
      </c>
      <c r="AY239" s="15" t="s">
        <v>140</v>
      </c>
      <c r="BE239" s="190">
        <f>IF(N239="základná",J239,0)</f>
        <v>0</v>
      </c>
      <c r="BF239" s="190">
        <f>IF(N239="znížená",J239,0)</f>
        <v>0</v>
      </c>
      <c r="BG239" s="190">
        <f>IF(N239="zákl. prenesená",J239,0)</f>
        <v>0</v>
      </c>
      <c r="BH239" s="190">
        <f>IF(N239="zníž. prenesená",J239,0)</f>
        <v>0</v>
      </c>
      <c r="BI239" s="190">
        <f>IF(N239="nulová",J239,0)</f>
        <v>0</v>
      </c>
      <c r="BJ239" s="15" t="s">
        <v>84</v>
      </c>
      <c r="BK239" s="190">
        <f>ROUND(I239*H239,2)</f>
        <v>0</v>
      </c>
      <c r="BL239" s="15" t="s">
        <v>400</v>
      </c>
      <c r="BM239" s="189" t="s">
        <v>1259</v>
      </c>
    </row>
    <row r="240" s="2" customFormat="1" ht="16.5" customHeight="1">
      <c r="A240" s="34"/>
      <c r="B240" s="176"/>
      <c r="C240" s="191" t="s">
        <v>598</v>
      </c>
      <c r="D240" s="191" t="s">
        <v>323</v>
      </c>
      <c r="E240" s="192" t="s">
        <v>1260</v>
      </c>
      <c r="F240" s="193" t="s">
        <v>1261</v>
      </c>
      <c r="G240" s="194" t="s">
        <v>185</v>
      </c>
      <c r="H240" s="195">
        <v>1</v>
      </c>
      <c r="I240" s="196"/>
      <c r="J240" s="197">
        <f>ROUND(I240*H240,2)</f>
        <v>0</v>
      </c>
      <c r="K240" s="198"/>
      <c r="L240" s="199"/>
      <c r="M240" s="200" t="s">
        <v>1</v>
      </c>
      <c r="N240" s="201" t="s">
        <v>41</v>
      </c>
      <c r="O240" s="78"/>
      <c r="P240" s="187">
        <f>O240*H240</f>
        <v>0</v>
      </c>
      <c r="Q240" s="187">
        <v>2.0000000000000002E-05</v>
      </c>
      <c r="R240" s="187">
        <f>Q240*H240</f>
        <v>2.0000000000000002E-05</v>
      </c>
      <c r="S240" s="187">
        <v>0</v>
      </c>
      <c r="T240" s="18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9" t="s">
        <v>1003</v>
      </c>
      <c r="AT240" s="189" t="s">
        <v>323</v>
      </c>
      <c r="AU240" s="189" t="s">
        <v>84</v>
      </c>
      <c r="AY240" s="15" t="s">
        <v>140</v>
      </c>
      <c r="BE240" s="190">
        <f>IF(N240="základná",J240,0)</f>
        <v>0</v>
      </c>
      <c r="BF240" s="190">
        <f>IF(N240="znížená",J240,0)</f>
        <v>0</v>
      </c>
      <c r="BG240" s="190">
        <f>IF(N240="zákl. prenesená",J240,0)</f>
        <v>0</v>
      </c>
      <c r="BH240" s="190">
        <f>IF(N240="zníž. prenesená",J240,0)</f>
        <v>0</v>
      </c>
      <c r="BI240" s="190">
        <f>IF(N240="nulová",J240,0)</f>
        <v>0</v>
      </c>
      <c r="BJ240" s="15" t="s">
        <v>84</v>
      </c>
      <c r="BK240" s="190">
        <f>ROUND(I240*H240,2)</f>
        <v>0</v>
      </c>
      <c r="BL240" s="15" t="s">
        <v>400</v>
      </c>
      <c r="BM240" s="189" t="s">
        <v>1262</v>
      </c>
    </row>
    <row r="241" s="2" customFormat="1" ht="16.5" customHeight="1">
      <c r="A241" s="34"/>
      <c r="B241" s="176"/>
      <c r="C241" s="191" t="s">
        <v>602</v>
      </c>
      <c r="D241" s="191" t="s">
        <v>323</v>
      </c>
      <c r="E241" s="192" t="s">
        <v>1263</v>
      </c>
      <c r="F241" s="193" t="s">
        <v>1264</v>
      </c>
      <c r="G241" s="194" t="s">
        <v>185</v>
      </c>
      <c r="H241" s="195">
        <v>1</v>
      </c>
      <c r="I241" s="196"/>
      <c r="J241" s="197">
        <f>ROUND(I241*H241,2)</f>
        <v>0</v>
      </c>
      <c r="K241" s="198"/>
      <c r="L241" s="199"/>
      <c r="M241" s="200" t="s">
        <v>1</v>
      </c>
      <c r="N241" s="201" t="s">
        <v>41</v>
      </c>
      <c r="O241" s="78"/>
      <c r="P241" s="187">
        <f>O241*H241</f>
        <v>0</v>
      </c>
      <c r="Q241" s="187">
        <v>2.0000000000000002E-05</v>
      </c>
      <c r="R241" s="187">
        <f>Q241*H241</f>
        <v>2.0000000000000002E-05</v>
      </c>
      <c r="S241" s="187">
        <v>0</v>
      </c>
      <c r="T241" s="18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9" t="s">
        <v>1003</v>
      </c>
      <c r="AT241" s="189" t="s">
        <v>323</v>
      </c>
      <c r="AU241" s="189" t="s">
        <v>84</v>
      </c>
      <c r="AY241" s="15" t="s">
        <v>140</v>
      </c>
      <c r="BE241" s="190">
        <f>IF(N241="základná",J241,0)</f>
        <v>0</v>
      </c>
      <c r="BF241" s="190">
        <f>IF(N241="znížená",J241,0)</f>
        <v>0</v>
      </c>
      <c r="BG241" s="190">
        <f>IF(N241="zákl. prenesená",J241,0)</f>
        <v>0</v>
      </c>
      <c r="BH241" s="190">
        <f>IF(N241="zníž. prenesená",J241,0)</f>
        <v>0</v>
      </c>
      <c r="BI241" s="190">
        <f>IF(N241="nulová",J241,0)</f>
        <v>0</v>
      </c>
      <c r="BJ241" s="15" t="s">
        <v>84</v>
      </c>
      <c r="BK241" s="190">
        <f>ROUND(I241*H241,2)</f>
        <v>0</v>
      </c>
      <c r="BL241" s="15" t="s">
        <v>400</v>
      </c>
      <c r="BM241" s="189" t="s">
        <v>1265</v>
      </c>
    </row>
    <row r="242" s="2" customFormat="1" ht="16.5" customHeight="1">
      <c r="A242" s="34"/>
      <c r="B242" s="176"/>
      <c r="C242" s="191" t="s">
        <v>606</v>
      </c>
      <c r="D242" s="191" t="s">
        <v>323</v>
      </c>
      <c r="E242" s="192" t="s">
        <v>1266</v>
      </c>
      <c r="F242" s="193" t="s">
        <v>1267</v>
      </c>
      <c r="G242" s="194" t="s">
        <v>185</v>
      </c>
      <c r="H242" s="195">
        <v>1</v>
      </c>
      <c r="I242" s="196"/>
      <c r="J242" s="197">
        <f>ROUND(I242*H242,2)</f>
        <v>0</v>
      </c>
      <c r="K242" s="198"/>
      <c r="L242" s="199"/>
      <c r="M242" s="200" t="s">
        <v>1</v>
      </c>
      <c r="N242" s="201" t="s">
        <v>41</v>
      </c>
      <c r="O242" s="78"/>
      <c r="P242" s="187">
        <f>O242*H242</f>
        <v>0</v>
      </c>
      <c r="Q242" s="187">
        <v>2.0000000000000002E-05</v>
      </c>
      <c r="R242" s="187">
        <f>Q242*H242</f>
        <v>2.0000000000000002E-05</v>
      </c>
      <c r="S242" s="187">
        <v>0</v>
      </c>
      <c r="T242" s="18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9" t="s">
        <v>1003</v>
      </c>
      <c r="AT242" s="189" t="s">
        <v>323</v>
      </c>
      <c r="AU242" s="189" t="s">
        <v>84</v>
      </c>
      <c r="AY242" s="15" t="s">
        <v>140</v>
      </c>
      <c r="BE242" s="190">
        <f>IF(N242="základná",J242,0)</f>
        <v>0</v>
      </c>
      <c r="BF242" s="190">
        <f>IF(N242="znížená",J242,0)</f>
        <v>0</v>
      </c>
      <c r="BG242" s="190">
        <f>IF(N242="zákl. prenesená",J242,0)</f>
        <v>0</v>
      </c>
      <c r="BH242" s="190">
        <f>IF(N242="zníž. prenesená",J242,0)</f>
        <v>0</v>
      </c>
      <c r="BI242" s="190">
        <f>IF(N242="nulová",J242,0)</f>
        <v>0</v>
      </c>
      <c r="BJ242" s="15" t="s">
        <v>84</v>
      </c>
      <c r="BK242" s="190">
        <f>ROUND(I242*H242,2)</f>
        <v>0</v>
      </c>
      <c r="BL242" s="15" t="s">
        <v>400</v>
      </c>
      <c r="BM242" s="189" t="s">
        <v>1268</v>
      </c>
    </row>
    <row r="243" s="2" customFormat="1" ht="24.15" customHeight="1">
      <c r="A243" s="34"/>
      <c r="B243" s="176"/>
      <c r="C243" s="177" t="s">
        <v>610</v>
      </c>
      <c r="D243" s="177" t="s">
        <v>142</v>
      </c>
      <c r="E243" s="178" t="s">
        <v>1269</v>
      </c>
      <c r="F243" s="179" t="s">
        <v>1270</v>
      </c>
      <c r="G243" s="180" t="s">
        <v>185</v>
      </c>
      <c r="H243" s="181">
        <v>1</v>
      </c>
      <c r="I243" s="182"/>
      <c r="J243" s="183">
        <f>ROUND(I243*H243,2)</f>
        <v>0</v>
      </c>
      <c r="K243" s="184"/>
      <c r="L243" s="35"/>
      <c r="M243" s="185" t="s">
        <v>1</v>
      </c>
      <c r="N243" s="186" t="s">
        <v>41</v>
      </c>
      <c r="O243" s="78"/>
      <c r="P243" s="187">
        <f>O243*H243</f>
        <v>0</v>
      </c>
      <c r="Q243" s="187">
        <v>0</v>
      </c>
      <c r="R243" s="187">
        <f>Q243*H243</f>
        <v>0</v>
      </c>
      <c r="S243" s="187">
        <v>0</v>
      </c>
      <c r="T243" s="18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9" t="s">
        <v>400</v>
      </c>
      <c r="AT243" s="189" t="s">
        <v>142</v>
      </c>
      <c r="AU243" s="189" t="s">
        <v>84</v>
      </c>
      <c r="AY243" s="15" t="s">
        <v>140</v>
      </c>
      <c r="BE243" s="190">
        <f>IF(N243="základná",J243,0)</f>
        <v>0</v>
      </c>
      <c r="BF243" s="190">
        <f>IF(N243="znížená",J243,0)</f>
        <v>0</v>
      </c>
      <c r="BG243" s="190">
        <f>IF(N243="zákl. prenesená",J243,0)</f>
        <v>0</v>
      </c>
      <c r="BH243" s="190">
        <f>IF(N243="zníž. prenesená",J243,0)</f>
        <v>0</v>
      </c>
      <c r="BI243" s="190">
        <f>IF(N243="nulová",J243,0)</f>
        <v>0</v>
      </c>
      <c r="BJ243" s="15" t="s">
        <v>84</v>
      </c>
      <c r="BK243" s="190">
        <f>ROUND(I243*H243,2)</f>
        <v>0</v>
      </c>
      <c r="BL243" s="15" t="s">
        <v>400</v>
      </c>
      <c r="BM243" s="189" t="s">
        <v>1271</v>
      </c>
    </row>
    <row r="244" s="2" customFormat="1" ht="16.5" customHeight="1">
      <c r="A244" s="34"/>
      <c r="B244" s="176"/>
      <c r="C244" s="191" t="s">
        <v>617</v>
      </c>
      <c r="D244" s="191" t="s">
        <v>323</v>
      </c>
      <c r="E244" s="192" t="s">
        <v>1272</v>
      </c>
      <c r="F244" s="193" t="s">
        <v>1273</v>
      </c>
      <c r="G244" s="194" t="s">
        <v>185</v>
      </c>
      <c r="H244" s="195">
        <v>1</v>
      </c>
      <c r="I244" s="196"/>
      <c r="J244" s="197">
        <f>ROUND(I244*H244,2)</f>
        <v>0</v>
      </c>
      <c r="K244" s="198"/>
      <c r="L244" s="199"/>
      <c r="M244" s="200" t="s">
        <v>1</v>
      </c>
      <c r="N244" s="201" t="s">
        <v>41</v>
      </c>
      <c r="O244" s="78"/>
      <c r="P244" s="187">
        <f>O244*H244</f>
        <v>0</v>
      </c>
      <c r="Q244" s="187">
        <v>0</v>
      </c>
      <c r="R244" s="187">
        <f>Q244*H244</f>
        <v>0</v>
      </c>
      <c r="S244" s="187">
        <v>0</v>
      </c>
      <c r="T244" s="18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9" t="s">
        <v>1003</v>
      </c>
      <c r="AT244" s="189" t="s">
        <v>323</v>
      </c>
      <c r="AU244" s="189" t="s">
        <v>84</v>
      </c>
      <c r="AY244" s="15" t="s">
        <v>140</v>
      </c>
      <c r="BE244" s="190">
        <f>IF(N244="základná",J244,0)</f>
        <v>0</v>
      </c>
      <c r="BF244" s="190">
        <f>IF(N244="znížená",J244,0)</f>
        <v>0</v>
      </c>
      <c r="BG244" s="190">
        <f>IF(N244="zákl. prenesená",J244,0)</f>
        <v>0</v>
      </c>
      <c r="BH244" s="190">
        <f>IF(N244="zníž. prenesená",J244,0)</f>
        <v>0</v>
      </c>
      <c r="BI244" s="190">
        <f>IF(N244="nulová",J244,0)</f>
        <v>0</v>
      </c>
      <c r="BJ244" s="15" t="s">
        <v>84</v>
      </c>
      <c r="BK244" s="190">
        <f>ROUND(I244*H244,2)</f>
        <v>0</v>
      </c>
      <c r="BL244" s="15" t="s">
        <v>400</v>
      </c>
      <c r="BM244" s="189" t="s">
        <v>1274</v>
      </c>
    </row>
    <row r="245" s="2" customFormat="1" ht="16.5" customHeight="1">
      <c r="A245" s="34"/>
      <c r="B245" s="176"/>
      <c r="C245" s="191" t="s">
        <v>621</v>
      </c>
      <c r="D245" s="191" t="s">
        <v>323</v>
      </c>
      <c r="E245" s="192" t="s">
        <v>1275</v>
      </c>
      <c r="F245" s="193" t="s">
        <v>1276</v>
      </c>
      <c r="G245" s="194" t="s">
        <v>185</v>
      </c>
      <c r="H245" s="195">
        <v>1</v>
      </c>
      <c r="I245" s="196"/>
      <c r="J245" s="197">
        <f>ROUND(I245*H245,2)</f>
        <v>0</v>
      </c>
      <c r="K245" s="198"/>
      <c r="L245" s="199"/>
      <c r="M245" s="200" t="s">
        <v>1</v>
      </c>
      <c r="N245" s="201" t="s">
        <v>41</v>
      </c>
      <c r="O245" s="78"/>
      <c r="P245" s="187">
        <f>O245*H245</f>
        <v>0</v>
      </c>
      <c r="Q245" s="187">
        <v>0</v>
      </c>
      <c r="R245" s="187">
        <f>Q245*H245</f>
        <v>0</v>
      </c>
      <c r="S245" s="187">
        <v>0</v>
      </c>
      <c r="T245" s="18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9" t="s">
        <v>1003</v>
      </c>
      <c r="AT245" s="189" t="s">
        <v>323</v>
      </c>
      <c r="AU245" s="189" t="s">
        <v>84</v>
      </c>
      <c r="AY245" s="15" t="s">
        <v>140</v>
      </c>
      <c r="BE245" s="190">
        <f>IF(N245="základná",J245,0)</f>
        <v>0</v>
      </c>
      <c r="BF245" s="190">
        <f>IF(N245="znížená",J245,0)</f>
        <v>0</v>
      </c>
      <c r="BG245" s="190">
        <f>IF(N245="zákl. prenesená",J245,0)</f>
        <v>0</v>
      </c>
      <c r="BH245" s="190">
        <f>IF(N245="zníž. prenesená",J245,0)</f>
        <v>0</v>
      </c>
      <c r="BI245" s="190">
        <f>IF(N245="nulová",J245,0)</f>
        <v>0</v>
      </c>
      <c r="BJ245" s="15" t="s">
        <v>84</v>
      </c>
      <c r="BK245" s="190">
        <f>ROUND(I245*H245,2)</f>
        <v>0</v>
      </c>
      <c r="BL245" s="15" t="s">
        <v>400</v>
      </c>
      <c r="BM245" s="189" t="s">
        <v>1277</v>
      </c>
    </row>
    <row r="246" s="2" customFormat="1" ht="24.15" customHeight="1">
      <c r="A246" s="34"/>
      <c r="B246" s="176"/>
      <c r="C246" s="191" t="s">
        <v>627</v>
      </c>
      <c r="D246" s="191" t="s">
        <v>323</v>
      </c>
      <c r="E246" s="192" t="s">
        <v>1278</v>
      </c>
      <c r="F246" s="193" t="s">
        <v>1279</v>
      </c>
      <c r="G246" s="194" t="s">
        <v>185</v>
      </c>
      <c r="H246" s="195">
        <v>1</v>
      </c>
      <c r="I246" s="196"/>
      <c r="J246" s="197">
        <f>ROUND(I246*H246,2)</f>
        <v>0</v>
      </c>
      <c r="K246" s="198"/>
      <c r="L246" s="199"/>
      <c r="M246" s="200" t="s">
        <v>1</v>
      </c>
      <c r="N246" s="201" t="s">
        <v>41</v>
      </c>
      <c r="O246" s="78"/>
      <c r="P246" s="187">
        <f>O246*H246</f>
        <v>0</v>
      </c>
      <c r="Q246" s="187">
        <v>0</v>
      </c>
      <c r="R246" s="187">
        <f>Q246*H246</f>
        <v>0</v>
      </c>
      <c r="S246" s="187">
        <v>0</v>
      </c>
      <c r="T246" s="18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9" t="s">
        <v>1003</v>
      </c>
      <c r="AT246" s="189" t="s">
        <v>323</v>
      </c>
      <c r="AU246" s="189" t="s">
        <v>84</v>
      </c>
      <c r="AY246" s="15" t="s">
        <v>140</v>
      </c>
      <c r="BE246" s="190">
        <f>IF(N246="základná",J246,0)</f>
        <v>0</v>
      </c>
      <c r="BF246" s="190">
        <f>IF(N246="znížená",J246,0)</f>
        <v>0</v>
      </c>
      <c r="BG246" s="190">
        <f>IF(N246="zákl. prenesená",J246,0)</f>
        <v>0</v>
      </c>
      <c r="BH246" s="190">
        <f>IF(N246="zníž. prenesená",J246,0)</f>
        <v>0</v>
      </c>
      <c r="BI246" s="190">
        <f>IF(N246="nulová",J246,0)</f>
        <v>0</v>
      </c>
      <c r="BJ246" s="15" t="s">
        <v>84</v>
      </c>
      <c r="BK246" s="190">
        <f>ROUND(I246*H246,2)</f>
        <v>0</v>
      </c>
      <c r="BL246" s="15" t="s">
        <v>400</v>
      </c>
      <c r="BM246" s="189" t="s">
        <v>1280</v>
      </c>
    </row>
    <row r="247" s="2" customFormat="1" ht="24.15" customHeight="1">
      <c r="A247" s="34"/>
      <c r="B247" s="176"/>
      <c r="C247" s="177" t="s">
        <v>631</v>
      </c>
      <c r="D247" s="177" t="s">
        <v>142</v>
      </c>
      <c r="E247" s="178" t="s">
        <v>1281</v>
      </c>
      <c r="F247" s="179" t="s">
        <v>1282</v>
      </c>
      <c r="G247" s="180" t="s">
        <v>185</v>
      </c>
      <c r="H247" s="181">
        <v>1</v>
      </c>
      <c r="I247" s="182"/>
      <c r="J247" s="183">
        <f>ROUND(I247*H247,2)</f>
        <v>0</v>
      </c>
      <c r="K247" s="184"/>
      <c r="L247" s="35"/>
      <c r="M247" s="185" t="s">
        <v>1</v>
      </c>
      <c r="N247" s="186" t="s">
        <v>41</v>
      </c>
      <c r="O247" s="78"/>
      <c r="P247" s="187">
        <f>O247*H247</f>
        <v>0</v>
      </c>
      <c r="Q247" s="187">
        <v>0</v>
      </c>
      <c r="R247" s="187">
        <f>Q247*H247</f>
        <v>0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400</v>
      </c>
      <c r="AT247" s="189" t="s">
        <v>142</v>
      </c>
      <c r="AU247" s="189" t="s">
        <v>84</v>
      </c>
      <c r="AY247" s="15" t="s">
        <v>140</v>
      </c>
      <c r="BE247" s="190">
        <f>IF(N247="základná",J247,0)</f>
        <v>0</v>
      </c>
      <c r="BF247" s="190">
        <f>IF(N247="znížená",J247,0)</f>
        <v>0</v>
      </c>
      <c r="BG247" s="190">
        <f>IF(N247="zákl. prenesená",J247,0)</f>
        <v>0</v>
      </c>
      <c r="BH247" s="190">
        <f>IF(N247="zníž. prenesená",J247,0)</f>
        <v>0</v>
      </c>
      <c r="BI247" s="190">
        <f>IF(N247="nulová",J247,0)</f>
        <v>0</v>
      </c>
      <c r="BJ247" s="15" t="s">
        <v>84</v>
      </c>
      <c r="BK247" s="190">
        <f>ROUND(I247*H247,2)</f>
        <v>0</v>
      </c>
      <c r="BL247" s="15" t="s">
        <v>400</v>
      </c>
      <c r="BM247" s="189" t="s">
        <v>1283</v>
      </c>
    </row>
    <row r="248" s="2" customFormat="1" ht="16.5" customHeight="1">
      <c r="A248" s="34"/>
      <c r="B248" s="176"/>
      <c r="C248" s="191" t="s">
        <v>635</v>
      </c>
      <c r="D248" s="191" t="s">
        <v>323</v>
      </c>
      <c r="E248" s="192" t="s">
        <v>1284</v>
      </c>
      <c r="F248" s="193" t="s">
        <v>1285</v>
      </c>
      <c r="G248" s="194" t="s">
        <v>185</v>
      </c>
      <c r="H248" s="195">
        <v>1</v>
      </c>
      <c r="I248" s="196"/>
      <c r="J248" s="197">
        <f>ROUND(I248*H248,2)</f>
        <v>0</v>
      </c>
      <c r="K248" s="198"/>
      <c r="L248" s="199"/>
      <c r="M248" s="200" t="s">
        <v>1</v>
      </c>
      <c r="N248" s="201" t="s">
        <v>41</v>
      </c>
      <c r="O248" s="78"/>
      <c r="P248" s="187">
        <f>O248*H248</f>
        <v>0</v>
      </c>
      <c r="Q248" s="187">
        <v>0</v>
      </c>
      <c r="R248" s="187">
        <f>Q248*H248</f>
        <v>0</v>
      </c>
      <c r="S248" s="187">
        <v>0</v>
      </c>
      <c r="T248" s="18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9" t="s">
        <v>1003</v>
      </c>
      <c r="AT248" s="189" t="s">
        <v>323</v>
      </c>
      <c r="AU248" s="189" t="s">
        <v>84</v>
      </c>
      <c r="AY248" s="15" t="s">
        <v>140</v>
      </c>
      <c r="BE248" s="190">
        <f>IF(N248="základná",J248,0)</f>
        <v>0</v>
      </c>
      <c r="BF248" s="190">
        <f>IF(N248="znížená",J248,0)</f>
        <v>0</v>
      </c>
      <c r="BG248" s="190">
        <f>IF(N248="zákl. prenesená",J248,0)</f>
        <v>0</v>
      </c>
      <c r="BH248" s="190">
        <f>IF(N248="zníž. prenesená",J248,0)</f>
        <v>0</v>
      </c>
      <c r="BI248" s="190">
        <f>IF(N248="nulová",J248,0)</f>
        <v>0</v>
      </c>
      <c r="BJ248" s="15" t="s">
        <v>84</v>
      </c>
      <c r="BK248" s="190">
        <f>ROUND(I248*H248,2)</f>
        <v>0</v>
      </c>
      <c r="BL248" s="15" t="s">
        <v>400</v>
      </c>
      <c r="BM248" s="189" t="s">
        <v>1286</v>
      </c>
    </row>
    <row r="249" s="2" customFormat="1" ht="24.15" customHeight="1">
      <c r="A249" s="34"/>
      <c r="B249" s="176"/>
      <c r="C249" s="191" t="s">
        <v>641</v>
      </c>
      <c r="D249" s="191" t="s">
        <v>323</v>
      </c>
      <c r="E249" s="192" t="s">
        <v>1287</v>
      </c>
      <c r="F249" s="193" t="s">
        <v>1288</v>
      </c>
      <c r="G249" s="194" t="s">
        <v>185</v>
      </c>
      <c r="H249" s="195">
        <v>1</v>
      </c>
      <c r="I249" s="196"/>
      <c r="J249" s="197">
        <f>ROUND(I249*H249,2)</f>
        <v>0</v>
      </c>
      <c r="K249" s="198"/>
      <c r="L249" s="199"/>
      <c r="M249" s="200" t="s">
        <v>1</v>
      </c>
      <c r="N249" s="201" t="s">
        <v>41</v>
      </c>
      <c r="O249" s="78"/>
      <c r="P249" s="187">
        <f>O249*H249</f>
        <v>0</v>
      </c>
      <c r="Q249" s="187">
        <v>0</v>
      </c>
      <c r="R249" s="187">
        <f>Q249*H249</f>
        <v>0</v>
      </c>
      <c r="S249" s="187">
        <v>0</v>
      </c>
      <c r="T249" s="18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9" t="s">
        <v>1003</v>
      </c>
      <c r="AT249" s="189" t="s">
        <v>323</v>
      </c>
      <c r="AU249" s="189" t="s">
        <v>84</v>
      </c>
      <c r="AY249" s="15" t="s">
        <v>140</v>
      </c>
      <c r="BE249" s="190">
        <f>IF(N249="základná",J249,0)</f>
        <v>0</v>
      </c>
      <c r="BF249" s="190">
        <f>IF(N249="znížená",J249,0)</f>
        <v>0</v>
      </c>
      <c r="BG249" s="190">
        <f>IF(N249="zákl. prenesená",J249,0)</f>
        <v>0</v>
      </c>
      <c r="BH249" s="190">
        <f>IF(N249="zníž. prenesená",J249,0)</f>
        <v>0</v>
      </c>
      <c r="BI249" s="190">
        <f>IF(N249="nulová",J249,0)</f>
        <v>0</v>
      </c>
      <c r="BJ249" s="15" t="s">
        <v>84</v>
      </c>
      <c r="BK249" s="190">
        <f>ROUND(I249*H249,2)</f>
        <v>0</v>
      </c>
      <c r="BL249" s="15" t="s">
        <v>400</v>
      </c>
      <c r="BM249" s="189" t="s">
        <v>1289</v>
      </c>
    </row>
    <row r="250" s="2" customFormat="1" ht="21.75" customHeight="1">
      <c r="A250" s="34"/>
      <c r="B250" s="176"/>
      <c r="C250" s="191" t="s">
        <v>645</v>
      </c>
      <c r="D250" s="191" t="s">
        <v>323</v>
      </c>
      <c r="E250" s="192" t="s">
        <v>1290</v>
      </c>
      <c r="F250" s="193" t="s">
        <v>1291</v>
      </c>
      <c r="G250" s="194" t="s">
        <v>185</v>
      </c>
      <c r="H250" s="195">
        <v>1</v>
      </c>
      <c r="I250" s="196"/>
      <c r="J250" s="197">
        <f>ROUND(I250*H250,2)</f>
        <v>0</v>
      </c>
      <c r="K250" s="198"/>
      <c r="L250" s="199"/>
      <c r="M250" s="200" t="s">
        <v>1</v>
      </c>
      <c r="N250" s="201" t="s">
        <v>41</v>
      </c>
      <c r="O250" s="78"/>
      <c r="P250" s="187">
        <f>O250*H250</f>
        <v>0</v>
      </c>
      <c r="Q250" s="187">
        <v>0</v>
      </c>
      <c r="R250" s="187">
        <f>Q250*H250</f>
        <v>0</v>
      </c>
      <c r="S250" s="187">
        <v>0</v>
      </c>
      <c r="T250" s="188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9" t="s">
        <v>1003</v>
      </c>
      <c r="AT250" s="189" t="s">
        <v>323</v>
      </c>
      <c r="AU250" s="189" t="s">
        <v>84</v>
      </c>
      <c r="AY250" s="15" t="s">
        <v>140</v>
      </c>
      <c r="BE250" s="190">
        <f>IF(N250="základná",J250,0)</f>
        <v>0</v>
      </c>
      <c r="BF250" s="190">
        <f>IF(N250="znížená",J250,0)</f>
        <v>0</v>
      </c>
      <c r="BG250" s="190">
        <f>IF(N250="zákl. prenesená",J250,0)</f>
        <v>0</v>
      </c>
      <c r="BH250" s="190">
        <f>IF(N250="zníž. prenesená",J250,0)</f>
        <v>0</v>
      </c>
      <c r="BI250" s="190">
        <f>IF(N250="nulová",J250,0)</f>
        <v>0</v>
      </c>
      <c r="BJ250" s="15" t="s">
        <v>84</v>
      </c>
      <c r="BK250" s="190">
        <f>ROUND(I250*H250,2)</f>
        <v>0</v>
      </c>
      <c r="BL250" s="15" t="s">
        <v>400</v>
      </c>
      <c r="BM250" s="189" t="s">
        <v>1292</v>
      </c>
    </row>
    <row r="251" s="2" customFormat="1" ht="21.75" customHeight="1">
      <c r="A251" s="34"/>
      <c r="B251" s="176"/>
      <c r="C251" s="191" t="s">
        <v>649</v>
      </c>
      <c r="D251" s="191" t="s">
        <v>323</v>
      </c>
      <c r="E251" s="192" t="s">
        <v>1293</v>
      </c>
      <c r="F251" s="193" t="s">
        <v>1294</v>
      </c>
      <c r="G251" s="194" t="s">
        <v>185</v>
      </c>
      <c r="H251" s="195">
        <v>1</v>
      </c>
      <c r="I251" s="196"/>
      <c r="J251" s="197">
        <f>ROUND(I251*H251,2)</f>
        <v>0</v>
      </c>
      <c r="K251" s="198"/>
      <c r="L251" s="199"/>
      <c r="M251" s="200" t="s">
        <v>1</v>
      </c>
      <c r="N251" s="201" t="s">
        <v>41</v>
      </c>
      <c r="O251" s="78"/>
      <c r="P251" s="187">
        <f>O251*H251</f>
        <v>0</v>
      </c>
      <c r="Q251" s="187">
        <v>0</v>
      </c>
      <c r="R251" s="187">
        <f>Q251*H251</f>
        <v>0</v>
      </c>
      <c r="S251" s="187">
        <v>0</v>
      </c>
      <c r="T251" s="18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9" t="s">
        <v>1003</v>
      </c>
      <c r="AT251" s="189" t="s">
        <v>323</v>
      </c>
      <c r="AU251" s="189" t="s">
        <v>84</v>
      </c>
      <c r="AY251" s="15" t="s">
        <v>140</v>
      </c>
      <c r="BE251" s="190">
        <f>IF(N251="základná",J251,0)</f>
        <v>0</v>
      </c>
      <c r="BF251" s="190">
        <f>IF(N251="znížená",J251,0)</f>
        <v>0</v>
      </c>
      <c r="BG251" s="190">
        <f>IF(N251="zákl. prenesená",J251,0)</f>
        <v>0</v>
      </c>
      <c r="BH251" s="190">
        <f>IF(N251="zníž. prenesená",J251,0)</f>
        <v>0</v>
      </c>
      <c r="BI251" s="190">
        <f>IF(N251="nulová",J251,0)</f>
        <v>0</v>
      </c>
      <c r="BJ251" s="15" t="s">
        <v>84</v>
      </c>
      <c r="BK251" s="190">
        <f>ROUND(I251*H251,2)</f>
        <v>0</v>
      </c>
      <c r="BL251" s="15" t="s">
        <v>400</v>
      </c>
      <c r="BM251" s="189" t="s">
        <v>1295</v>
      </c>
    </row>
    <row r="252" s="2" customFormat="1" ht="16.5" customHeight="1">
      <c r="A252" s="34"/>
      <c r="B252" s="176"/>
      <c r="C252" s="191" t="s">
        <v>653</v>
      </c>
      <c r="D252" s="191" t="s">
        <v>323</v>
      </c>
      <c r="E252" s="192" t="s">
        <v>1296</v>
      </c>
      <c r="F252" s="193" t="s">
        <v>1297</v>
      </c>
      <c r="G252" s="194" t="s">
        <v>185</v>
      </c>
      <c r="H252" s="195">
        <v>1</v>
      </c>
      <c r="I252" s="196"/>
      <c r="J252" s="197">
        <f>ROUND(I252*H252,2)</f>
        <v>0</v>
      </c>
      <c r="K252" s="198"/>
      <c r="L252" s="199"/>
      <c r="M252" s="200" t="s">
        <v>1</v>
      </c>
      <c r="N252" s="201" t="s">
        <v>41</v>
      </c>
      <c r="O252" s="78"/>
      <c r="P252" s="187">
        <f>O252*H252</f>
        <v>0</v>
      </c>
      <c r="Q252" s="187">
        <v>0</v>
      </c>
      <c r="R252" s="187">
        <f>Q252*H252</f>
        <v>0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1003</v>
      </c>
      <c r="AT252" s="189" t="s">
        <v>323</v>
      </c>
      <c r="AU252" s="189" t="s">
        <v>84</v>
      </c>
      <c r="AY252" s="15" t="s">
        <v>140</v>
      </c>
      <c r="BE252" s="190">
        <f>IF(N252="základná",J252,0)</f>
        <v>0</v>
      </c>
      <c r="BF252" s="190">
        <f>IF(N252="znížená",J252,0)</f>
        <v>0</v>
      </c>
      <c r="BG252" s="190">
        <f>IF(N252="zákl. prenesená",J252,0)</f>
        <v>0</v>
      </c>
      <c r="BH252" s="190">
        <f>IF(N252="zníž. prenesená",J252,0)</f>
        <v>0</v>
      </c>
      <c r="BI252" s="190">
        <f>IF(N252="nulová",J252,0)</f>
        <v>0</v>
      </c>
      <c r="BJ252" s="15" t="s">
        <v>84</v>
      </c>
      <c r="BK252" s="190">
        <f>ROUND(I252*H252,2)</f>
        <v>0</v>
      </c>
      <c r="BL252" s="15" t="s">
        <v>400</v>
      </c>
      <c r="BM252" s="189" t="s">
        <v>1298</v>
      </c>
    </row>
    <row r="253" s="2" customFormat="1" ht="16.5" customHeight="1">
      <c r="A253" s="34"/>
      <c r="B253" s="176"/>
      <c r="C253" s="191" t="s">
        <v>657</v>
      </c>
      <c r="D253" s="191" t="s">
        <v>323</v>
      </c>
      <c r="E253" s="192" t="s">
        <v>1299</v>
      </c>
      <c r="F253" s="193" t="s">
        <v>1300</v>
      </c>
      <c r="G253" s="194" t="s">
        <v>185</v>
      </c>
      <c r="H253" s="195">
        <v>1</v>
      </c>
      <c r="I253" s="196"/>
      <c r="J253" s="197">
        <f>ROUND(I253*H253,2)</f>
        <v>0</v>
      </c>
      <c r="K253" s="198"/>
      <c r="L253" s="199"/>
      <c r="M253" s="200" t="s">
        <v>1</v>
      </c>
      <c r="N253" s="201" t="s">
        <v>41</v>
      </c>
      <c r="O253" s="78"/>
      <c r="P253" s="187">
        <f>O253*H253</f>
        <v>0</v>
      </c>
      <c r="Q253" s="187">
        <v>0</v>
      </c>
      <c r="R253" s="187">
        <f>Q253*H253</f>
        <v>0</v>
      </c>
      <c r="S253" s="187">
        <v>0</v>
      </c>
      <c r="T253" s="18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9" t="s">
        <v>1003</v>
      </c>
      <c r="AT253" s="189" t="s">
        <v>323</v>
      </c>
      <c r="AU253" s="189" t="s">
        <v>84</v>
      </c>
      <c r="AY253" s="15" t="s">
        <v>140</v>
      </c>
      <c r="BE253" s="190">
        <f>IF(N253="základná",J253,0)</f>
        <v>0</v>
      </c>
      <c r="BF253" s="190">
        <f>IF(N253="znížená",J253,0)</f>
        <v>0</v>
      </c>
      <c r="BG253" s="190">
        <f>IF(N253="zákl. prenesená",J253,0)</f>
        <v>0</v>
      </c>
      <c r="BH253" s="190">
        <f>IF(N253="zníž. prenesená",J253,0)</f>
        <v>0</v>
      </c>
      <c r="BI253" s="190">
        <f>IF(N253="nulová",J253,0)</f>
        <v>0</v>
      </c>
      <c r="BJ253" s="15" t="s">
        <v>84</v>
      </c>
      <c r="BK253" s="190">
        <f>ROUND(I253*H253,2)</f>
        <v>0</v>
      </c>
      <c r="BL253" s="15" t="s">
        <v>400</v>
      </c>
      <c r="BM253" s="189" t="s">
        <v>1301</v>
      </c>
    </row>
    <row r="254" s="2" customFormat="1" ht="16.5" customHeight="1">
      <c r="A254" s="34"/>
      <c r="B254" s="176"/>
      <c r="C254" s="191" t="s">
        <v>661</v>
      </c>
      <c r="D254" s="191" t="s">
        <v>323</v>
      </c>
      <c r="E254" s="192" t="s">
        <v>1302</v>
      </c>
      <c r="F254" s="193" t="s">
        <v>1303</v>
      </c>
      <c r="G254" s="194" t="s">
        <v>185</v>
      </c>
      <c r="H254" s="195">
        <v>1</v>
      </c>
      <c r="I254" s="196"/>
      <c r="J254" s="197">
        <f>ROUND(I254*H254,2)</f>
        <v>0</v>
      </c>
      <c r="K254" s="198"/>
      <c r="L254" s="199"/>
      <c r="M254" s="200" t="s">
        <v>1</v>
      </c>
      <c r="N254" s="201" t="s">
        <v>41</v>
      </c>
      <c r="O254" s="78"/>
      <c r="P254" s="187">
        <f>O254*H254</f>
        <v>0</v>
      </c>
      <c r="Q254" s="187">
        <v>0</v>
      </c>
      <c r="R254" s="187">
        <f>Q254*H254</f>
        <v>0</v>
      </c>
      <c r="S254" s="187">
        <v>0</v>
      </c>
      <c r="T254" s="18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9" t="s">
        <v>1003</v>
      </c>
      <c r="AT254" s="189" t="s">
        <v>323</v>
      </c>
      <c r="AU254" s="189" t="s">
        <v>84</v>
      </c>
      <c r="AY254" s="15" t="s">
        <v>140</v>
      </c>
      <c r="BE254" s="190">
        <f>IF(N254="základná",J254,0)</f>
        <v>0</v>
      </c>
      <c r="BF254" s="190">
        <f>IF(N254="znížená",J254,0)</f>
        <v>0</v>
      </c>
      <c r="BG254" s="190">
        <f>IF(N254="zákl. prenesená",J254,0)</f>
        <v>0</v>
      </c>
      <c r="BH254" s="190">
        <f>IF(N254="zníž. prenesená",J254,0)</f>
        <v>0</v>
      </c>
      <c r="BI254" s="190">
        <f>IF(N254="nulová",J254,0)</f>
        <v>0</v>
      </c>
      <c r="BJ254" s="15" t="s">
        <v>84</v>
      </c>
      <c r="BK254" s="190">
        <f>ROUND(I254*H254,2)</f>
        <v>0</v>
      </c>
      <c r="BL254" s="15" t="s">
        <v>400</v>
      </c>
      <c r="BM254" s="189" t="s">
        <v>1304</v>
      </c>
    </row>
    <row r="255" s="2" customFormat="1" ht="24.15" customHeight="1">
      <c r="A255" s="34"/>
      <c r="B255" s="176"/>
      <c r="C255" s="191" t="s">
        <v>667</v>
      </c>
      <c r="D255" s="191" t="s">
        <v>323</v>
      </c>
      <c r="E255" s="192" t="s">
        <v>1305</v>
      </c>
      <c r="F255" s="193" t="s">
        <v>1306</v>
      </c>
      <c r="G255" s="194" t="s">
        <v>185</v>
      </c>
      <c r="H255" s="195">
        <v>1</v>
      </c>
      <c r="I255" s="196"/>
      <c r="J255" s="197">
        <f>ROUND(I255*H255,2)</f>
        <v>0</v>
      </c>
      <c r="K255" s="198"/>
      <c r="L255" s="199"/>
      <c r="M255" s="200" t="s">
        <v>1</v>
      </c>
      <c r="N255" s="201" t="s">
        <v>41</v>
      </c>
      <c r="O255" s="78"/>
      <c r="P255" s="187">
        <f>O255*H255</f>
        <v>0</v>
      </c>
      <c r="Q255" s="187">
        <v>0</v>
      </c>
      <c r="R255" s="187">
        <f>Q255*H255</f>
        <v>0</v>
      </c>
      <c r="S255" s="187">
        <v>0</v>
      </c>
      <c r="T255" s="18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9" t="s">
        <v>1003</v>
      </c>
      <c r="AT255" s="189" t="s">
        <v>323</v>
      </c>
      <c r="AU255" s="189" t="s">
        <v>84</v>
      </c>
      <c r="AY255" s="15" t="s">
        <v>140</v>
      </c>
      <c r="BE255" s="190">
        <f>IF(N255="základná",J255,0)</f>
        <v>0</v>
      </c>
      <c r="BF255" s="190">
        <f>IF(N255="znížená",J255,0)</f>
        <v>0</v>
      </c>
      <c r="BG255" s="190">
        <f>IF(N255="zákl. prenesená",J255,0)</f>
        <v>0</v>
      </c>
      <c r="BH255" s="190">
        <f>IF(N255="zníž. prenesená",J255,0)</f>
        <v>0</v>
      </c>
      <c r="BI255" s="190">
        <f>IF(N255="nulová",J255,0)</f>
        <v>0</v>
      </c>
      <c r="BJ255" s="15" t="s">
        <v>84</v>
      </c>
      <c r="BK255" s="190">
        <f>ROUND(I255*H255,2)</f>
        <v>0</v>
      </c>
      <c r="BL255" s="15" t="s">
        <v>400</v>
      </c>
      <c r="BM255" s="189" t="s">
        <v>1307</v>
      </c>
    </row>
    <row r="256" s="2" customFormat="1" ht="16.5" customHeight="1">
      <c r="A256" s="34"/>
      <c r="B256" s="176"/>
      <c r="C256" s="191" t="s">
        <v>671</v>
      </c>
      <c r="D256" s="191" t="s">
        <v>323</v>
      </c>
      <c r="E256" s="192" t="s">
        <v>1308</v>
      </c>
      <c r="F256" s="193" t="s">
        <v>1309</v>
      </c>
      <c r="G256" s="194" t="s">
        <v>185</v>
      </c>
      <c r="H256" s="195">
        <v>20</v>
      </c>
      <c r="I256" s="196"/>
      <c r="J256" s="197">
        <f>ROUND(I256*H256,2)</f>
        <v>0</v>
      </c>
      <c r="K256" s="198"/>
      <c r="L256" s="199"/>
      <c r="M256" s="200" t="s">
        <v>1</v>
      </c>
      <c r="N256" s="201" t="s">
        <v>41</v>
      </c>
      <c r="O256" s="78"/>
      <c r="P256" s="187">
        <f>O256*H256</f>
        <v>0</v>
      </c>
      <c r="Q256" s="187">
        <v>0</v>
      </c>
      <c r="R256" s="187">
        <f>Q256*H256</f>
        <v>0</v>
      </c>
      <c r="S256" s="187">
        <v>0</v>
      </c>
      <c r="T256" s="18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9" t="s">
        <v>1003</v>
      </c>
      <c r="AT256" s="189" t="s">
        <v>323</v>
      </c>
      <c r="AU256" s="189" t="s">
        <v>84</v>
      </c>
      <c r="AY256" s="15" t="s">
        <v>140</v>
      </c>
      <c r="BE256" s="190">
        <f>IF(N256="základná",J256,0)</f>
        <v>0</v>
      </c>
      <c r="BF256" s="190">
        <f>IF(N256="znížená",J256,0)</f>
        <v>0</v>
      </c>
      <c r="BG256" s="190">
        <f>IF(N256="zákl. prenesená",J256,0)</f>
        <v>0</v>
      </c>
      <c r="BH256" s="190">
        <f>IF(N256="zníž. prenesená",J256,0)</f>
        <v>0</v>
      </c>
      <c r="BI256" s="190">
        <f>IF(N256="nulová",J256,0)</f>
        <v>0</v>
      </c>
      <c r="BJ256" s="15" t="s">
        <v>84</v>
      </c>
      <c r="BK256" s="190">
        <f>ROUND(I256*H256,2)</f>
        <v>0</v>
      </c>
      <c r="BL256" s="15" t="s">
        <v>400</v>
      </c>
      <c r="BM256" s="189" t="s">
        <v>1310</v>
      </c>
    </row>
    <row r="257" s="2" customFormat="1" ht="24.15" customHeight="1">
      <c r="A257" s="34"/>
      <c r="B257" s="176"/>
      <c r="C257" s="191" t="s">
        <v>675</v>
      </c>
      <c r="D257" s="191" t="s">
        <v>323</v>
      </c>
      <c r="E257" s="192" t="s">
        <v>1311</v>
      </c>
      <c r="F257" s="193" t="s">
        <v>1312</v>
      </c>
      <c r="G257" s="194" t="s">
        <v>185</v>
      </c>
      <c r="H257" s="195">
        <v>1</v>
      </c>
      <c r="I257" s="196"/>
      <c r="J257" s="197">
        <f>ROUND(I257*H257,2)</f>
        <v>0</v>
      </c>
      <c r="K257" s="198"/>
      <c r="L257" s="199"/>
      <c r="M257" s="200" t="s">
        <v>1</v>
      </c>
      <c r="N257" s="201" t="s">
        <v>41</v>
      </c>
      <c r="O257" s="78"/>
      <c r="P257" s="187">
        <f>O257*H257</f>
        <v>0</v>
      </c>
      <c r="Q257" s="187">
        <v>0</v>
      </c>
      <c r="R257" s="187">
        <f>Q257*H257</f>
        <v>0</v>
      </c>
      <c r="S257" s="187">
        <v>0</v>
      </c>
      <c r="T257" s="18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9" t="s">
        <v>1003</v>
      </c>
      <c r="AT257" s="189" t="s">
        <v>323</v>
      </c>
      <c r="AU257" s="189" t="s">
        <v>84</v>
      </c>
      <c r="AY257" s="15" t="s">
        <v>140</v>
      </c>
      <c r="BE257" s="190">
        <f>IF(N257="základná",J257,0)</f>
        <v>0</v>
      </c>
      <c r="BF257" s="190">
        <f>IF(N257="znížená",J257,0)</f>
        <v>0</v>
      </c>
      <c r="BG257" s="190">
        <f>IF(N257="zákl. prenesená",J257,0)</f>
        <v>0</v>
      </c>
      <c r="BH257" s="190">
        <f>IF(N257="zníž. prenesená",J257,0)</f>
        <v>0</v>
      </c>
      <c r="BI257" s="190">
        <f>IF(N257="nulová",J257,0)</f>
        <v>0</v>
      </c>
      <c r="BJ257" s="15" t="s">
        <v>84</v>
      </c>
      <c r="BK257" s="190">
        <f>ROUND(I257*H257,2)</f>
        <v>0</v>
      </c>
      <c r="BL257" s="15" t="s">
        <v>400</v>
      </c>
      <c r="BM257" s="189" t="s">
        <v>1313</v>
      </c>
    </row>
    <row r="258" s="2" customFormat="1" ht="16.5" customHeight="1">
      <c r="A258" s="34"/>
      <c r="B258" s="176"/>
      <c r="C258" s="177" t="s">
        <v>681</v>
      </c>
      <c r="D258" s="177" t="s">
        <v>142</v>
      </c>
      <c r="E258" s="178" t="s">
        <v>1314</v>
      </c>
      <c r="F258" s="179" t="s">
        <v>1315</v>
      </c>
      <c r="G258" s="180" t="s">
        <v>194</v>
      </c>
      <c r="H258" s="181">
        <v>250</v>
      </c>
      <c r="I258" s="182"/>
      <c r="J258" s="183">
        <f>ROUND(I258*H258,2)</f>
        <v>0</v>
      </c>
      <c r="K258" s="184"/>
      <c r="L258" s="35"/>
      <c r="M258" s="185" t="s">
        <v>1</v>
      </c>
      <c r="N258" s="186" t="s">
        <v>41</v>
      </c>
      <c r="O258" s="78"/>
      <c r="P258" s="187">
        <f>O258*H258</f>
        <v>0</v>
      </c>
      <c r="Q258" s="187">
        <v>0</v>
      </c>
      <c r="R258" s="187">
        <f>Q258*H258</f>
        <v>0</v>
      </c>
      <c r="S258" s="187">
        <v>0</v>
      </c>
      <c r="T258" s="18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9" t="s">
        <v>400</v>
      </c>
      <c r="AT258" s="189" t="s">
        <v>142</v>
      </c>
      <c r="AU258" s="189" t="s">
        <v>84</v>
      </c>
      <c r="AY258" s="15" t="s">
        <v>140</v>
      </c>
      <c r="BE258" s="190">
        <f>IF(N258="základná",J258,0)</f>
        <v>0</v>
      </c>
      <c r="BF258" s="190">
        <f>IF(N258="znížená",J258,0)</f>
        <v>0</v>
      </c>
      <c r="BG258" s="190">
        <f>IF(N258="zákl. prenesená",J258,0)</f>
        <v>0</v>
      </c>
      <c r="BH258" s="190">
        <f>IF(N258="zníž. prenesená",J258,0)</f>
        <v>0</v>
      </c>
      <c r="BI258" s="190">
        <f>IF(N258="nulová",J258,0)</f>
        <v>0</v>
      </c>
      <c r="BJ258" s="15" t="s">
        <v>84</v>
      </c>
      <c r="BK258" s="190">
        <f>ROUND(I258*H258,2)</f>
        <v>0</v>
      </c>
      <c r="BL258" s="15" t="s">
        <v>400</v>
      </c>
      <c r="BM258" s="189" t="s">
        <v>1316</v>
      </c>
    </row>
    <row r="259" s="2" customFormat="1" ht="24.15" customHeight="1">
      <c r="A259" s="34"/>
      <c r="B259" s="176"/>
      <c r="C259" s="191" t="s">
        <v>685</v>
      </c>
      <c r="D259" s="191" t="s">
        <v>323</v>
      </c>
      <c r="E259" s="192" t="s">
        <v>1317</v>
      </c>
      <c r="F259" s="193" t="s">
        <v>1318</v>
      </c>
      <c r="G259" s="194" t="s">
        <v>194</v>
      </c>
      <c r="H259" s="195">
        <v>250</v>
      </c>
      <c r="I259" s="196"/>
      <c r="J259" s="197">
        <f>ROUND(I259*H259,2)</f>
        <v>0</v>
      </c>
      <c r="K259" s="198"/>
      <c r="L259" s="199"/>
      <c r="M259" s="200" t="s">
        <v>1</v>
      </c>
      <c r="N259" s="201" t="s">
        <v>41</v>
      </c>
      <c r="O259" s="78"/>
      <c r="P259" s="187">
        <f>O259*H259</f>
        <v>0</v>
      </c>
      <c r="Q259" s="187">
        <v>5.0000000000000002E-05</v>
      </c>
      <c r="R259" s="187">
        <f>Q259*H259</f>
        <v>0.012500000000000001</v>
      </c>
      <c r="S259" s="187">
        <v>0</v>
      </c>
      <c r="T259" s="18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9" t="s">
        <v>667</v>
      </c>
      <c r="AT259" s="189" t="s">
        <v>323</v>
      </c>
      <c r="AU259" s="189" t="s">
        <v>84</v>
      </c>
      <c r="AY259" s="15" t="s">
        <v>140</v>
      </c>
      <c r="BE259" s="190">
        <f>IF(N259="základná",J259,0)</f>
        <v>0</v>
      </c>
      <c r="BF259" s="190">
        <f>IF(N259="znížená",J259,0)</f>
        <v>0</v>
      </c>
      <c r="BG259" s="190">
        <f>IF(N259="zákl. prenesená",J259,0)</f>
        <v>0</v>
      </c>
      <c r="BH259" s="190">
        <f>IF(N259="zníž. prenesená",J259,0)</f>
        <v>0</v>
      </c>
      <c r="BI259" s="190">
        <f>IF(N259="nulová",J259,0)</f>
        <v>0</v>
      </c>
      <c r="BJ259" s="15" t="s">
        <v>84</v>
      </c>
      <c r="BK259" s="190">
        <f>ROUND(I259*H259,2)</f>
        <v>0</v>
      </c>
      <c r="BL259" s="15" t="s">
        <v>667</v>
      </c>
      <c r="BM259" s="189" t="s">
        <v>1319</v>
      </c>
    </row>
    <row r="260" s="12" customFormat="1" ht="22.8" customHeight="1">
      <c r="A260" s="12"/>
      <c r="B260" s="163"/>
      <c r="C260" s="12"/>
      <c r="D260" s="164" t="s">
        <v>74</v>
      </c>
      <c r="E260" s="174" t="s">
        <v>1320</v>
      </c>
      <c r="F260" s="174" t="s">
        <v>1321</v>
      </c>
      <c r="G260" s="12"/>
      <c r="H260" s="12"/>
      <c r="I260" s="166"/>
      <c r="J260" s="175">
        <f>BK260</f>
        <v>0</v>
      </c>
      <c r="K260" s="12"/>
      <c r="L260" s="163"/>
      <c r="M260" s="168"/>
      <c r="N260" s="169"/>
      <c r="O260" s="169"/>
      <c r="P260" s="170">
        <f>SUM(P261:P263)</f>
        <v>0</v>
      </c>
      <c r="Q260" s="169"/>
      <c r="R260" s="170">
        <f>SUM(R261:R263)</f>
        <v>0</v>
      </c>
      <c r="S260" s="169"/>
      <c r="T260" s="171">
        <f>SUM(T261:T263)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64" t="s">
        <v>90</v>
      </c>
      <c r="AT260" s="172" t="s">
        <v>74</v>
      </c>
      <c r="AU260" s="172" t="s">
        <v>80</v>
      </c>
      <c r="AY260" s="164" t="s">
        <v>140</v>
      </c>
      <c r="BK260" s="173">
        <f>SUM(BK261:BK263)</f>
        <v>0</v>
      </c>
    </row>
    <row r="261" s="2" customFormat="1" ht="16.5" customHeight="1">
      <c r="A261" s="34"/>
      <c r="B261" s="176"/>
      <c r="C261" s="177" t="s">
        <v>689</v>
      </c>
      <c r="D261" s="177" t="s">
        <v>142</v>
      </c>
      <c r="E261" s="178" t="s">
        <v>1322</v>
      </c>
      <c r="F261" s="179" t="s">
        <v>1323</v>
      </c>
      <c r="G261" s="180" t="s">
        <v>185</v>
      </c>
      <c r="H261" s="181">
        <v>1</v>
      </c>
      <c r="I261" s="182"/>
      <c r="J261" s="183">
        <f>ROUND(I261*H261,2)</f>
        <v>0</v>
      </c>
      <c r="K261" s="184"/>
      <c r="L261" s="35"/>
      <c r="M261" s="185" t="s">
        <v>1</v>
      </c>
      <c r="N261" s="186" t="s">
        <v>41</v>
      </c>
      <c r="O261" s="78"/>
      <c r="P261" s="187">
        <f>O261*H261</f>
        <v>0</v>
      </c>
      <c r="Q261" s="187">
        <v>0</v>
      </c>
      <c r="R261" s="187">
        <f>Q261*H261</f>
        <v>0</v>
      </c>
      <c r="S261" s="187">
        <v>0</v>
      </c>
      <c r="T261" s="18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9" t="s">
        <v>1324</v>
      </c>
      <c r="AT261" s="189" t="s">
        <v>142</v>
      </c>
      <c r="AU261" s="189" t="s">
        <v>84</v>
      </c>
      <c r="AY261" s="15" t="s">
        <v>140</v>
      </c>
      <c r="BE261" s="190">
        <f>IF(N261="základná",J261,0)</f>
        <v>0</v>
      </c>
      <c r="BF261" s="190">
        <f>IF(N261="znížená",J261,0)</f>
        <v>0</v>
      </c>
      <c r="BG261" s="190">
        <f>IF(N261="zákl. prenesená",J261,0)</f>
        <v>0</v>
      </c>
      <c r="BH261" s="190">
        <f>IF(N261="zníž. prenesená",J261,0)</f>
        <v>0</v>
      </c>
      <c r="BI261" s="190">
        <f>IF(N261="nulová",J261,0)</f>
        <v>0</v>
      </c>
      <c r="BJ261" s="15" t="s">
        <v>84</v>
      </c>
      <c r="BK261" s="190">
        <f>ROUND(I261*H261,2)</f>
        <v>0</v>
      </c>
      <c r="BL261" s="15" t="s">
        <v>1324</v>
      </c>
      <c r="BM261" s="189" t="s">
        <v>1325</v>
      </c>
    </row>
    <row r="262" s="2" customFormat="1" ht="16.5" customHeight="1">
      <c r="A262" s="34"/>
      <c r="B262" s="176"/>
      <c r="C262" s="177" t="s">
        <v>693</v>
      </c>
      <c r="D262" s="177" t="s">
        <v>142</v>
      </c>
      <c r="E262" s="178" t="s">
        <v>1326</v>
      </c>
      <c r="F262" s="179" t="s">
        <v>1327</v>
      </c>
      <c r="G262" s="180" t="s">
        <v>185</v>
      </c>
      <c r="H262" s="181">
        <v>1</v>
      </c>
      <c r="I262" s="182"/>
      <c r="J262" s="183">
        <f>ROUND(I262*H262,2)</f>
        <v>0</v>
      </c>
      <c r="K262" s="184"/>
      <c r="L262" s="35"/>
      <c r="M262" s="185" t="s">
        <v>1</v>
      </c>
      <c r="N262" s="186" t="s">
        <v>41</v>
      </c>
      <c r="O262" s="78"/>
      <c r="P262" s="187">
        <f>O262*H262</f>
        <v>0</v>
      </c>
      <c r="Q262" s="187">
        <v>0</v>
      </c>
      <c r="R262" s="187">
        <f>Q262*H262</f>
        <v>0</v>
      </c>
      <c r="S262" s="187">
        <v>0</v>
      </c>
      <c r="T262" s="18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9" t="s">
        <v>400</v>
      </c>
      <c r="AT262" s="189" t="s">
        <v>142</v>
      </c>
      <c r="AU262" s="189" t="s">
        <v>84</v>
      </c>
      <c r="AY262" s="15" t="s">
        <v>140</v>
      </c>
      <c r="BE262" s="190">
        <f>IF(N262="základná",J262,0)</f>
        <v>0</v>
      </c>
      <c r="BF262" s="190">
        <f>IF(N262="znížená",J262,0)</f>
        <v>0</v>
      </c>
      <c r="BG262" s="190">
        <f>IF(N262="zákl. prenesená",J262,0)</f>
        <v>0</v>
      </c>
      <c r="BH262" s="190">
        <f>IF(N262="zníž. prenesená",J262,0)</f>
        <v>0</v>
      </c>
      <c r="BI262" s="190">
        <f>IF(N262="nulová",J262,0)</f>
        <v>0</v>
      </c>
      <c r="BJ262" s="15" t="s">
        <v>84</v>
      </c>
      <c r="BK262" s="190">
        <f>ROUND(I262*H262,2)</f>
        <v>0</v>
      </c>
      <c r="BL262" s="15" t="s">
        <v>400</v>
      </c>
      <c r="BM262" s="189" t="s">
        <v>1328</v>
      </c>
    </row>
    <row r="263" s="2" customFormat="1" ht="16.5" customHeight="1">
      <c r="A263" s="34"/>
      <c r="B263" s="176"/>
      <c r="C263" s="177" t="s">
        <v>697</v>
      </c>
      <c r="D263" s="177" t="s">
        <v>142</v>
      </c>
      <c r="E263" s="178" t="s">
        <v>1329</v>
      </c>
      <c r="F263" s="179" t="s">
        <v>1330</v>
      </c>
      <c r="G263" s="180" t="s">
        <v>1331</v>
      </c>
      <c r="H263" s="181">
        <v>60</v>
      </c>
      <c r="I263" s="182"/>
      <c r="J263" s="183">
        <f>ROUND(I263*H263,2)</f>
        <v>0</v>
      </c>
      <c r="K263" s="184"/>
      <c r="L263" s="35"/>
      <c r="M263" s="203" t="s">
        <v>1</v>
      </c>
      <c r="N263" s="204" t="s">
        <v>41</v>
      </c>
      <c r="O263" s="205"/>
      <c r="P263" s="206">
        <f>O263*H263</f>
        <v>0</v>
      </c>
      <c r="Q263" s="206">
        <v>0</v>
      </c>
      <c r="R263" s="206">
        <f>Q263*H263</f>
        <v>0</v>
      </c>
      <c r="S263" s="206">
        <v>0</v>
      </c>
      <c r="T263" s="207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400</v>
      </c>
      <c r="AT263" s="189" t="s">
        <v>142</v>
      </c>
      <c r="AU263" s="189" t="s">
        <v>84</v>
      </c>
      <c r="AY263" s="15" t="s">
        <v>140</v>
      </c>
      <c r="BE263" s="190">
        <f>IF(N263="základná",J263,0)</f>
        <v>0</v>
      </c>
      <c r="BF263" s="190">
        <f>IF(N263="znížená",J263,0)</f>
        <v>0</v>
      </c>
      <c r="BG263" s="190">
        <f>IF(N263="zákl. prenesená",J263,0)</f>
        <v>0</v>
      </c>
      <c r="BH263" s="190">
        <f>IF(N263="zníž. prenesená",J263,0)</f>
        <v>0</v>
      </c>
      <c r="BI263" s="190">
        <f>IF(N263="nulová",J263,0)</f>
        <v>0</v>
      </c>
      <c r="BJ263" s="15" t="s">
        <v>84</v>
      </c>
      <c r="BK263" s="190">
        <f>ROUND(I263*H263,2)</f>
        <v>0</v>
      </c>
      <c r="BL263" s="15" t="s">
        <v>400</v>
      </c>
      <c r="BM263" s="189" t="s">
        <v>1332</v>
      </c>
    </row>
    <row r="264" s="2" customFormat="1" ht="6.96" customHeight="1">
      <c r="A264" s="34"/>
      <c r="B264" s="61"/>
      <c r="C264" s="62"/>
      <c r="D264" s="62"/>
      <c r="E264" s="62"/>
      <c r="F264" s="62"/>
      <c r="G264" s="62"/>
      <c r="H264" s="62"/>
      <c r="I264" s="62"/>
      <c r="J264" s="62"/>
      <c r="K264" s="62"/>
      <c r="L264" s="35"/>
      <c r="M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</row>
  </sheetData>
  <autoFilter ref="C121:K26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96</v>
      </c>
      <c r="L4" s="18"/>
      <c r="M4" s="121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22" t="str">
        <f>'Rekapitulácia stavby'!K6</f>
        <v>Zariadenie opatrovateľskej služby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1333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20. 1. 2023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1334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1334</v>
      </c>
      <c r="F24" s="34"/>
      <c r="G24" s="34"/>
      <c r="H24" s="34"/>
      <c r="I24" s="28" t="s">
        <v>26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ROUND(J126,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ROUND((SUM(BE126:BE263)),  2)</f>
        <v>0</v>
      </c>
      <c r="G33" s="129"/>
      <c r="H33" s="129"/>
      <c r="I33" s="130">
        <v>0.20000000000000001</v>
      </c>
      <c r="J33" s="128">
        <f>ROUND(((SUM(BE126:BE263))*I33),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41</v>
      </c>
      <c r="F34" s="128">
        <f>ROUND((SUM(BF126:BF263)),  2)</f>
        <v>0</v>
      </c>
      <c r="G34" s="129"/>
      <c r="H34" s="129"/>
      <c r="I34" s="130">
        <v>0.20000000000000001</v>
      </c>
      <c r="J34" s="128">
        <f>ROUND(((SUM(BF126:BF263))*I34),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ROUND((SUM(BG126:BG263)),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ROUND((SUM(BH126:BH263)),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ROUND((SUM(BI126:BI263)),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Zariadenie opatrovateľskej služby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3 - Zdravotechnika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Vranov nad Topľou</v>
      </c>
      <c r="G89" s="34"/>
      <c r="H89" s="34"/>
      <c r="I89" s="28" t="s">
        <v>21</v>
      </c>
      <c r="J89" s="70" t="str">
        <f>IF(J12="","",J12)</f>
        <v>20. 1. 2023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Vranov nad Topľou</v>
      </c>
      <c r="G91" s="34"/>
      <c r="H91" s="34"/>
      <c r="I91" s="28" t="s">
        <v>30</v>
      </c>
      <c r="J91" s="32" t="str">
        <f>E21</f>
        <v>Ing. Pavol Fedorčák, PhD.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25.6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Ing. Pavol Fedorčák, PhD.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101</v>
      </c>
      <c r="D94" s="133"/>
      <c r="E94" s="133"/>
      <c r="F94" s="133"/>
      <c r="G94" s="133"/>
      <c r="H94" s="133"/>
      <c r="I94" s="133"/>
      <c r="J94" s="142" t="s">
        <v>102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103</v>
      </c>
      <c r="D96" s="34"/>
      <c r="E96" s="34"/>
      <c r="F96" s="34"/>
      <c r="G96" s="34"/>
      <c r="H96" s="34"/>
      <c r="I96" s="34"/>
      <c r="J96" s="97">
        <f>J126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104</v>
      </c>
    </row>
    <row r="97" hidden="1" s="9" customFormat="1" ht="24.96" customHeight="1">
      <c r="A97" s="9"/>
      <c r="B97" s="144"/>
      <c r="C97" s="9"/>
      <c r="D97" s="145" t="s">
        <v>105</v>
      </c>
      <c r="E97" s="146"/>
      <c r="F97" s="146"/>
      <c r="G97" s="146"/>
      <c r="H97" s="146"/>
      <c r="I97" s="146"/>
      <c r="J97" s="147">
        <f>J127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111</v>
      </c>
      <c r="E98" s="150"/>
      <c r="F98" s="150"/>
      <c r="G98" s="150"/>
      <c r="H98" s="150"/>
      <c r="I98" s="150"/>
      <c r="J98" s="151">
        <f>J128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4"/>
      <c r="C99" s="9"/>
      <c r="D99" s="145" t="s">
        <v>113</v>
      </c>
      <c r="E99" s="146"/>
      <c r="F99" s="146"/>
      <c r="G99" s="146"/>
      <c r="H99" s="146"/>
      <c r="I99" s="146"/>
      <c r="J99" s="147">
        <f>J136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48"/>
      <c r="C100" s="10"/>
      <c r="D100" s="149" t="s">
        <v>115</v>
      </c>
      <c r="E100" s="150"/>
      <c r="F100" s="150"/>
      <c r="G100" s="150"/>
      <c r="H100" s="150"/>
      <c r="I100" s="150"/>
      <c r="J100" s="151">
        <f>J137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8"/>
      <c r="C101" s="10"/>
      <c r="D101" s="149" t="s">
        <v>116</v>
      </c>
      <c r="E101" s="150"/>
      <c r="F101" s="150"/>
      <c r="G101" s="150"/>
      <c r="H101" s="150"/>
      <c r="I101" s="150"/>
      <c r="J101" s="151">
        <f>J146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8"/>
      <c r="C102" s="10"/>
      <c r="D102" s="149" t="s">
        <v>117</v>
      </c>
      <c r="E102" s="150"/>
      <c r="F102" s="150"/>
      <c r="G102" s="150"/>
      <c r="H102" s="150"/>
      <c r="I102" s="150"/>
      <c r="J102" s="151">
        <f>J183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8"/>
      <c r="C103" s="10"/>
      <c r="D103" s="149" t="s">
        <v>1335</v>
      </c>
      <c r="E103" s="150"/>
      <c r="F103" s="150"/>
      <c r="G103" s="150"/>
      <c r="H103" s="150"/>
      <c r="I103" s="150"/>
      <c r="J103" s="151">
        <f>J216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8"/>
      <c r="C104" s="10"/>
      <c r="D104" s="149" t="s">
        <v>1336</v>
      </c>
      <c r="E104" s="150"/>
      <c r="F104" s="150"/>
      <c r="G104" s="150"/>
      <c r="H104" s="150"/>
      <c r="I104" s="150"/>
      <c r="J104" s="151">
        <f>J242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48"/>
      <c r="C105" s="10"/>
      <c r="D105" s="149" t="s">
        <v>1337</v>
      </c>
      <c r="E105" s="150"/>
      <c r="F105" s="150"/>
      <c r="G105" s="150"/>
      <c r="H105" s="150"/>
      <c r="I105" s="150"/>
      <c r="J105" s="151">
        <f>J251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4.96" customHeight="1">
      <c r="A106" s="9"/>
      <c r="B106" s="144"/>
      <c r="C106" s="9"/>
      <c r="D106" s="145" t="s">
        <v>1338</v>
      </c>
      <c r="E106" s="146"/>
      <c r="F106" s="146"/>
      <c r="G106" s="146"/>
      <c r="H106" s="146"/>
      <c r="I106" s="146"/>
      <c r="J106" s="147">
        <f>J261</f>
        <v>0</v>
      </c>
      <c r="K106" s="9"/>
      <c r="L106" s="14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hidden="1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idden="1"/>
    <row r="110" hidden="1"/>
    <row r="111" hidden="1"/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126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122" t="str">
        <f>E7</f>
        <v>Zariadenie opatrovateľskej služby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97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E9</f>
        <v>3 - Zdravotechnika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F12</f>
        <v>Vranov nad Topľou</v>
      </c>
      <c r="G120" s="34"/>
      <c r="H120" s="34"/>
      <c r="I120" s="28" t="s">
        <v>21</v>
      </c>
      <c r="J120" s="70" t="str">
        <f>IF(J12="","",J12)</f>
        <v>20. 1. 2023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5.65" customHeight="1">
      <c r="A122" s="34"/>
      <c r="B122" s="35"/>
      <c r="C122" s="28" t="s">
        <v>23</v>
      </c>
      <c r="D122" s="34"/>
      <c r="E122" s="34"/>
      <c r="F122" s="23" t="str">
        <f>E15</f>
        <v>Mesto Vranov nad Topľou</v>
      </c>
      <c r="G122" s="34"/>
      <c r="H122" s="34"/>
      <c r="I122" s="28" t="s">
        <v>30</v>
      </c>
      <c r="J122" s="32" t="str">
        <f>E21</f>
        <v>Ing. Pavol Fedorčák, PhD.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25.65" customHeight="1">
      <c r="A123" s="34"/>
      <c r="B123" s="35"/>
      <c r="C123" s="28" t="s">
        <v>27</v>
      </c>
      <c r="D123" s="34"/>
      <c r="E123" s="34"/>
      <c r="F123" s="23" t="str">
        <f>IF(E18="","",E18)</f>
        <v>Vyplň údaj</v>
      </c>
      <c r="G123" s="34"/>
      <c r="H123" s="34"/>
      <c r="I123" s="28" t="s">
        <v>32</v>
      </c>
      <c r="J123" s="32" t="str">
        <f>E24</f>
        <v>Ing. Pavol Fedorčák, PhD.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52"/>
      <c r="B125" s="153"/>
      <c r="C125" s="154" t="s">
        <v>127</v>
      </c>
      <c r="D125" s="155" t="s">
        <v>60</v>
      </c>
      <c r="E125" s="155" t="s">
        <v>56</v>
      </c>
      <c r="F125" s="155" t="s">
        <v>57</v>
      </c>
      <c r="G125" s="155" t="s">
        <v>128</v>
      </c>
      <c r="H125" s="155" t="s">
        <v>129</v>
      </c>
      <c r="I125" s="155" t="s">
        <v>130</v>
      </c>
      <c r="J125" s="156" t="s">
        <v>102</v>
      </c>
      <c r="K125" s="157" t="s">
        <v>131</v>
      </c>
      <c r="L125" s="158"/>
      <c r="M125" s="87" t="s">
        <v>1</v>
      </c>
      <c r="N125" s="88" t="s">
        <v>39</v>
      </c>
      <c r="O125" s="88" t="s">
        <v>132</v>
      </c>
      <c r="P125" s="88" t="s">
        <v>133</v>
      </c>
      <c r="Q125" s="88" t="s">
        <v>134</v>
      </c>
      <c r="R125" s="88" t="s">
        <v>135</v>
      </c>
      <c r="S125" s="88" t="s">
        <v>136</v>
      </c>
      <c r="T125" s="89" t="s">
        <v>137</v>
      </c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</row>
    <row r="126" s="2" customFormat="1" ht="22.8" customHeight="1">
      <c r="A126" s="34"/>
      <c r="B126" s="35"/>
      <c r="C126" s="94" t="s">
        <v>103</v>
      </c>
      <c r="D126" s="34"/>
      <c r="E126" s="34"/>
      <c r="F126" s="34"/>
      <c r="G126" s="34"/>
      <c r="H126" s="34"/>
      <c r="I126" s="34"/>
      <c r="J126" s="159">
        <f>BK126</f>
        <v>0</v>
      </c>
      <c r="K126" s="34"/>
      <c r="L126" s="35"/>
      <c r="M126" s="90"/>
      <c r="N126" s="74"/>
      <c r="O126" s="91"/>
      <c r="P126" s="160">
        <f>P127+P136+P261</f>
        <v>0</v>
      </c>
      <c r="Q126" s="91"/>
      <c r="R126" s="160">
        <f>R127+R136+R261</f>
        <v>1.6623208911999998</v>
      </c>
      <c r="S126" s="91"/>
      <c r="T126" s="161">
        <f>T127+T136+T261</f>
        <v>0.055599999999999997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104</v>
      </c>
      <c r="BK126" s="162">
        <f>BK127+BK136+BK261</f>
        <v>0</v>
      </c>
    </row>
    <row r="127" s="12" customFormat="1" ht="25.92" customHeight="1">
      <c r="A127" s="12"/>
      <c r="B127" s="163"/>
      <c r="C127" s="12"/>
      <c r="D127" s="164" t="s">
        <v>74</v>
      </c>
      <c r="E127" s="165" t="s">
        <v>138</v>
      </c>
      <c r="F127" s="165" t="s">
        <v>139</v>
      </c>
      <c r="G127" s="12"/>
      <c r="H127" s="12"/>
      <c r="I127" s="166"/>
      <c r="J127" s="167">
        <f>BK127</f>
        <v>0</v>
      </c>
      <c r="K127" s="12"/>
      <c r="L127" s="163"/>
      <c r="M127" s="168"/>
      <c r="N127" s="169"/>
      <c r="O127" s="169"/>
      <c r="P127" s="170">
        <f>P128</f>
        <v>0</v>
      </c>
      <c r="Q127" s="169"/>
      <c r="R127" s="170">
        <f>R128</f>
        <v>0.001</v>
      </c>
      <c r="S127" s="169"/>
      <c r="T127" s="171">
        <f>T128</f>
        <v>0.055599999999999997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4" t="s">
        <v>80</v>
      </c>
      <c r="AT127" s="172" t="s">
        <v>74</v>
      </c>
      <c r="AU127" s="172" t="s">
        <v>75</v>
      </c>
      <c r="AY127" s="164" t="s">
        <v>140</v>
      </c>
      <c r="BK127" s="173">
        <f>BK128</f>
        <v>0</v>
      </c>
    </row>
    <row r="128" s="12" customFormat="1" ht="22.8" customHeight="1">
      <c r="A128" s="12"/>
      <c r="B128" s="163"/>
      <c r="C128" s="12"/>
      <c r="D128" s="164" t="s">
        <v>74</v>
      </c>
      <c r="E128" s="174" t="s">
        <v>173</v>
      </c>
      <c r="F128" s="174" t="s">
        <v>363</v>
      </c>
      <c r="G128" s="12"/>
      <c r="H128" s="12"/>
      <c r="I128" s="166"/>
      <c r="J128" s="175">
        <f>BK128</f>
        <v>0</v>
      </c>
      <c r="K128" s="12"/>
      <c r="L128" s="163"/>
      <c r="M128" s="168"/>
      <c r="N128" s="169"/>
      <c r="O128" s="169"/>
      <c r="P128" s="170">
        <f>SUM(P129:P135)</f>
        <v>0</v>
      </c>
      <c r="Q128" s="169"/>
      <c r="R128" s="170">
        <f>SUM(R129:R135)</f>
        <v>0.001</v>
      </c>
      <c r="S128" s="169"/>
      <c r="T128" s="171">
        <f>SUM(T129:T135)</f>
        <v>0.055599999999999997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4" t="s">
        <v>80</v>
      </c>
      <c r="AT128" s="172" t="s">
        <v>74</v>
      </c>
      <c r="AU128" s="172" t="s">
        <v>80</v>
      </c>
      <c r="AY128" s="164" t="s">
        <v>140</v>
      </c>
      <c r="BK128" s="173">
        <f>SUM(BK129:BK135)</f>
        <v>0</v>
      </c>
    </row>
    <row r="129" s="2" customFormat="1" ht="24.15" customHeight="1">
      <c r="A129" s="34"/>
      <c r="B129" s="176"/>
      <c r="C129" s="177" t="s">
        <v>80</v>
      </c>
      <c r="D129" s="177" t="s">
        <v>142</v>
      </c>
      <c r="E129" s="178" t="s">
        <v>1339</v>
      </c>
      <c r="F129" s="179" t="s">
        <v>1340</v>
      </c>
      <c r="G129" s="180" t="s">
        <v>927</v>
      </c>
      <c r="H129" s="181">
        <v>810</v>
      </c>
      <c r="I129" s="182"/>
      <c r="J129" s="183">
        <f>ROUND(I129*H129,2)</f>
        <v>0</v>
      </c>
      <c r="K129" s="184"/>
      <c r="L129" s="35"/>
      <c r="M129" s="185" t="s">
        <v>1</v>
      </c>
      <c r="N129" s="186" t="s">
        <v>41</v>
      </c>
      <c r="O129" s="78"/>
      <c r="P129" s="187">
        <f>O129*H129</f>
        <v>0</v>
      </c>
      <c r="Q129" s="187">
        <v>0</v>
      </c>
      <c r="R129" s="187">
        <f>Q129*H129</f>
        <v>0</v>
      </c>
      <c r="S129" s="187">
        <v>2.0000000000000002E-05</v>
      </c>
      <c r="T129" s="188">
        <f>S129*H129</f>
        <v>0.016200000000000003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90</v>
      </c>
      <c r="AT129" s="189" t="s">
        <v>142</v>
      </c>
      <c r="AU129" s="189" t="s">
        <v>84</v>
      </c>
      <c r="AY129" s="15" t="s">
        <v>140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84</v>
      </c>
      <c r="BK129" s="190">
        <f>ROUND(I129*H129,2)</f>
        <v>0</v>
      </c>
      <c r="BL129" s="15" t="s">
        <v>90</v>
      </c>
      <c r="BM129" s="189" t="s">
        <v>1341</v>
      </c>
    </row>
    <row r="130" s="2" customFormat="1" ht="24.15" customHeight="1">
      <c r="A130" s="34"/>
      <c r="B130" s="176"/>
      <c r="C130" s="177" t="s">
        <v>84</v>
      </c>
      <c r="D130" s="177" t="s">
        <v>142</v>
      </c>
      <c r="E130" s="178" t="s">
        <v>1342</v>
      </c>
      <c r="F130" s="179" t="s">
        <v>1343</v>
      </c>
      <c r="G130" s="180" t="s">
        <v>927</v>
      </c>
      <c r="H130" s="181">
        <v>180</v>
      </c>
      <c r="I130" s="182"/>
      <c r="J130" s="183">
        <f>ROUND(I130*H130,2)</f>
        <v>0</v>
      </c>
      <c r="K130" s="184"/>
      <c r="L130" s="35"/>
      <c r="M130" s="185" t="s">
        <v>1</v>
      </c>
      <c r="N130" s="186" t="s">
        <v>41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3.0000000000000001E-05</v>
      </c>
      <c r="T130" s="188">
        <f>S130*H130</f>
        <v>0.0054000000000000003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90</v>
      </c>
      <c r="AT130" s="189" t="s">
        <v>142</v>
      </c>
      <c r="AU130" s="189" t="s">
        <v>84</v>
      </c>
      <c r="AY130" s="15" t="s">
        <v>140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84</v>
      </c>
      <c r="BK130" s="190">
        <f>ROUND(I130*H130,2)</f>
        <v>0</v>
      </c>
      <c r="BL130" s="15" t="s">
        <v>90</v>
      </c>
      <c r="BM130" s="189" t="s">
        <v>1344</v>
      </c>
    </row>
    <row r="131" s="2" customFormat="1" ht="24.15" customHeight="1">
      <c r="A131" s="34"/>
      <c r="B131" s="176"/>
      <c r="C131" s="177" t="s">
        <v>87</v>
      </c>
      <c r="D131" s="177" t="s">
        <v>142</v>
      </c>
      <c r="E131" s="178" t="s">
        <v>1345</v>
      </c>
      <c r="F131" s="179" t="s">
        <v>1346</v>
      </c>
      <c r="G131" s="180" t="s">
        <v>927</v>
      </c>
      <c r="H131" s="181">
        <v>100</v>
      </c>
      <c r="I131" s="182"/>
      <c r="J131" s="183">
        <f>ROUND(I131*H131,2)</f>
        <v>0</v>
      </c>
      <c r="K131" s="184"/>
      <c r="L131" s="35"/>
      <c r="M131" s="185" t="s">
        <v>1</v>
      </c>
      <c r="N131" s="186" t="s">
        <v>41</v>
      </c>
      <c r="O131" s="78"/>
      <c r="P131" s="187">
        <f>O131*H131</f>
        <v>0</v>
      </c>
      <c r="Q131" s="187">
        <v>1.0000000000000001E-05</v>
      </c>
      <c r="R131" s="187">
        <f>Q131*H131</f>
        <v>0.001</v>
      </c>
      <c r="S131" s="187">
        <v>0.00021000000000000001</v>
      </c>
      <c r="T131" s="188">
        <f>S131*H131</f>
        <v>0.021000000000000001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90</v>
      </c>
      <c r="AT131" s="189" t="s">
        <v>142</v>
      </c>
      <c r="AU131" s="189" t="s">
        <v>84</v>
      </c>
      <c r="AY131" s="15" t="s">
        <v>140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84</v>
      </c>
      <c r="BK131" s="190">
        <f>ROUND(I131*H131,2)</f>
        <v>0</v>
      </c>
      <c r="BL131" s="15" t="s">
        <v>90</v>
      </c>
      <c r="BM131" s="189" t="s">
        <v>1347</v>
      </c>
    </row>
    <row r="132" s="2" customFormat="1" ht="24.15" customHeight="1">
      <c r="A132" s="34"/>
      <c r="B132" s="176"/>
      <c r="C132" s="177" t="s">
        <v>90</v>
      </c>
      <c r="D132" s="177" t="s">
        <v>142</v>
      </c>
      <c r="E132" s="178" t="s">
        <v>932</v>
      </c>
      <c r="F132" s="179" t="s">
        <v>933</v>
      </c>
      <c r="G132" s="180" t="s">
        <v>927</v>
      </c>
      <c r="H132" s="181">
        <v>160</v>
      </c>
      <c r="I132" s="182"/>
      <c r="J132" s="183">
        <f>ROUND(I132*H132,2)</f>
        <v>0</v>
      </c>
      <c r="K132" s="184"/>
      <c r="L132" s="35"/>
      <c r="M132" s="185" t="s">
        <v>1</v>
      </c>
      <c r="N132" s="186" t="s">
        <v>41</v>
      </c>
      <c r="O132" s="78"/>
      <c r="P132" s="187">
        <f>O132*H132</f>
        <v>0</v>
      </c>
      <c r="Q132" s="187">
        <v>0</v>
      </c>
      <c r="R132" s="187">
        <f>Q132*H132</f>
        <v>0</v>
      </c>
      <c r="S132" s="187">
        <v>1.0000000000000001E-05</v>
      </c>
      <c r="T132" s="188">
        <f>S132*H132</f>
        <v>0.0016000000000000001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9" t="s">
        <v>90</v>
      </c>
      <c r="AT132" s="189" t="s">
        <v>142</v>
      </c>
      <c r="AU132" s="189" t="s">
        <v>84</v>
      </c>
      <c r="AY132" s="15" t="s">
        <v>140</v>
      </c>
      <c r="BE132" s="190">
        <f>IF(N132="základná",J132,0)</f>
        <v>0</v>
      </c>
      <c r="BF132" s="190">
        <f>IF(N132="znížená",J132,0)</f>
        <v>0</v>
      </c>
      <c r="BG132" s="190">
        <f>IF(N132="zákl. prenesená",J132,0)</f>
        <v>0</v>
      </c>
      <c r="BH132" s="190">
        <f>IF(N132="zníž. prenesená",J132,0)</f>
        <v>0</v>
      </c>
      <c r="BI132" s="190">
        <f>IF(N132="nulová",J132,0)</f>
        <v>0</v>
      </c>
      <c r="BJ132" s="15" t="s">
        <v>84</v>
      </c>
      <c r="BK132" s="190">
        <f>ROUND(I132*H132,2)</f>
        <v>0</v>
      </c>
      <c r="BL132" s="15" t="s">
        <v>90</v>
      </c>
      <c r="BM132" s="189" t="s">
        <v>1348</v>
      </c>
    </row>
    <row r="133" s="2" customFormat="1" ht="24.15" customHeight="1">
      <c r="A133" s="34"/>
      <c r="B133" s="176"/>
      <c r="C133" s="177" t="s">
        <v>93</v>
      </c>
      <c r="D133" s="177" t="s">
        <v>142</v>
      </c>
      <c r="E133" s="178" t="s">
        <v>1349</v>
      </c>
      <c r="F133" s="179" t="s">
        <v>1350</v>
      </c>
      <c r="G133" s="180" t="s">
        <v>927</v>
      </c>
      <c r="H133" s="181">
        <v>380</v>
      </c>
      <c r="I133" s="182"/>
      <c r="J133" s="183">
        <f>ROUND(I133*H133,2)</f>
        <v>0</v>
      </c>
      <c r="K133" s="184"/>
      <c r="L133" s="35"/>
      <c r="M133" s="185" t="s">
        <v>1</v>
      </c>
      <c r="N133" s="186" t="s">
        <v>41</v>
      </c>
      <c r="O133" s="78"/>
      <c r="P133" s="187">
        <f>O133*H133</f>
        <v>0</v>
      </c>
      <c r="Q133" s="187">
        <v>0</v>
      </c>
      <c r="R133" s="187">
        <f>Q133*H133</f>
        <v>0</v>
      </c>
      <c r="S133" s="187">
        <v>3.0000000000000001E-05</v>
      </c>
      <c r="T133" s="188">
        <f>S133*H133</f>
        <v>0.0114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90</v>
      </c>
      <c r="AT133" s="189" t="s">
        <v>142</v>
      </c>
      <c r="AU133" s="189" t="s">
        <v>84</v>
      </c>
      <c r="AY133" s="15" t="s">
        <v>140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84</v>
      </c>
      <c r="BK133" s="190">
        <f>ROUND(I133*H133,2)</f>
        <v>0</v>
      </c>
      <c r="BL133" s="15" t="s">
        <v>90</v>
      </c>
      <c r="BM133" s="189" t="s">
        <v>1351</v>
      </c>
    </row>
    <row r="134" s="2" customFormat="1" ht="24.15" customHeight="1">
      <c r="A134" s="34"/>
      <c r="B134" s="176"/>
      <c r="C134" s="177" t="s">
        <v>160</v>
      </c>
      <c r="D134" s="177" t="s">
        <v>142</v>
      </c>
      <c r="E134" s="178" t="s">
        <v>1352</v>
      </c>
      <c r="F134" s="179" t="s">
        <v>1353</v>
      </c>
      <c r="G134" s="180" t="s">
        <v>247</v>
      </c>
      <c r="H134" s="181">
        <v>0.056000000000000001</v>
      </c>
      <c r="I134" s="182"/>
      <c r="J134" s="183">
        <f>ROUND(I134*H134,2)</f>
        <v>0</v>
      </c>
      <c r="K134" s="184"/>
      <c r="L134" s="35"/>
      <c r="M134" s="185" t="s">
        <v>1</v>
      </c>
      <c r="N134" s="186" t="s">
        <v>41</v>
      </c>
      <c r="O134" s="78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90</v>
      </c>
      <c r="AT134" s="189" t="s">
        <v>142</v>
      </c>
      <c r="AU134" s="189" t="s">
        <v>84</v>
      </c>
      <c r="AY134" s="15" t="s">
        <v>140</v>
      </c>
      <c r="BE134" s="190">
        <f>IF(N134="základná",J134,0)</f>
        <v>0</v>
      </c>
      <c r="BF134" s="190">
        <f>IF(N134="znížená",J134,0)</f>
        <v>0</v>
      </c>
      <c r="BG134" s="190">
        <f>IF(N134="zákl. prenesená",J134,0)</f>
        <v>0</v>
      </c>
      <c r="BH134" s="190">
        <f>IF(N134="zníž. prenesená",J134,0)</f>
        <v>0</v>
      </c>
      <c r="BI134" s="190">
        <f>IF(N134="nulová",J134,0)</f>
        <v>0</v>
      </c>
      <c r="BJ134" s="15" t="s">
        <v>84</v>
      </c>
      <c r="BK134" s="190">
        <f>ROUND(I134*H134,2)</f>
        <v>0</v>
      </c>
      <c r="BL134" s="15" t="s">
        <v>90</v>
      </c>
      <c r="BM134" s="189" t="s">
        <v>1354</v>
      </c>
    </row>
    <row r="135" s="2" customFormat="1" ht="24.15" customHeight="1">
      <c r="A135" s="34"/>
      <c r="B135" s="176"/>
      <c r="C135" s="177" t="s">
        <v>164</v>
      </c>
      <c r="D135" s="177" t="s">
        <v>142</v>
      </c>
      <c r="E135" s="178" t="s">
        <v>1355</v>
      </c>
      <c r="F135" s="179" t="s">
        <v>1356</v>
      </c>
      <c r="G135" s="180" t="s">
        <v>247</v>
      </c>
      <c r="H135" s="181">
        <v>0.056000000000000001</v>
      </c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41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90</v>
      </c>
      <c r="AT135" s="189" t="s">
        <v>142</v>
      </c>
      <c r="AU135" s="189" t="s">
        <v>84</v>
      </c>
      <c r="AY135" s="15" t="s">
        <v>140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84</v>
      </c>
      <c r="BK135" s="190">
        <f>ROUND(I135*H135,2)</f>
        <v>0</v>
      </c>
      <c r="BL135" s="15" t="s">
        <v>90</v>
      </c>
      <c r="BM135" s="189" t="s">
        <v>1357</v>
      </c>
    </row>
    <row r="136" s="12" customFormat="1" ht="25.92" customHeight="1">
      <c r="A136" s="12"/>
      <c r="B136" s="163"/>
      <c r="C136" s="12"/>
      <c r="D136" s="164" t="s">
        <v>74</v>
      </c>
      <c r="E136" s="165" t="s">
        <v>462</v>
      </c>
      <c r="F136" s="165" t="s">
        <v>463</v>
      </c>
      <c r="G136" s="12"/>
      <c r="H136" s="12"/>
      <c r="I136" s="166"/>
      <c r="J136" s="167">
        <f>BK136</f>
        <v>0</v>
      </c>
      <c r="K136" s="12"/>
      <c r="L136" s="163"/>
      <c r="M136" s="168"/>
      <c r="N136" s="169"/>
      <c r="O136" s="169"/>
      <c r="P136" s="170">
        <f>P137+P146+P183+P216+P242+P251</f>
        <v>0</v>
      </c>
      <c r="Q136" s="169"/>
      <c r="R136" s="170">
        <f>R137+R146+R183+R216+R242+R251</f>
        <v>1.6613208911999999</v>
      </c>
      <c r="S136" s="169"/>
      <c r="T136" s="171">
        <f>T137+T146+T183+T216+T242+T251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4" t="s">
        <v>84</v>
      </c>
      <c r="AT136" s="172" t="s">
        <v>74</v>
      </c>
      <c r="AU136" s="172" t="s">
        <v>75</v>
      </c>
      <c r="AY136" s="164" t="s">
        <v>140</v>
      </c>
      <c r="BK136" s="173">
        <f>BK137+BK146+BK183+BK216+BK242+BK251</f>
        <v>0</v>
      </c>
    </row>
    <row r="137" s="12" customFormat="1" ht="22.8" customHeight="1">
      <c r="A137" s="12"/>
      <c r="B137" s="163"/>
      <c r="C137" s="12"/>
      <c r="D137" s="164" t="s">
        <v>74</v>
      </c>
      <c r="E137" s="174" t="s">
        <v>568</v>
      </c>
      <c r="F137" s="174" t="s">
        <v>569</v>
      </c>
      <c r="G137" s="12"/>
      <c r="H137" s="12"/>
      <c r="I137" s="166"/>
      <c r="J137" s="175">
        <f>BK137</f>
        <v>0</v>
      </c>
      <c r="K137" s="12"/>
      <c r="L137" s="163"/>
      <c r="M137" s="168"/>
      <c r="N137" s="169"/>
      <c r="O137" s="169"/>
      <c r="P137" s="170">
        <f>SUM(P138:P145)</f>
        <v>0</v>
      </c>
      <c r="Q137" s="169"/>
      <c r="R137" s="170">
        <f>SUM(R138:R145)</f>
        <v>0.040849999999999997</v>
      </c>
      <c r="S137" s="169"/>
      <c r="T137" s="171">
        <f>SUM(T138:T145)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64" t="s">
        <v>84</v>
      </c>
      <c r="AT137" s="172" t="s">
        <v>74</v>
      </c>
      <c r="AU137" s="172" t="s">
        <v>80</v>
      </c>
      <c r="AY137" s="164" t="s">
        <v>140</v>
      </c>
      <c r="BK137" s="173">
        <f>SUM(BK138:BK145)</f>
        <v>0</v>
      </c>
    </row>
    <row r="138" s="2" customFormat="1" ht="24.15" customHeight="1">
      <c r="A138" s="34"/>
      <c r="B138" s="176"/>
      <c r="C138" s="177" t="s">
        <v>168</v>
      </c>
      <c r="D138" s="177" t="s">
        <v>142</v>
      </c>
      <c r="E138" s="178" t="s">
        <v>1358</v>
      </c>
      <c r="F138" s="179" t="s">
        <v>1359</v>
      </c>
      <c r="G138" s="180" t="s">
        <v>194</v>
      </c>
      <c r="H138" s="181">
        <v>354</v>
      </c>
      <c r="I138" s="182"/>
      <c r="J138" s="183">
        <f>ROUND(I138*H138,2)</f>
        <v>0</v>
      </c>
      <c r="K138" s="184"/>
      <c r="L138" s="35"/>
      <c r="M138" s="185" t="s">
        <v>1</v>
      </c>
      <c r="N138" s="186" t="s">
        <v>41</v>
      </c>
      <c r="O138" s="78"/>
      <c r="P138" s="187">
        <f>O138*H138</f>
        <v>0</v>
      </c>
      <c r="Q138" s="187">
        <v>2.0000000000000002E-05</v>
      </c>
      <c r="R138" s="187">
        <f>Q138*H138</f>
        <v>0.0070800000000000004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204</v>
      </c>
      <c r="AT138" s="189" t="s">
        <v>142</v>
      </c>
      <c r="AU138" s="189" t="s">
        <v>84</v>
      </c>
      <c r="AY138" s="15" t="s">
        <v>140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84</v>
      </c>
      <c r="BK138" s="190">
        <f>ROUND(I138*H138,2)</f>
        <v>0</v>
      </c>
      <c r="BL138" s="15" t="s">
        <v>204</v>
      </c>
      <c r="BM138" s="189" t="s">
        <v>1360</v>
      </c>
    </row>
    <row r="139" s="2" customFormat="1" ht="33" customHeight="1">
      <c r="A139" s="34"/>
      <c r="B139" s="176"/>
      <c r="C139" s="191" t="s">
        <v>173</v>
      </c>
      <c r="D139" s="191" t="s">
        <v>323</v>
      </c>
      <c r="E139" s="192" t="s">
        <v>1361</v>
      </c>
      <c r="F139" s="193" t="s">
        <v>1362</v>
      </c>
      <c r="G139" s="194" t="s">
        <v>194</v>
      </c>
      <c r="H139" s="195">
        <v>200</v>
      </c>
      <c r="I139" s="196"/>
      <c r="J139" s="197">
        <f>ROUND(I139*H139,2)</f>
        <v>0</v>
      </c>
      <c r="K139" s="198"/>
      <c r="L139" s="199"/>
      <c r="M139" s="200" t="s">
        <v>1</v>
      </c>
      <c r="N139" s="201" t="s">
        <v>41</v>
      </c>
      <c r="O139" s="78"/>
      <c r="P139" s="187">
        <f>O139*H139</f>
        <v>0</v>
      </c>
      <c r="Q139" s="187">
        <v>4.0000000000000003E-05</v>
      </c>
      <c r="R139" s="187">
        <f>Q139*H139</f>
        <v>0.0080000000000000002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270</v>
      </c>
      <c r="AT139" s="189" t="s">
        <v>323</v>
      </c>
      <c r="AU139" s="189" t="s">
        <v>84</v>
      </c>
      <c r="AY139" s="15" t="s">
        <v>140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84</v>
      </c>
      <c r="BK139" s="190">
        <f>ROUND(I139*H139,2)</f>
        <v>0</v>
      </c>
      <c r="BL139" s="15" t="s">
        <v>204</v>
      </c>
      <c r="BM139" s="189" t="s">
        <v>1363</v>
      </c>
    </row>
    <row r="140" s="2" customFormat="1" ht="33" customHeight="1">
      <c r="A140" s="34"/>
      <c r="B140" s="176"/>
      <c r="C140" s="191" t="s">
        <v>177</v>
      </c>
      <c r="D140" s="191" t="s">
        <v>323</v>
      </c>
      <c r="E140" s="192" t="s">
        <v>1364</v>
      </c>
      <c r="F140" s="193" t="s">
        <v>1365</v>
      </c>
      <c r="G140" s="194" t="s">
        <v>194</v>
      </c>
      <c r="H140" s="195">
        <v>140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41</v>
      </c>
      <c r="O140" s="78"/>
      <c r="P140" s="187">
        <f>O140*H140</f>
        <v>0</v>
      </c>
      <c r="Q140" s="187">
        <v>0.00014999999999999999</v>
      </c>
      <c r="R140" s="187">
        <f>Q140*H140</f>
        <v>0.020999999999999998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270</v>
      </c>
      <c r="AT140" s="189" t="s">
        <v>323</v>
      </c>
      <c r="AU140" s="189" t="s">
        <v>84</v>
      </c>
      <c r="AY140" s="15" t="s">
        <v>140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84</v>
      </c>
      <c r="BK140" s="190">
        <f>ROUND(I140*H140,2)</f>
        <v>0</v>
      </c>
      <c r="BL140" s="15" t="s">
        <v>204</v>
      </c>
      <c r="BM140" s="189" t="s">
        <v>1366</v>
      </c>
    </row>
    <row r="141" s="2" customFormat="1" ht="33" customHeight="1">
      <c r="A141" s="34"/>
      <c r="B141" s="176"/>
      <c r="C141" s="191" t="s">
        <v>182</v>
      </c>
      <c r="D141" s="191" t="s">
        <v>323</v>
      </c>
      <c r="E141" s="192" t="s">
        <v>1367</v>
      </c>
      <c r="F141" s="193" t="s">
        <v>1368</v>
      </c>
      <c r="G141" s="194" t="s">
        <v>194</v>
      </c>
      <c r="H141" s="195">
        <v>9</v>
      </c>
      <c r="I141" s="196"/>
      <c r="J141" s="197">
        <f>ROUND(I141*H141,2)</f>
        <v>0</v>
      </c>
      <c r="K141" s="198"/>
      <c r="L141" s="199"/>
      <c r="M141" s="200" t="s">
        <v>1</v>
      </c>
      <c r="N141" s="201" t="s">
        <v>41</v>
      </c>
      <c r="O141" s="78"/>
      <c r="P141" s="187">
        <f>O141*H141</f>
        <v>0</v>
      </c>
      <c r="Q141" s="187">
        <v>4.0000000000000003E-05</v>
      </c>
      <c r="R141" s="187">
        <f>Q141*H141</f>
        <v>0.00036000000000000002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270</v>
      </c>
      <c r="AT141" s="189" t="s">
        <v>323</v>
      </c>
      <c r="AU141" s="189" t="s">
        <v>84</v>
      </c>
      <c r="AY141" s="15" t="s">
        <v>140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84</v>
      </c>
      <c r="BK141" s="190">
        <f>ROUND(I141*H141,2)</f>
        <v>0</v>
      </c>
      <c r="BL141" s="15" t="s">
        <v>204</v>
      </c>
      <c r="BM141" s="189" t="s">
        <v>1369</v>
      </c>
    </row>
    <row r="142" s="2" customFormat="1" ht="33" customHeight="1">
      <c r="A142" s="34"/>
      <c r="B142" s="176"/>
      <c r="C142" s="191" t="s">
        <v>187</v>
      </c>
      <c r="D142" s="191" t="s">
        <v>323</v>
      </c>
      <c r="E142" s="192" t="s">
        <v>1370</v>
      </c>
      <c r="F142" s="193" t="s">
        <v>1371</v>
      </c>
      <c r="G142" s="194" t="s">
        <v>194</v>
      </c>
      <c r="H142" s="195">
        <v>9</v>
      </c>
      <c r="I142" s="196"/>
      <c r="J142" s="197">
        <f>ROUND(I142*H142,2)</f>
        <v>0</v>
      </c>
      <c r="K142" s="198"/>
      <c r="L142" s="199"/>
      <c r="M142" s="200" t="s">
        <v>1</v>
      </c>
      <c r="N142" s="201" t="s">
        <v>41</v>
      </c>
      <c r="O142" s="78"/>
      <c r="P142" s="187">
        <f>O142*H142</f>
        <v>0</v>
      </c>
      <c r="Q142" s="187">
        <v>9.0000000000000006E-05</v>
      </c>
      <c r="R142" s="187">
        <f>Q142*H142</f>
        <v>0.00081000000000000006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270</v>
      </c>
      <c r="AT142" s="189" t="s">
        <v>323</v>
      </c>
      <c r="AU142" s="189" t="s">
        <v>84</v>
      </c>
      <c r="AY142" s="15" t="s">
        <v>140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84</v>
      </c>
      <c r="BK142" s="190">
        <f>ROUND(I142*H142,2)</f>
        <v>0</v>
      </c>
      <c r="BL142" s="15" t="s">
        <v>204</v>
      </c>
      <c r="BM142" s="189" t="s">
        <v>1372</v>
      </c>
    </row>
    <row r="143" s="2" customFormat="1" ht="37.8" customHeight="1">
      <c r="A143" s="34"/>
      <c r="B143" s="176"/>
      <c r="C143" s="177" t="s">
        <v>191</v>
      </c>
      <c r="D143" s="177" t="s">
        <v>142</v>
      </c>
      <c r="E143" s="178" t="s">
        <v>1373</v>
      </c>
      <c r="F143" s="179" t="s">
        <v>1374</v>
      </c>
      <c r="G143" s="180" t="s">
        <v>185</v>
      </c>
      <c r="H143" s="181">
        <v>15</v>
      </c>
      <c r="I143" s="182"/>
      <c r="J143" s="183">
        <f>ROUND(I143*H143,2)</f>
        <v>0</v>
      </c>
      <c r="K143" s="184"/>
      <c r="L143" s="35"/>
      <c r="M143" s="185" t="s">
        <v>1</v>
      </c>
      <c r="N143" s="186" t="s">
        <v>41</v>
      </c>
      <c r="O143" s="78"/>
      <c r="P143" s="187">
        <f>O143*H143</f>
        <v>0</v>
      </c>
      <c r="Q143" s="187">
        <v>0.00024000000000000001</v>
      </c>
      <c r="R143" s="187">
        <f>Q143*H143</f>
        <v>0.0035999999999999999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204</v>
      </c>
      <c r="AT143" s="189" t="s">
        <v>142</v>
      </c>
      <c r="AU143" s="189" t="s">
        <v>84</v>
      </c>
      <c r="AY143" s="15" t="s">
        <v>140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84</v>
      </c>
      <c r="BK143" s="190">
        <f>ROUND(I143*H143,2)</f>
        <v>0</v>
      </c>
      <c r="BL143" s="15" t="s">
        <v>204</v>
      </c>
      <c r="BM143" s="189" t="s">
        <v>1375</v>
      </c>
    </row>
    <row r="144" s="2" customFormat="1" ht="24.15" customHeight="1">
      <c r="A144" s="34"/>
      <c r="B144" s="176"/>
      <c r="C144" s="177" t="s">
        <v>196</v>
      </c>
      <c r="D144" s="177" t="s">
        <v>142</v>
      </c>
      <c r="E144" s="178" t="s">
        <v>1376</v>
      </c>
      <c r="F144" s="179" t="s">
        <v>1377</v>
      </c>
      <c r="G144" s="180" t="s">
        <v>613</v>
      </c>
      <c r="H144" s="202"/>
      <c r="I144" s="182"/>
      <c r="J144" s="183">
        <f>ROUND(I144*H144,2)</f>
        <v>0</v>
      </c>
      <c r="K144" s="184"/>
      <c r="L144" s="35"/>
      <c r="M144" s="185" t="s">
        <v>1</v>
      </c>
      <c r="N144" s="186" t="s">
        <v>41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204</v>
      </c>
      <c r="AT144" s="189" t="s">
        <v>142</v>
      </c>
      <c r="AU144" s="189" t="s">
        <v>84</v>
      </c>
      <c r="AY144" s="15" t="s">
        <v>140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84</v>
      </c>
      <c r="BK144" s="190">
        <f>ROUND(I144*H144,2)</f>
        <v>0</v>
      </c>
      <c r="BL144" s="15" t="s">
        <v>204</v>
      </c>
      <c r="BM144" s="189" t="s">
        <v>196</v>
      </c>
    </row>
    <row r="145" s="2" customFormat="1" ht="24.15" customHeight="1">
      <c r="A145" s="34"/>
      <c r="B145" s="176"/>
      <c r="C145" s="177" t="s">
        <v>200</v>
      </c>
      <c r="D145" s="177" t="s">
        <v>142</v>
      </c>
      <c r="E145" s="178" t="s">
        <v>1378</v>
      </c>
      <c r="F145" s="179" t="s">
        <v>1379</v>
      </c>
      <c r="G145" s="180" t="s">
        <v>613</v>
      </c>
      <c r="H145" s="202"/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41</v>
      </c>
      <c r="O145" s="78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204</v>
      </c>
      <c r="AT145" s="189" t="s">
        <v>142</v>
      </c>
      <c r="AU145" s="189" t="s">
        <v>84</v>
      </c>
      <c r="AY145" s="15" t="s">
        <v>140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84</v>
      </c>
      <c r="BK145" s="190">
        <f>ROUND(I145*H145,2)</f>
        <v>0</v>
      </c>
      <c r="BL145" s="15" t="s">
        <v>204</v>
      </c>
      <c r="BM145" s="189" t="s">
        <v>204</v>
      </c>
    </row>
    <row r="146" s="12" customFormat="1" ht="22.8" customHeight="1">
      <c r="A146" s="12"/>
      <c r="B146" s="163"/>
      <c r="C146" s="12"/>
      <c r="D146" s="164" t="s">
        <v>74</v>
      </c>
      <c r="E146" s="174" t="s">
        <v>615</v>
      </c>
      <c r="F146" s="174" t="s">
        <v>616</v>
      </c>
      <c r="G146" s="12"/>
      <c r="H146" s="12"/>
      <c r="I146" s="166"/>
      <c r="J146" s="175">
        <f>BK146</f>
        <v>0</v>
      </c>
      <c r="K146" s="12"/>
      <c r="L146" s="163"/>
      <c r="M146" s="168"/>
      <c r="N146" s="169"/>
      <c r="O146" s="169"/>
      <c r="P146" s="170">
        <f>SUM(P147:P182)</f>
        <v>0</v>
      </c>
      <c r="Q146" s="169"/>
      <c r="R146" s="170">
        <f>SUM(R147:R182)</f>
        <v>0.28326660000000009</v>
      </c>
      <c r="S146" s="169"/>
      <c r="T146" s="171">
        <f>SUM(T147:T182)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4" t="s">
        <v>84</v>
      </c>
      <c r="AT146" s="172" t="s">
        <v>74</v>
      </c>
      <c r="AU146" s="172" t="s">
        <v>80</v>
      </c>
      <c r="AY146" s="164" t="s">
        <v>140</v>
      </c>
      <c r="BK146" s="173">
        <f>SUM(BK147:BK182)</f>
        <v>0</v>
      </c>
    </row>
    <row r="147" s="2" customFormat="1" ht="24.15" customHeight="1">
      <c r="A147" s="34"/>
      <c r="B147" s="176"/>
      <c r="C147" s="177" t="s">
        <v>204</v>
      </c>
      <c r="D147" s="177" t="s">
        <v>142</v>
      </c>
      <c r="E147" s="178" t="s">
        <v>1380</v>
      </c>
      <c r="F147" s="179" t="s">
        <v>1381</v>
      </c>
      <c r="G147" s="180" t="s">
        <v>194</v>
      </c>
      <c r="H147" s="181">
        <v>1.5</v>
      </c>
      <c r="I147" s="182"/>
      <c r="J147" s="183">
        <f>ROUND(I147*H147,2)</f>
        <v>0</v>
      </c>
      <c r="K147" s="184"/>
      <c r="L147" s="35"/>
      <c r="M147" s="185" t="s">
        <v>1</v>
      </c>
      <c r="N147" s="186" t="s">
        <v>41</v>
      </c>
      <c r="O147" s="78"/>
      <c r="P147" s="187">
        <f>O147*H147</f>
        <v>0</v>
      </c>
      <c r="Q147" s="187">
        <v>0.0020999999999999999</v>
      </c>
      <c r="R147" s="187">
        <f>Q147*H147</f>
        <v>0.00315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204</v>
      </c>
      <c r="AT147" s="189" t="s">
        <v>142</v>
      </c>
      <c r="AU147" s="189" t="s">
        <v>84</v>
      </c>
      <c r="AY147" s="15" t="s">
        <v>140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84</v>
      </c>
      <c r="BK147" s="190">
        <f>ROUND(I147*H147,2)</f>
        <v>0</v>
      </c>
      <c r="BL147" s="15" t="s">
        <v>204</v>
      </c>
      <c r="BM147" s="189" t="s">
        <v>1382</v>
      </c>
    </row>
    <row r="148" s="2" customFormat="1" ht="24.15" customHeight="1">
      <c r="A148" s="34"/>
      <c r="B148" s="176"/>
      <c r="C148" s="177" t="s">
        <v>208</v>
      </c>
      <c r="D148" s="177" t="s">
        <v>142</v>
      </c>
      <c r="E148" s="178" t="s">
        <v>1383</v>
      </c>
      <c r="F148" s="179" t="s">
        <v>1384</v>
      </c>
      <c r="G148" s="180" t="s">
        <v>194</v>
      </c>
      <c r="H148" s="181">
        <v>20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41</v>
      </c>
      <c r="O148" s="78"/>
      <c r="P148" s="187">
        <f>O148*H148</f>
        <v>0</v>
      </c>
      <c r="Q148" s="187">
        <v>0.0028800000000000002</v>
      </c>
      <c r="R148" s="187">
        <f>Q148*H148</f>
        <v>0.057600000000000005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204</v>
      </c>
      <c r="AT148" s="189" t="s">
        <v>142</v>
      </c>
      <c r="AU148" s="189" t="s">
        <v>84</v>
      </c>
      <c r="AY148" s="15" t="s">
        <v>140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84</v>
      </c>
      <c r="BK148" s="190">
        <f>ROUND(I148*H148,2)</f>
        <v>0</v>
      </c>
      <c r="BL148" s="15" t="s">
        <v>204</v>
      </c>
      <c r="BM148" s="189" t="s">
        <v>1385</v>
      </c>
    </row>
    <row r="149" s="2" customFormat="1" ht="16.5" customHeight="1">
      <c r="A149" s="34"/>
      <c r="B149" s="176"/>
      <c r="C149" s="177" t="s">
        <v>212</v>
      </c>
      <c r="D149" s="177" t="s">
        <v>142</v>
      </c>
      <c r="E149" s="178" t="s">
        <v>1386</v>
      </c>
      <c r="F149" s="179" t="s">
        <v>1387</v>
      </c>
      <c r="G149" s="180" t="s">
        <v>185</v>
      </c>
      <c r="H149" s="181">
        <v>2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41</v>
      </c>
      <c r="O149" s="78"/>
      <c r="P149" s="187">
        <f>O149*H149</f>
        <v>0</v>
      </c>
      <c r="Q149" s="187">
        <v>0.00013999999999999999</v>
      </c>
      <c r="R149" s="187">
        <f>Q149*H149</f>
        <v>0.00027999999999999998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204</v>
      </c>
      <c r="AT149" s="189" t="s">
        <v>142</v>
      </c>
      <c r="AU149" s="189" t="s">
        <v>84</v>
      </c>
      <c r="AY149" s="15" t="s">
        <v>140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84</v>
      </c>
      <c r="BK149" s="190">
        <f>ROUND(I149*H149,2)</f>
        <v>0</v>
      </c>
      <c r="BL149" s="15" t="s">
        <v>204</v>
      </c>
      <c r="BM149" s="189" t="s">
        <v>1388</v>
      </c>
    </row>
    <row r="150" s="2" customFormat="1" ht="24.15" customHeight="1">
      <c r="A150" s="34"/>
      <c r="B150" s="176"/>
      <c r="C150" s="191" t="s">
        <v>216</v>
      </c>
      <c r="D150" s="191" t="s">
        <v>323</v>
      </c>
      <c r="E150" s="192" t="s">
        <v>1389</v>
      </c>
      <c r="F150" s="193" t="s">
        <v>1390</v>
      </c>
      <c r="G150" s="194" t="s">
        <v>185</v>
      </c>
      <c r="H150" s="195">
        <v>2</v>
      </c>
      <c r="I150" s="196"/>
      <c r="J150" s="197">
        <f>ROUND(I150*H150,2)</f>
        <v>0</v>
      </c>
      <c r="K150" s="198"/>
      <c r="L150" s="199"/>
      <c r="M150" s="200" t="s">
        <v>1</v>
      </c>
      <c r="N150" s="201" t="s">
        <v>41</v>
      </c>
      <c r="O150" s="78"/>
      <c r="P150" s="187">
        <f>O150*H150</f>
        <v>0</v>
      </c>
      <c r="Q150" s="187">
        <v>0.00013999999999999999</v>
      </c>
      <c r="R150" s="187">
        <f>Q150*H150</f>
        <v>0.00027999999999999998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270</v>
      </c>
      <c r="AT150" s="189" t="s">
        <v>323</v>
      </c>
      <c r="AU150" s="189" t="s">
        <v>84</v>
      </c>
      <c r="AY150" s="15" t="s">
        <v>140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84</v>
      </c>
      <c r="BK150" s="190">
        <f>ROUND(I150*H150,2)</f>
        <v>0</v>
      </c>
      <c r="BL150" s="15" t="s">
        <v>204</v>
      </c>
      <c r="BM150" s="189" t="s">
        <v>1391</v>
      </c>
    </row>
    <row r="151" s="2" customFormat="1" ht="16.5" customHeight="1">
      <c r="A151" s="34"/>
      <c r="B151" s="176"/>
      <c r="C151" s="177" t="s">
        <v>7</v>
      </c>
      <c r="D151" s="177" t="s">
        <v>142</v>
      </c>
      <c r="E151" s="178" t="s">
        <v>1392</v>
      </c>
      <c r="F151" s="179" t="s">
        <v>1393</v>
      </c>
      <c r="G151" s="180" t="s">
        <v>185</v>
      </c>
      <c r="H151" s="181">
        <v>20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41</v>
      </c>
      <c r="O151" s="78"/>
      <c r="P151" s="187">
        <f>O151*H151</f>
        <v>0</v>
      </c>
      <c r="Q151" s="187">
        <v>0.00019000000000000001</v>
      </c>
      <c r="R151" s="187">
        <f>Q151*H151</f>
        <v>0.0038000000000000004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204</v>
      </c>
      <c r="AT151" s="189" t="s">
        <v>142</v>
      </c>
      <c r="AU151" s="189" t="s">
        <v>84</v>
      </c>
      <c r="AY151" s="15" t="s">
        <v>140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84</v>
      </c>
      <c r="BK151" s="190">
        <f>ROUND(I151*H151,2)</f>
        <v>0</v>
      </c>
      <c r="BL151" s="15" t="s">
        <v>204</v>
      </c>
      <c r="BM151" s="189" t="s">
        <v>1394</v>
      </c>
    </row>
    <row r="152" s="2" customFormat="1" ht="24.15" customHeight="1">
      <c r="A152" s="34"/>
      <c r="B152" s="176"/>
      <c r="C152" s="191" t="s">
        <v>223</v>
      </c>
      <c r="D152" s="191" t="s">
        <v>323</v>
      </c>
      <c r="E152" s="192" t="s">
        <v>1395</v>
      </c>
      <c r="F152" s="193" t="s">
        <v>1396</v>
      </c>
      <c r="G152" s="194" t="s">
        <v>185</v>
      </c>
      <c r="H152" s="195">
        <v>10</v>
      </c>
      <c r="I152" s="196"/>
      <c r="J152" s="197">
        <f>ROUND(I152*H152,2)</f>
        <v>0</v>
      </c>
      <c r="K152" s="198"/>
      <c r="L152" s="199"/>
      <c r="M152" s="200" t="s">
        <v>1</v>
      </c>
      <c r="N152" s="201" t="s">
        <v>41</v>
      </c>
      <c r="O152" s="78"/>
      <c r="P152" s="187">
        <f>O152*H152</f>
        <v>0</v>
      </c>
      <c r="Q152" s="187">
        <v>0.00033</v>
      </c>
      <c r="R152" s="187">
        <f>Q152*H152</f>
        <v>0.0033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270</v>
      </c>
      <c r="AT152" s="189" t="s">
        <v>323</v>
      </c>
      <c r="AU152" s="189" t="s">
        <v>84</v>
      </c>
      <c r="AY152" s="15" t="s">
        <v>140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84</v>
      </c>
      <c r="BK152" s="190">
        <f>ROUND(I152*H152,2)</f>
        <v>0</v>
      </c>
      <c r="BL152" s="15" t="s">
        <v>204</v>
      </c>
      <c r="BM152" s="189" t="s">
        <v>1397</v>
      </c>
    </row>
    <row r="153" s="2" customFormat="1" ht="24.15" customHeight="1">
      <c r="A153" s="34"/>
      <c r="B153" s="176"/>
      <c r="C153" s="191" t="s">
        <v>227</v>
      </c>
      <c r="D153" s="191" t="s">
        <v>323</v>
      </c>
      <c r="E153" s="192" t="s">
        <v>1398</v>
      </c>
      <c r="F153" s="193" t="s">
        <v>1399</v>
      </c>
      <c r="G153" s="194" t="s">
        <v>185</v>
      </c>
      <c r="H153" s="195">
        <v>10</v>
      </c>
      <c r="I153" s="196"/>
      <c r="J153" s="197">
        <f>ROUND(I153*H153,2)</f>
        <v>0</v>
      </c>
      <c r="K153" s="198"/>
      <c r="L153" s="199"/>
      <c r="M153" s="200" t="s">
        <v>1</v>
      </c>
      <c r="N153" s="201" t="s">
        <v>41</v>
      </c>
      <c r="O153" s="78"/>
      <c r="P153" s="187">
        <f>O153*H153</f>
        <v>0</v>
      </c>
      <c r="Q153" s="187">
        <v>0.00013999999999999999</v>
      </c>
      <c r="R153" s="187">
        <f>Q153*H153</f>
        <v>0.0013999999999999998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270</v>
      </c>
      <c r="AT153" s="189" t="s">
        <v>323</v>
      </c>
      <c r="AU153" s="189" t="s">
        <v>84</v>
      </c>
      <c r="AY153" s="15" t="s">
        <v>140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84</v>
      </c>
      <c r="BK153" s="190">
        <f>ROUND(I153*H153,2)</f>
        <v>0</v>
      </c>
      <c r="BL153" s="15" t="s">
        <v>204</v>
      </c>
      <c r="BM153" s="189" t="s">
        <v>1400</v>
      </c>
    </row>
    <row r="154" s="2" customFormat="1" ht="21.75" customHeight="1">
      <c r="A154" s="34"/>
      <c r="B154" s="176"/>
      <c r="C154" s="177" t="s">
        <v>232</v>
      </c>
      <c r="D154" s="177" t="s">
        <v>142</v>
      </c>
      <c r="E154" s="178" t="s">
        <v>1401</v>
      </c>
      <c r="F154" s="179" t="s">
        <v>1402</v>
      </c>
      <c r="G154" s="180" t="s">
        <v>185</v>
      </c>
      <c r="H154" s="181">
        <v>2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41</v>
      </c>
      <c r="O154" s="78"/>
      <c r="P154" s="187">
        <f>O154*H154</f>
        <v>0</v>
      </c>
      <c r="Q154" s="187">
        <v>0.00010000000000000001</v>
      </c>
      <c r="R154" s="187">
        <f>Q154*H154</f>
        <v>0.00020000000000000001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204</v>
      </c>
      <c r="AT154" s="189" t="s">
        <v>142</v>
      </c>
      <c r="AU154" s="189" t="s">
        <v>84</v>
      </c>
      <c r="AY154" s="15" t="s">
        <v>140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84</v>
      </c>
      <c r="BK154" s="190">
        <f>ROUND(I154*H154,2)</f>
        <v>0</v>
      </c>
      <c r="BL154" s="15" t="s">
        <v>204</v>
      </c>
      <c r="BM154" s="189" t="s">
        <v>1403</v>
      </c>
    </row>
    <row r="155" s="2" customFormat="1" ht="33" customHeight="1">
      <c r="A155" s="34"/>
      <c r="B155" s="176"/>
      <c r="C155" s="191" t="s">
        <v>236</v>
      </c>
      <c r="D155" s="191" t="s">
        <v>323</v>
      </c>
      <c r="E155" s="192" t="s">
        <v>1404</v>
      </c>
      <c r="F155" s="193" t="s">
        <v>1405</v>
      </c>
      <c r="G155" s="194" t="s">
        <v>185</v>
      </c>
      <c r="H155" s="195">
        <v>2</v>
      </c>
      <c r="I155" s="196"/>
      <c r="J155" s="197">
        <f>ROUND(I155*H155,2)</f>
        <v>0</v>
      </c>
      <c r="K155" s="198"/>
      <c r="L155" s="199"/>
      <c r="M155" s="200" t="s">
        <v>1</v>
      </c>
      <c r="N155" s="201" t="s">
        <v>41</v>
      </c>
      <c r="O155" s="78"/>
      <c r="P155" s="187">
        <f>O155*H155</f>
        <v>0</v>
      </c>
      <c r="Q155" s="187">
        <v>0.00012999999999999999</v>
      </c>
      <c r="R155" s="187">
        <f>Q155*H155</f>
        <v>0.00025999999999999998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270</v>
      </c>
      <c r="AT155" s="189" t="s">
        <v>323</v>
      </c>
      <c r="AU155" s="189" t="s">
        <v>84</v>
      </c>
      <c r="AY155" s="15" t="s">
        <v>140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84</v>
      </c>
      <c r="BK155" s="190">
        <f>ROUND(I155*H155,2)</f>
        <v>0</v>
      </c>
      <c r="BL155" s="15" t="s">
        <v>204</v>
      </c>
      <c r="BM155" s="189" t="s">
        <v>1406</v>
      </c>
    </row>
    <row r="156" s="2" customFormat="1" ht="24.15" customHeight="1">
      <c r="A156" s="34"/>
      <c r="B156" s="176"/>
      <c r="C156" s="177" t="s">
        <v>240</v>
      </c>
      <c r="D156" s="177" t="s">
        <v>142</v>
      </c>
      <c r="E156" s="178" t="s">
        <v>1407</v>
      </c>
      <c r="F156" s="179" t="s">
        <v>1408</v>
      </c>
      <c r="G156" s="180" t="s">
        <v>194</v>
      </c>
      <c r="H156" s="181">
        <v>6.5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41</v>
      </c>
      <c r="O156" s="78"/>
      <c r="P156" s="187">
        <f>O156*H156</f>
        <v>0</v>
      </c>
      <c r="Q156" s="187">
        <v>0.00032000000000000003</v>
      </c>
      <c r="R156" s="187">
        <f>Q156*H156</f>
        <v>0.0020800000000000003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204</v>
      </c>
      <c r="AT156" s="189" t="s">
        <v>142</v>
      </c>
      <c r="AU156" s="189" t="s">
        <v>84</v>
      </c>
      <c r="AY156" s="15" t="s">
        <v>140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84</v>
      </c>
      <c r="BK156" s="190">
        <f>ROUND(I156*H156,2)</f>
        <v>0</v>
      </c>
      <c r="BL156" s="15" t="s">
        <v>204</v>
      </c>
      <c r="BM156" s="189" t="s">
        <v>1409</v>
      </c>
    </row>
    <row r="157" s="2" customFormat="1" ht="24.15" customHeight="1">
      <c r="A157" s="34"/>
      <c r="B157" s="176"/>
      <c r="C157" s="177" t="s">
        <v>244</v>
      </c>
      <c r="D157" s="177" t="s">
        <v>142</v>
      </c>
      <c r="E157" s="178" t="s">
        <v>1410</v>
      </c>
      <c r="F157" s="179" t="s">
        <v>1411</v>
      </c>
      <c r="G157" s="180" t="s">
        <v>194</v>
      </c>
      <c r="H157" s="181">
        <v>10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78"/>
      <c r="P157" s="187">
        <f>O157*H157</f>
        <v>0</v>
      </c>
      <c r="Q157" s="187">
        <v>0.00048000000000000001</v>
      </c>
      <c r="R157" s="187">
        <f>Q157*H157</f>
        <v>0.0048000000000000004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204</v>
      </c>
      <c r="AT157" s="189" t="s">
        <v>142</v>
      </c>
      <c r="AU157" s="189" t="s">
        <v>84</v>
      </c>
      <c r="AY157" s="15" t="s">
        <v>140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84</v>
      </c>
      <c r="BK157" s="190">
        <f>ROUND(I157*H157,2)</f>
        <v>0</v>
      </c>
      <c r="BL157" s="15" t="s">
        <v>204</v>
      </c>
      <c r="BM157" s="189" t="s">
        <v>1412</v>
      </c>
    </row>
    <row r="158" s="2" customFormat="1" ht="24.15" customHeight="1">
      <c r="A158" s="34"/>
      <c r="B158" s="176"/>
      <c r="C158" s="177" t="s">
        <v>250</v>
      </c>
      <c r="D158" s="177" t="s">
        <v>142</v>
      </c>
      <c r="E158" s="178" t="s">
        <v>1413</v>
      </c>
      <c r="F158" s="179" t="s">
        <v>1414</v>
      </c>
      <c r="G158" s="180" t="s">
        <v>194</v>
      </c>
      <c r="H158" s="181">
        <v>30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41</v>
      </c>
      <c r="O158" s="78"/>
      <c r="P158" s="187">
        <f>O158*H158</f>
        <v>0</v>
      </c>
      <c r="Q158" s="187">
        <v>0.00064000000000000005</v>
      </c>
      <c r="R158" s="187">
        <f>Q158*H158</f>
        <v>0.019200000000000002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204</v>
      </c>
      <c r="AT158" s="189" t="s">
        <v>142</v>
      </c>
      <c r="AU158" s="189" t="s">
        <v>84</v>
      </c>
      <c r="AY158" s="15" t="s">
        <v>140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84</v>
      </c>
      <c r="BK158" s="190">
        <f>ROUND(I158*H158,2)</f>
        <v>0</v>
      </c>
      <c r="BL158" s="15" t="s">
        <v>204</v>
      </c>
      <c r="BM158" s="189" t="s">
        <v>1415</v>
      </c>
    </row>
    <row r="159" s="2" customFormat="1" ht="24.15" customHeight="1">
      <c r="A159" s="34"/>
      <c r="B159" s="176"/>
      <c r="C159" s="177" t="s">
        <v>254</v>
      </c>
      <c r="D159" s="177" t="s">
        <v>142</v>
      </c>
      <c r="E159" s="178" t="s">
        <v>1416</v>
      </c>
      <c r="F159" s="179" t="s">
        <v>1417</v>
      </c>
      <c r="G159" s="180" t="s">
        <v>194</v>
      </c>
      <c r="H159" s="181">
        <v>4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78"/>
      <c r="P159" s="187">
        <f>O159*H159</f>
        <v>0</v>
      </c>
      <c r="Q159" s="187">
        <v>0.0015900000000000001</v>
      </c>
      <c r="R159" s="187">
        <f>Q159*H159</f>
        <v>0.0063600000000000002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204</v>
      </c>
      <c r="AT159" s="189" t="s">
        <v>142</v>
      </c>
      <c r="AU159" s="189" t="s">
        <v>84</v>
      </c>
      <c r="AY159" s="15" t="s">
        <v>140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84</v>
      </c>
      <c r="BK159" s="190">
        <f>ROUND(I159*H159,2)</f>
        <v>0</v>
      </c>
      <c r="BL159" s="15" t="s">
        <v>204</v>
      </c>
      <c r="BM159" s="189" t="s">
        <v>1418</v>
      </c>
    </row>
    <row r="160" s="2" customFormat="1" ht="24.15" customHeight="1">
      <c r="A160" s="34"/>
      <c r="B160" s="176"/>
      <c r="C160" s="177" t="s">
        <v>258</v>
      </c>
      <c r="D160" s="177" t="s">
        <v>142</v>
      </c>
      <c r="E160" s="178" t="s">
        <v>1419</v>
      </c>
      <c r="F160" s="179" t="s">
        <v>1420</v>
      </c>
      <c r="G160" s="180" t="s">
        <v>194</v>
      </c>
      <c r="H160" s="181">
        <v>7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78"/>
      <c r="P160" s="187">
        <f>O160*H160</f>
        <v>0</v>
      </c>
      <c r="Q160" s="187">
        <v>0.0009722</v>
      </c>
      <c r="R160" s="187">
        <f>Q160*H160</f>
        <v>0.0068053999999999996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204</v>
      </c>
      <c r="AT160" s="189" t="s">
        <v>142</v>
      </c>
      <c r="AU160" s="189" t="s">
        <v>84</v>
      </c>
      <c r="AY160" s="15" t="s">
        <v>140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84</v>
      </c>
      <c r="BK160" s="190">
        <f>ROUND(I160*H160,2)</f>
        <v>0</v>
      </c>
      <c r="BL160" s="15" t="s">
        <v>204</v>
      </c>
      <c r="BM160" s="189" t="s">
        <v>1421</v>
      </c>
    </row>
    <row r="161" s="2" customFormat="1" ht="24.15" customHeight="1">
      <c r="A161" s="34"/>
      <c r="B161" s="176"/>
      <c r="C161" s="177" t="s">
        <v>262</v>
      </c>
      <c r="D161" s="177" t="s">
        <v>142</v>
      </c>
      <c r="E161" s="178" t="s">
        <v>1422</v>
      </c>
      <c r="F161" s="179" t="s">
        <v>1423</v>
      </c>
      <c r="G161" s="180" t="s">
        <v>194</v>
      </c>
      <c r="H161" s="181">
        <v>50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78"/>
      <c r="P161" s="187">
        <f>O161*H161</f>
        <v>0</v>
      </c>
      <c r="Q161" s="187">
        <v>0.0015338999999999999</v>
      </c>
      <c r="R161" s="187">
        <f>Q161*H161</f>
        <v>0.076694999999999999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204</v>
      </c>
      <c r="AT161" s="189" t="s">
        <v>142</v>
      </c>
      <c r="AU161" s="189" t="s">
        <v>84</v>
      </c>
      <c r="AY161" s="15" t="s">
        <v>140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84</v>
      </c>
      <c r="BK161" s="190">
        <f>ROUND(I161*H161,2)</f>
        <v>0</v>
      </c>
      <c r="BL161" s="15" t="s">
        <v>204</v>
      </c>
      <c r="BM161" s="189" t="s">
        <v>1424</v>
      </c>
    </row>
    <row r="162" s="2" customFormat="1" ht="24.15" customHeight="1">
      <c r="A162" s="34"/>
      <c r="B162" s="176"/>
      <c r="C162" s="177" t="s">
        <v>266</v>
      </c>
      <c r="D162" s="177" t="s">
        <v>142</v>
      </c>
      <c r="E162" s="178" t="s">
        <v>1425</v>
      </c>
      <c r="F162" s="179" t="s">
        <v>1426</v>
      </c>
      <c r="G162" s="180" t="s">
        <v>194</v>
      </c>
      <c r="H162" s="181">
        <v>22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78"/>
      <c r="P162" s="187">
        <f>O162*H162</f>
        <v>0</v>
      </c>
      <c r="Q162" s="187">
        <v>0.0015221</v>
      </c>
      <c r="R162" s="187">
        <f>Q162*H162</f>
        <v>0.033486200000000001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204</v>
      </c>
      <c r="AT162" s="189" t="s">
        <v>142</v>
      </c>
      <c r="AU162" s="189" t="s">
        <v>84</v>
      </c>
      <c r="AY162" s="15" t="s">
        <v>140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84</v>
      </c>
      <c r="BK162" s="190">
        <f>ROUND(I162*H162,2)</f>
        <v>0</v>
      </c>
      <c r="BL162" s="15" t="s">
        <v>204</v>
      </c>
      <c r="BM162" s="189" t="s">
        <v>1427</v>
      </c>
    </row>
    <row r="163" s="2" customFormat="1" ht="16.5" customHeight="1">
      <c r="A163" s="34"/>
      <c r="B163" s="176"/>
      <c r="C163" s="177" t="s">
        <v>270</v>
      </c>
      <c r="D163" s="177" t="s">
        <v>142</v>
      </c>
      <c r="E163" s="178" t="s">
        <v>1428</v>
      </c>
      <c r="F163" s="179" t="s">
        <v>1429</v>
      </c>
      <c r="G163" s="180" t="s">
        <v>185</v>
      </c>
      <c r="H163" s="181">
        <v>6</v>
      </c>
      <c r="I163" s="182"/>
      <c r="J163" s="183">
        <f>ROUND(I163*H163,2)</f>
        <v>0</v>
      </c>
      <c r="K163" s="184"/>
      <c r="L163" s="35"/>
      <c r="M163" s="185" t="s">
        <v>1</v>
      </c>
      <c r="N163" s="186" t="s">
        <v>41</v>
      </c>
      <c r="O163" s="78"/>
      <c r="P163" s="187">
        <f>O163*H163</f>
        <v>0</v>
      </c>
      <c r="Q163" s="187">
        <v>0.00019000000000000001</v>
      </c>
      <c r="R163" s="187">
        <f>Q163*H163</f>
        <v>0.00114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204</v>
      </c>
      <c r="AT163" s="189" t="s">
        <v>142</v>
      </c>
      <c r="AU163" s="189" t="s">
        <v>84</v>
      </c>
      <c r="AY163" s="15" t="s">
        <v>140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84</v>
      </c>
      <c r="BK163" s="190">
        <f>ROUND(I163*H163,2)</f>
        <v>0</v>
      </c>
      <c r="BL163" s="15" t="s">
        <v>204</v>
      </c>
      <c r="BM163" s="189" t="s">
        <v>1430</v>
      </c>
    </row>
    <row r="164" s="2" customFormat="1" ht="24.15" customHeight="1">
      <c r="A164" s="34"/>
      <c r="B164" s="176"/>
      <c r="C164" s="191" t="s">
        <v>274</v>
      </c>
      <c r="D164" s="191" t="s">
        <v>323</v>
      </c>
      <c r="E164" s="192" t="s">
        <v>1431</v>
      </c>
      <c r="F164" s="193" t="s">
        <v>1432</v>
      </c>
      <c r="G164" s="194" t="s">
        <v>185</v>
      </c>
      <c r="H164" s="195">
        <v>6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41</v>
      </c>
      <c r="O164" s="78"/>
      <c r="P164" s="187">
        <f>O164*H164</f>
        <v>0</v>
      </c>
      <c r="Q164" s="187">
        <v>0.00035</v>
      </c>
      <c r="R164" s="187">
        <f>Q164*H164</f>
        <v>0.0020999999999999999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270</v>
      </c>
      <c r="AT164" s="189" t="s">
        <v>323</v>
      </c>
      <c r="AU164" s="189" t="s">
        <v>84</v>
      </c>
      <c r="AY164" s="15" t="s">
        <v>140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84</v>
      </c>
      <c r="BK164" s="190">
        <f>ROUND(I164*H164,2)</f>
        <v>0</v>
      </c>
      <c r="BL164" s="15" t="s">
        <v>204</v>
      </c>
      <c r="BM164" s="189" t="s">
        <v>1433</v>
      </c>
    </row>
    <row r="165" s="2" customFormat="1" ht="16.5" customHeight="1">
      <c r="A165" s="34"/>
      <c r="B165" s="176"/>
      <c r="C165" s="177" t="s">
        <v>278</v>
      </c>
      <c r="D165" s="177" t="s">
        <v>142</v>
      </c>
      <c r="E165" s="178" t="s">
        <v>1434</v>
      </c>
      <c r="F165" s="179" t="s">
        <v>1435</v>
      </c>
      <c r="G165" s="180" t="s">
        <v>185</v>
      </c>
      <c r="H165" s="181">
        <v>2</v>
      </c>
      <c r="I165" s="182"/>
      <c r="J165" s="183">
        <f>ROUND(I165*H165,2)</f>
        <v>0</v>
      </c>
      <c r="K165" s="184"/>
      <c r="L165" s="35"/>
      <c r="M165" s="185" t="s">
        <v>1</v>
      </c>
      <c r="N165" s="186" t="s">
        <v>41</v>
      </c>
      <c r="O165" s="78"/>
      <c r="P165" s="187">
        <f>O165*H165</f>
        <v>0</v>
      </c>
      <c r="Q165" s="187">
        <v>0.00025000000000000001</v>
      </c>
      <c r="R165" s="187">
        <f>Q165*H165</f>
        <v>0.00050000000000000001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204</v>
      </c>
      <c r="AT165" s="189" t="s">
        <v>142</v>
      </c>
      <c r="AU165" s="189" t="s">
        <v>84</v>
      </c>
      <c r="AY165" s="15" t="s">
        <v>140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84</v>
      </c>
      <c r="BK165" s="190">
        <f>ROUND(I165*H165,2)</f>
        <v>0</v>
      </c>
      <c r="BL165" s="15" t="s">
        <v>204</v>
      </c>
      <c r="BM165" s="189" t="s">
        <v>1436</v>
      </c>
    </row>
    <row r="166" s="2" customFormat="1" ht="24.15" customHeight="1">
      <c r="A166" s="34"/>
      <c r="B166" s="176"/>
      <c r="C166" s="191" t="s">
        <v>282</v>
      </c>
      <c r="D166" s="191" t="s">
        <v>323</v>
      </c>
      <c r="E166" s="192" t="s">
        <v>1437</v>
      </c>
      <c r="F166" s="193" t="s">
        <v>1438</v>
      </c>
      <c r="G166" s="194" t="s">
        <v>185</v>
      </c>
      <c r="H166" s="195">
        <v>2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41</v>
      </c>
      <c r="O166" s="78"/>
      <c r="P166" s="187">
        <f>O166*H166</f>
        <v>0</v>
      </c>
      <c r="Q166" s="187">
        <v>0.00059999999999999995</v>
      </c>
      <c r="R166" s="187">
        <f>Q166*H166</f>
        <v>0.0011999999999999999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270</v>
      </c>
      <c r="AT166" s="189" t="s">
        <v>323</v>
      </c>
      <c r="AU166" s="189" t="s">
        <v>84</v>
      </c>
      <c r="AY166" s="15" t="s">
        <v>140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84</v>
      </c>
      <c r="BK166" s="190">
        <f>ROUND(I166*H166,2)</f>
        <v>0</v>
      </c>
      <c r="BL166" s="15" t="s">
        <v>204</v>
      </c>
      <c r="BM166" s="189" t="s">
        <v>1439</v>
      </c>
    </row>
    <row r="167" s="2" customFormat="1" ht="24.15" customHeight="1">
      <c r="A167" s="34"/>
      <c r="B167" s="176"/>
      <c r="C167" s="177" t="s">
        <v>286</v>
      </c>
      <c r="D167" s="177" t="s">
        <v>142</v>
      </c>
      <c r="E167" s="178" t="s">
        <v>1440</v>
      </c>
      <c r="F167" s="179" t="s">
        <v>1441</v>
      </c>
      <c r="G167" s="180" t="s">
        <v>185</v>
      </c>
      <c r="H167" s="181">
        <v>10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41</v>
      </c>
      <c r="O167" s="78"/>
      <c r="P167" s="187">
        <f>O167*H167</f>
        <v>0</v>
      </c>
      <c r="Q167" s="187">
        <v>0</v>
      </c>
      <c r="R167" s="187">
        <f>Q167*H167</f>
        <v>0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204</v>
      </c>
      <c r="AT167" s="189" t="s">
        <v>142</v>
      </c>
      <c r="AU167" s="189" t="s">
        <v>84</v>
      </c>
      <c r="AY167" s="15" t="s">
        <v>140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84</v>
      </c>
      <c r="BK167" s="190">
        <f>ROUND(I167*H167,2)</f>
        <v>0</v>
      </c>
      <c r="BL167" s="15" t="s">
        <v>204</v>
      </c>
      <c r="BM167" s="189" t="s">
        <v>1442</v>
      </c>
    </row>
    <row r="168" s="2" customFormat="1" ht="37.8" customHeight="1">
      <c r="A168" s="34"/>
      <c r="B168" s="176"/>
      <c r="C168" s="191" t="s">
        <v>290</v>
      </c>
      <c r="D168" s="191" t="s">
        <v>323</v>
      </c>
      <c r="E168" s="192" t="s">
        <v>1443</v>
      </c>
      <c r="F168" s="193" t="s">
        <v>1444</v>
      </c>
      <c r="G168" s="194" t="s">
        <v>185</v>
      </c>
      <c r="H168" s="195">
        <v>10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41</v>
      </c>
      <c r="O168" s="78"/>
      <c r="P168" s="187">
        <f>O168*H168</f>
        <v>0</v>
      </c>
      <c r="Q168" s="187">
        <v>0.00027</v>
      </c>
      <c r="R168" s="187">
        <f>Q168*H168</f>
        <v>0.0027000000000000001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270</v>
      </c>
      <c r="AT168" s="189" t="s">
        <v>323</v>
      </c>
      <c r="AU168" s="189" t="s">
        <v>84</v>
      </c>
      <c r="AY168" s="15" t="s">
        <v>140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84</v>
      </c>
      <c r="BK168" s="190">
        <f>ROUND(I168*H168,2)</f>
        <v>0</v>
      </c>
      <c r="BL168" s="15" t="s">
        <v>204</v>
      </c>
      <c r="BM168" s="189" t="s">
        <v>1445</v>
      </c>
    </row>
    <row r="169" s="2" customFormat="1" ht="24.15" customHeight="1">
      <c r="A169" s="34"/>
      <c r="B169" s="176"/>
      <c r="C169" s="177" t="s">
        <v>294</v>
      </c>
      <c r="D169" s="177" t="s">
        <v>142</v>
      </c>
      <c r="E169" s="178" t="s">
        <v>1446</v>
      </c>
      <c r="F169" s="179" t="s">
        <v>1447</v>
      </c>
      <c r="G169" s="180" t="s">
        <v>185</v>
      </c>
      <c r="H169" s="181">
        <v>13</v>
      </c>
      <c r="I169" s="182"/>
      <c r="J169" s="183">
        <f>ROUND(I169*H169,2)</f>
        <v>0</v>
      </c>
      <c r="K169" s="184"/>
      <c r="L169" s="35"/>
      <c r="M169" s="185" t="s">
        <v>1</v>
      </c>
      <c r="N169" s="186" t="s">
        <v>41</v>
      </c>
      <c r="O169" s="78"/>
      <c r="P169" s="187">
        <f>O169*H169</f>
        <v>0</v>
      </c>
      <c r="Q169" s="187">
        <v>0</v>
      </c>
      <c r="R169" s="187">
        <f>Q169*H169</f>
        <v>0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204</v>
      </c>
      <c r="AT169" s="189" t="s">
        <v>142</v>
      </c>
      <c r="AU169" s="189" t="s">
        <v>84</v>
      </c>
      <c r="AY169" s="15" t="s">
        <v>140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84</v>
      </c>
      <c r="BK169" s="190">
        <f>ROUND(I169*H169,2)</f>
        <v>0</v>
      </c>
      <c r="BL169" s="15" t="s">
        <v>204</v>
      </c>
      <c r="BM169" s="189" t="s">
        <v>254</v>
      </c>
    </row>
    <row r="170" s="2" customFormat="1" ht="24.15" customHeight="1">
      <c r="A170" s="34"/>
      <c r="B170" s="176"/>
      <c r="C170" s="177" t="s">
        <v>298</v>
      </c>
      <c r="D170" s="177" t="s">
        <v>142</v>
      </c>
      <c r="E170" s="178" t="s">
        <v>1448</v>
      </c>
      <c r="F170" s="179" t="s">
        <v>1449</v>
      </c>
      <c r="G170" s="180" t="s">
        <v>185</v>
      </c>
      <c r="H170" s="181">
        <v>18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204</v>
      </c>
      <c r="AT170" s="189" t="s">
        <v>142</v>
      </c>
      <c r="AU170" s="189" t="s">
        <v>84</v>
      </c>
      <c r="AY170" s="15" t="s">
        <v>140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84</v>
      </c>
      <c r="BK170" s="190">
        <f>ROUND(I170*H170,2)</f>
        <v>0</v>
      </c>
      <c r="BL170" s="15" t="s">
        <v>204</v>
      </c>
      <c r="BM170" s="189" t="s">
        <v>262</v>
      </c>
    </row>
    <row r="171" s="2" customFormat="1" ht="24.15" customHeight="1">
      <c r="A171" s="34"/>
      <c r="B171" s="176"/>
      <c r="C171" s="177" t="s">
        <v>302</v>
      </c>
      <c r="D171" s="177" t="s">
        <v>142</v>
      </c>
      <c r="E171" s="178" t="s">
        <v>1450</v>
      </c>
      <c r="F171" s="179" t="s">
        <v>1451</v>
      </c>
      <c r="G171" s="180" t="s">
        <v>185</v>
      </c>
      <c r="H171" s="181">
        <v>10</v>
      </c>
      <c r="I171" s="182"/>
      <c r="J171" s="183">
        <f>ROUND(I171*H171,2)</f>
        <v>0</v>
      </c>
      <c r="K171" s="184"/>
      <c r="L171" s="35"/>
      <c r="M171" s="185" t="s">
        <v>1</v>
      </c>
      <c r="N171" s="186" t="s">
        <v>41</v>
      </c>
      <c r="O171" s="78"/>
      <c r="P171" s="187">
        <f>O171*H171</f>
        <v>0</v>
      </c>
      <c r="Q171" s="187">
        <v>0</v>
      </c>
      <c r="R171" s="187">
        <f>Q171*H171</f>
        <v>0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204</v>
      </c>
      <c r="AT171" s="189" t="s">
        <v>142</v>
      </c>
      <c r="AU171" s="189" t="s">
        <v>84</v>
      </c>
      <c r="AY171" s="15" t="s">
        <v>140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84</v>
      </c>
      <c r="BK171" s="190">
        <f>ROUND(I171*H171,2)</f>
        <v>0</v>
      </c>
      <c r="BL171" s="15" t="s">
        <v>204</v>
      </c>
      <c r="BM171" s="189" t="s">
        <v>278</v>
      </c>
    </row>
    <row r="172" s="2" customFormat="1" ht="24.15" customHeight="1">
      <c r="A172" s="34"/>
      <c r="B172" s="176"/>
      <c r="C172" s="177" t="s">
        <v>306</v>
      </c>
      <c r="D172" s="177" t="s">
        <v>142</v>
      </c>
      <c r="E172" s="178" t="s">
        <v>1452</v>
      </c>
      <c r="F172" s="179" t="s">
        <v>1453</v>
      </c>
      <c r="G172" s="180" t="s">
        <v>185</v>
      </c>
      <c r="H172" s="181">
        <v>9</v>
      </c>
      <c r="I172" s="182"/>
      <c r="J172" s="183">
        <f>ROUND(I172*H172,2)</f>
        <v>0</v>
      </c>
      <c r="K172" s="184"/>
      <c r="L172" s="35"/>
      <c r="M172" s="185" t="s">
        <v>1</v>
      </c>
      <c r="N172" s="186" t="s">
        <v>41</v>
      </c>
      <c r="O172" s="78"/>
      <c r="P172" s="187">
        <f>O172*H172</f>
        <v>0</v>
      </c>
      <c r="Q172" s="187">
        <v>0.00116</v>
      </c>
      <c r="R172" s="187">
        <f>Q172*H172</f>
        <v>0.01044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204</v>
      </c>
      <c r="AT172" s="189" t="s">
        <v>142</v>
      </c>
      <c r="AU172" s="189" t="s">
        <v>84</v>
      </c>
      <c r="AY172" s="15" t="s">
        <v>140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84</v>
      </c>
      <c r="BK172" s="190">
        <f>ROUND(I172*H172,2)</f>
        <v>0</v>
      </c>
      <c r="BL172" s="15" t="s">
        <v>204</v>
      </c>
      <c r="BM172" s="189" t="s">
        <v>1454</v>
      </c>
    </row>
    <row r="173" s="2" customFormat="1" ht="33" customHeight="1">
      <c r="A173" s="34"/>
      <c r="B173" s="176"/>
      <c r="C173" s="191" t="s">
        <v>310</v>
      </c>
      <c r="D173" s="191" t="s">
        <v>323</v>
      </c>
      <c r="E173" s="192" t="s">
        <v>1455</v>
      </c>
      <c r="F173" s="193" t="s">
        <v>1456</v>
      </c>
      <c r="G173" s="194" t="s">
        <v>185</v>
      </c>
      <c r="H173" s="195">
        <v>9</v>
      </c>
      <c r="I173" s="196"/>
      <c r="J173" s="197">
        <f>ROUND(I173*H173,2)</f>
        <v>0</v>
      </c>
      <c r="K173" s="198"/>
      <c r="L173" s="199"/>
      <c r="M173" s="200" t="s">
        <v>1</v>
      </c>
      <c r="N173" s="201" t="s">
        <v>41</v>
      </c>
      <c r="O173" s="78"/>
      <c r="P173" s="187">
        <f>O173*H173</f>
        <v>0</v>
      </c>
      <c r="Q173" s="187">
        <v>0.0039500000000000004</v>
      </c>
      <c r="R173" s="187">
        <f>Q173*H173</f>
        <v>0.035550000000000005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270</v>
      </c>
      <c r="AT173" s="189" t="s">
        <v>323</v>
      </c>
      <c r="AU173" s="189" t="s">
        <v>84</v>
      </c>
      <c r="AY173" s="15" t="s">
        <v>140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84</v>
      </c>
      <c r="BK173" s="190">
        <f>ROUND(I173*H173,2)</f>
        <v>0</v>
      </c>
      <c r="BL173" s="15" t="s">
        <v>204</v>
      </c>
      <c r="BM173" s="189" t="s">
        <v>1457</v>
      </c>
    </row>
    <row r="174" s="2" customFormat="1" ht="24.15" customHeight="1">
      <c r="A174" s="34"/>
      <c r="B174" s="176"/>
      <c r="C174" s="177" t="s">
        <v>314</v>
      </c>
      <c r="D174" s="177" t="s">
        <v>142</v>
      </c>
      <c r="E174" s="178" t="s">
        <v>1458</v>
      </c>
      <c r="F174" s="179" t="s">
        <v>1459</v>
      </c>
      <c r="G174" s="180" t="s">
        <v>185</v>
      </c>
      <c r="H174" s="181">
        <v>2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41</v>
      </c>
      <c r="O174" s="78"/>
      <c r="P174" s="187">
        <f>O174*H174</f>
        <v>0</v>
      </c>
      <c r="Q174" s="187">
        <v>0.00044999999999999999</v>
      </c>
      <c r="R174" s="187">
        <f>Q174*H174</f>
        <v>0.00089999999999999998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204</v>
      </c>
      <c r="AT174" s="189" t="s">
        <v>142</v>
      </c>
      <c r="AU174" s="189" t="s">
        <v>84</v>
      </c>
      <c r="AY174" s="15" t="s">
        <v>140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84</v>
      </c>
      <c r="BK174" s="190">
        <f>ROUND(I174*H174,2)</f>
        <v>0</v>
      </c>
      <c r="BL174" s="15" t="s">
        <v>204</v>
      </c>
      <c r="BM174" s="189" t="s">
        <v>1460</v>
      </c>
    </row>
    <row r="175" s="2" customFormat="1" ht="33" customHeight="1">
      <c r="A175" s="34"/>
      <c r="B175" s="176"/>
      <c r="C175" s="191" t="s">
        <v>318</v>
      </c>
      <c r="D175" s="191" t="s">
        <v>323</v>
      </c>
      <c r="E175" s="192" t="s">
        <v>1461</v>
      </c>
      <c r="F175" s="193" t="s">
        <v>1462</v>
      </c>
      <c r="G175" s="194" t="s">
        <v>185</v>
      </c>
      <c r="H175" s="195">
        <v>2</v>
      </c>
      <c r="I175" s="196"/>
      <c r="J175" s="197">
        <f>ROUND(I175*H175,2)</f>
        <v>0</v>
      </c>
      <c r="K175" s="198"/>
      <c r="L175" s="199"/>
      <c r="M175" s="200" t="s">
        <v>1</v>
      </c>
      <c r="N175" s="201" t="s">
        <v>41</v>
      </c>
      <c r="O175" s="78"/>
      <c r="P175" s="187">
        <f>O175*H175</f>
        <v>0</v>
      </c>
      <c r="Q175" s="187">
        <v>0.0016199999999999999</v>
      </c>
      <c r="R175" s="187">
        <f>Q175*H175</f>
        <v>0.0032399999999999998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270</v>
      </c>
      <c r="AT175" s="189" t="s">
        <v>323</v>
      </c>
      <c r="AU175" s="189" t="s">
        <v>84</v>
      </c>
      <c r="AY175" s="15" t="s">
        <v>140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84</v>
      </c>
      <c r="BK175" s="190">
        <f>ROUND(I175*H175,2)</f>
        <v>0</v>
      </c>
      <c r="BL175" s="15" t="s">
        <v>204</v>
      </c>
      <c r="BM175" s="189" t="s">
        <v>1463</v>
      </c>
    </row>
    <row r="176" s="2" customFormat="1" ht="24.15" customHeight="1">
      <c r="A176" s="34"/>
      <c r="B176" s="176"/>
      <c r="C176" s="191" t="s">
        <v>322</v>
      </c>
      <c r="D176" s="191" t="s">
        <v>323</v>
      </c>
      <c r="E176" s="192" t="s">
        <v>1464</v>
      </c>
      <c r="F176" s="193" t="s">
        <v>1465</v>
      </c>
      <c r="G176" s="194" t="s">
        <v>185</v>
      </c>
      <c r="H176" s="195">
        <v>2</v>
      </c>
      <c r="I176" s="196"/>
      <c r="J176" s="197">
        <f>ROUND(I176*H176,2)</f>
        <v>0</v>
      </c>
      <c r="K176" s="198"/>
      <c r="L176" s="199"/>
      <c r="M176" s="200" t="s">
        <v>1</v>
      </c>
      <c r="N176" s="201" t="s">
        <v>41</v>
      </c>
      <c r="O176" s="78"/>
      <c r="P176" s="187">
        <f>O176*H176</f>
        <v>0</v>
      </c>
      <c r="Q176" s="187">
        <v>0.0014400000000000001</v>
      </c>
      <c r="R176" s="187">
        <f>Q176*H176</f>
        <v>0.0028800000000000002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270</v>
      </c>
      <c r="AT176" s="189" t="s">
        <v>323</v>
      </c>
      <c r="AU176" s="189" t="s">
        <v>84</v>
      </c>
      <c r="AY176" s="15" t="s">
        <v>140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84</v>
      </c>
      <c r="BK176" s="190">
        <f>ROUND(I176*H176,2)</f>
        <v>0</v>
      </c>
      <c r="BL176" s="15" t="s">
        <v>204</v>
      </c>
      <c r="BM176" s="189" t="s">
        <v>1466</v>
      </c>
    </row>
    <row r="177" s="2" customFormat="1" ht="16.5" customHeight="1">
      <c r="A177" s="34"/>
      <c r="B177" s="176"/>
      <c r="C177" s="177" t="s">
        <v>327</v>
      </c>
      <c r="D177" s="177" t="s">
        <v>142</v>
      </c>
      <c r="E177" s="178" t="s">
        <v>1467</v>
      </c>
      <c r="F177" s="179" t="s">
        <v>1468</v>
      </c>
      <c r="G177" s="180" t="s">
        <v>185</v>
      </c>
      <c r="H177" s="181">
        <v>4</v>
      </c>
      <c r="I177" s="182"/>
      <c r="J177" s="183">
        <f>ROUND(I177*H177,2)</f>
        <v>0</v>
      </c>
      <c r="K177" s="184"/>
      <c r="L177" s="35"/>
      <c r="M177" s="185" t="s">
        <v>1</v>
      </c>
      <c r="N177" s="186" t="s">
        <v>41</v>
      </c>
      <c r="O177" s="78"/>
      <c r="P177" s="187">
        <f>O177*H177</f>
        <v>0</v>
      </c>
      <c r="Q177" s="187">
        <v>0.00064000000000000005</v>
      </c>
      <c r="R177" s="187">
        <f>Q177*H177</f>
        <v>0.0025600000000000002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204</v>
      </c>
      <c r="AT177" s="189" t="s">
        <v>142</v>
      </c>
      <c r="AU177" s="189" t="s">
        <v>84</v>
      </c>
      <c r="AY177" s="15" t="s">
        <v>140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84</v>
      </c>
      <c r="BK177" s="190">
        <f>ROUND(I177*H177,2)</f>
        <v>0</v>
      </c>
      <c r="BL177" s="15" t="s">
        <v>204</v>
      </c>
      <c r="BM177" s="189" t="s">
        <v>1469</v>
      </c>
    </row>
    <row r="178" s="2" customFormat="1" ht="24.15" customHeight="1">
      <c r="A178" s="34"/>
      <c r="B178" s="176"/>
      <c r="C178" s="177" t="s">
        <v>331</v>
      </c>
      <c r="D178" s="177" t="s">
        <v>142</v>
      </c>
      <c r="E178" s="178" t="s">
        <v>1470</v>
      </c>
      <c r="F178" s="179" t="s">
        <v>1471</v>
      </c>
      <c r="G178" s="180" t="s">
        <v>185</v>
      </c>
      <c r="H178" s="181">
        <v>1</v>
      </c>
      <c r="I178" s="182"/>
      <c r="J178" s="183">
        <f>ROUND(I178*H178,2)</f>
        <v>0</v>
      </c>
      <c r="K178" s="184"/>
      <c r="L178" s="35"/>
      <c r="M178" s="185" t="s">
        <v>1</v>
      </c>
      <c r="N178" s="186" t="s">
        <v>41</v>
      </c>
      <c r="O178" s="78"/>
      <c r="P178" s="187">
        <f>O178*H178</f>
        <v>0</v>
      </c>
      <c r="Q178" s="187">
        <v>0</v>
      </c>
      <c r="R178" s="187">
        <f>Q178*H178</f>
        <v>0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204</v>
      </c>
      <c r="AT178" s="189" t="s">
        <v>142</v>
      </c>
      <c r="AU178" s="189" t="s">
        <v>84</v>
      </c>
      <c r="AY178" s="15" t="s">
        <v>140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84</v>
      </c>
      <c r="BK178" s="190">
        <f>ROUND(I178*H178,2)</f>
        <v>0</v>
      </c>
      <c r="BL178" s="15" t="s">
        <v>204</v>
      </c>
      <c r="BM178" s="189" t="s">
        <v>1472</v>
      </c>
    </row>
    <row r="179" s="2" customFormat="1" ht="24.15" customHeight="1">
      <c r="A179" s="34"/>
      <c r="B179" s="176"/>
      <c r="C179" s="191" t="s">
        <v>335</v>
      </c>
      <c r="D179" s="191" t="s">
        <v>323</v>
      </c>
      <c r="E179" s="192" t="s">
        <v>1473</v>
      </c>
      <c r="F179" s="193" t="s">
        <v>1474</v>
      </c>
      <c r="G179" s="194" t="s">
        <v>185</v>
      </c>
      <c r="H179" s="195">
        <v>1</v>
      </c>
      <c r="I179" s="196"/>
      <c r="J179" s="197">
        <f>ROUND(I179*H179,2)</f>
        <v>0</v>
      </c>
      <c r="K179" s="198"/>
      <c r="L179" s="199"/>
      <c r="M179" s="200" t="s">
        <v>1</v>
      </c>
      <c r="N179" s="201" t="s">
        <v>41</v>
      </c>
      <c r="O179" s="78"/>
      <c r="P179" s="187">
        <f>O179*H179</f>
        <v>0</v>
      </c>
      <c r="Q179" s="187">
        <v>0.00036000000000000002</v>
      </c>
      <c r="R179" s="187">
        <f>Q179*H179</f>
        <v>0.00036000000000000002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270</v>
      </c>
      <c r="AT179" s="189" t="s">
        <v>323</v>
      </c>
      <c r="AU179" s="189" t="s">
        <v>84</v>
      </c>
      <c r="AY179" s="15" t="s">
        <v>140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84</v>
      </c>
      <c r="BK179" s="190">
        <f>ROUND(I179*H179,2)</f>
        <v>0</v>
      </c>
      <c r="BL179" s="15" t="s">
        <v>204</v>
      </c>
      <c r="BM179" s="189" t="s">
        <v>1475</v>
      </c>
    </row>
    <row r="180" s="2" customFormat="1" ht="24.15" customHeight="1">
      <c r="A180" s="34"/>
      <c r="B180" s="176"/>
      <c r="C180" s="177" t="s">
        <v>339</v>
      </c>
      <c r="D180" s="177" t="s">
        <v>142</v>
      </c>
      <c r="E180" s="178" t="s">
        <v>1476</v>
      </c>
      <c r="F180" s="179" t="s">
        <v>1477</v>
      </c>
      <c r="G180" s="180" t="s">
        <v>194</v>
      </c>
      <c r="H180" s="181">
        <v>151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41</v>
      </c>
      <c r="O180" s="78"/>
      <c r="P180" s="187">
        <f>O180*H180</f>
        <v>0</v>
      </c>
      <c r="Q180" s="187">
        <v>0</v>
      </c>
      <c r="R180" s="187">
        <f>Q180*H180</f>
        <v>0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204</v>
      </c>
      <c r="AT180" s="189" t="s">
        <v>142</v>
      </c>
      <c r="AU180" s="189" t="s">
        <v>84</v>
      </c>
      <c r="AY180" s="15" t="s">
        <v>140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84</v>
      </c>
      <c r="BK180" s="190">
        <f>ROUND(I180*H180,2)</f>
        <v>0</v>
      </c>
      <c r="BL180" s="15" t="s">
        <v>204</v>
      </c>
      <c r="BM180" s="189" t="s">
        <v>310</v>
      </c>
    </row>
    <row r="181" s="2" customFormat="1" ht="24.15" customHeight="1">
      <c r="A181" s="34"/>
      <c r="B181" s="176"/>
      <c r="C181" s="177" t="s">
        <v>343</v>
      </c>
      <c r="D181" s="177" t="s">
        <v>142</v>
      </c>
      <c r="E181" s="178" t="s">
        <v>1478</v>
      </c>
      <c r="F181" s="179" t="s">
        <v>1479</v>
      </c>
      <c r="G181" s="180" t="s">
        <v>613</v>
      </c>
      <c r="H181" s="202"/>
      <c r="I181" s="182"/>
      <c r="J181" s="183">
        <f>ROUND(I181*H181,2)</f>
        <v>0</v>
      </c>
      <c r="K181" s="184"/>
      <c r="L181" s="35"/>
      <c r="M181" s="185" t="s">
        <v>1</v>
      </c>
      <c r="N181" s="186" t="s">
        <v>41</v>
      </c>
      <c r="O181" s="78"/>
      <c r="P181" s="187">
        <f>O181*H181</f>
        <v>0</v>
      </c>
      <c r="Q181" s="187">
        <v>0</v>
      </c>
      <c r="R181" s="187">
        <f>Q181*H181</f>
        <v>0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204</v>
      </c>
      <c r="AT181" s="189" t="s">
        <v>142</v>
      </c>
      <c r="AU181" s="189" t="s">
        <v>84</v>
      </c>
      <c r="AY181" s="15" t="s">
        <v>140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84</v>
      </c>
      <c r="BK181" s="190">
        <f>ROUND(I181*H181,2)</f>
        <v>0</v>
      </c>
      <c r="BL181" s="15" t="s">
        <v>204</v>
      </c>
      <c r="BM181" s="189" t="s">
        <v>318</v>
      </c>
    </row>
    <row r="182" s="2" customFormat="1" ht="24.15" customHeight="1">
      <c r="A182" s="34"/>
      <c r="B182" s="176"/>
      <c r="C182" s="177" t="s">
        <v>347</v>
      </c>
      <c r="D182" s="177" t="s">
        <v>142</v>
      </c>
      <c r="E182" s="178" t="s">
        <v>1480</v>
      </c>
      <c r="F182" s="179" t="s">
        <v>1481</v>
      </c>
      <c r="G182" s="180" t="s">
        <v>613</v>
      </c>
      <c r="H182" s="202"/>
      <c r="I182" s="182"/>
      <c r="J182" s="183">
        <f>ROUND(I182*H182,2)</f>
        <v>0</v>
      </c>
      <c r="K182" s="184"/>
      <c r="L182" s="35"/>
      <c r="M182" s="185" t="s">
        <v>1</v>
      </c>
      <c r="N182" s="186" t="s">
        <v>41</v>
      </c>
      <c r="O182" s="78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204</v>
      </c>
      <c r="AT182" s="189" t="s">
        <v>142</v>
      </c>
      <c r="AU182" s="189" t="s">
        <v>84</v>
      </c>
      <c r="AY182" s="15" t="s">
        <v>140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84</v>
      </c>
      <c r="BK182" s="190">
        <f>ROUND(I182*H182,2)</f>
        <v>0</v>
      </c>
      <c r="BL182" s="15" t="s">
        <v>204</v>
      </c>
      <c r="BM182" s="189" t="s">
        <v>327</v>
      </c>
    </row>
    <row r="183" s="12" customFormat="1" ht="22.8" customHeight="1">
      <c r="A183" s="12"/>
      <c r="B183" s="163"/>
      <c r="C183" s="12"/>
      <c r="D183" s="164" t="s">
        <v>74</v>
      </c>
      <c r="E183" s="174" t="s">
        <v>625</v>
      </c>
      <c r="F183" s="174" t="s">
        <v>626</v>
      </c>
      <c r="G183" s="12"/>
      <c r="H183" s="12"/>
      <c r="I183" s="166"/>
      <c r="J183" s="175">
        <f>BK183</f>
        <v>0</v>
      </c>
      <c r="K183" s="12"/>
      <c r="L183" s="163"/>
      <c r="M183" s="168"/>
      <c r="N183" s="169"/>
      <c r="O183" s="169"/>
      <c r="P183" s="170">
        <f>SUM(P184:P215)</f>
        <v>0</v>
      </c>
      <c r="Q183" s="169"/>
      <c r="R183" s="170">
        <f>SUM(R184:R215)</f>
        <v>0.52543242000000001</v>
      </c>
      <c r="S183" s="169"/>
      <c r="T183" s="171">
        <f>SUM(T184:T215)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64" t="s">
        <v>84</v>
      </c>
      <c r="AT183" s="172" t="s">
        <v>74</v>
      </c>
      <c r="AU183" s="172" t="s">
        <v>80</v>
      </c>
      <c r="AY183" s="164" t="s">
        <v>140</v>
      </c>
      <c r="BK183" s="173">
        <f>SUM(BK184:BK215)</f>
        <v>0</v>
      </c>
    </row>
    <row r="184" s="2" customFormat="1" ht="24.15" customHeight="1">
      <c r="A184" s="34"/>
      <c r="B184" s="176"/>
      <c r="C184" s="177" t="s">
        <v>351</v>
      </c>
      <c r="D184" s="177" t="s">
        <v>142</v>
      </c>
      <c r="E184" s="178" t="s">
        <v>1482</v>
      </c>
      <c r="F184" s="179" t="s">
        <v>1483</v>
      </c>
      <c r="G184" s="180" t="s">
        <v>194</v>
      </c>
      <c r="H184" s="181">
        <v>9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78"/>
      <c r="P184" s="187">
        <f>O184*H184</f>
        <v>0</v>
      </c>
      <c r="Q184" s="187">
        <v>0.0015399999999999999</v>
      </c>
      <c r="R184" s="187">
        <f>Q184*H184</f>
        <v>0.013859999999999999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204</v>
      </c>
      <c r="AT184" s="189" t="s">
        <v>142</v>
      </c>
      <c r="AU184" s="189" t="s">
        <v>84</v>
      </c>
      <c r="AY184" s="15" t="s">
        <v>140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84</v>
      </c>
      <c r="BK184" s="190">
        <f>ROUND(I184*H184,2)</f>
        <v>0</v>
      </c>
      <c r="BL184" s="15" t="s">
        <v>204</v>
      </c>
      <c r="BM184" s="189" t="s">
        <v>1484</v>
      </c>
    </row>
    <row r="185" s="2" customFormat="1" ht="24.15" customHeight="1">
      <c r="A185" s="34"/>
      <c r="B185" s="176"/>
      <c r="C185" s="177" t="s">
        <v>355</v>
      </c>
      <c r="D185" s="177" t="s">
        <v>142</v>
      </c>
      <c r="E185" s="178" t="s">
        <v>1485</v>
      </c>
      <c r="F185" s="179" t="s">
        <v>1486</v>
      </c>
      <c r="G185" s="180" t="s">
        <v>194</v>
      </c>
      <c r="H185" s="181">
        <v>4</v>
      </c>
      <c r="I185" s="182"/>
      <c r="J185" s="183">
        <f>ROUND(I185*H185,2)</f>
        <v>0</v>
      </c>
      <c r="K185" s="184"/>
      <c r="L185" s="35"/>
      <c r="M185" s="185" t="s">
        <v>1</v>
      </c>
      <c r="N185" s="186" t="s">
        <v>41</v>
      </c>
      <c r="O185" s="78"/>
      <c r="P185" s="187">
        <f>O185*H185</f>
        <v>0</v>
      </c>
      <c r="Q185" s="187">
        <v>0.0017700000000000001</v>
      </c>
      <c r="R185" s="187">
        <f>Q185*H185</f>
        <v>0.0070800000000000004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204</v>
      </c>
      <c r="AT185" s="189" t="s">
        <v>142</v>
      </c>
      <c r="AU185" s="189" t="s">
        <v>84</v>
      </c>
      <c r="AY185" s="15" t="s">
        <v>140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84</v>
      </c>
      <c r="BK185" s="190">
        <f>ROUND(I185*H185,2)</f>
        <v>0</v>
      </c>
      <c r="BL185" s="15" t="s">
        <v>204</v>
      </c>
      <c r="BM185" s="189" t="s">
        <v>1487</v>
      </c>
    </row>
    <row r="186" s="2" customFormat="1" ht="24.15" customHeight="1">
      <c r="A186" s="34"/>
      <c r="B186" s="176"/>
      <c r="C186" s="177" t="s">
        <v>359</v>
      </c>
      <c r="D186" s="177" t="s">
        <v>142</v>
      </c>
      <c r="E186" s="178" t="s">
        <v>1488</v>
      </c>
      <c r="F186" s="179" t="s">
        <v>1489</v>
      </c>
      <c r="G186" s="180" t="s">
        <v>194</v>
      </c>
      <c r="H186" s="181">
        <v>200</v>
      </c>
      <c r="I186" s="182"/>
      <c r="J186" s="183">
        <f>ROUND(I186*H186,2)</f>
        <v>0</v>
      </c>
      <c r="K186" s="184"/>
      <c r="L186" s="35"/>
      <c r="M186" s="185" t="s">
        <v>1</v>
      </c>
      <c r="N186" s="186" t="s">
        <v>41</v>
      </c>
      <c r="O186" s="78"/>
      <c r="P186" s="187">
        <f>O186*H186</f>
        <v>0</v>
      </c>
      <c r="Q186" s="187">
        <v>0.00024159999999999999</v>
      </c>
      <c r="R186" s="187">
        <f>Q186*H186</f>
        <v>0.048319999999999995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204</v>
      </c>
      <c r="AT186" s="189" t="s">
        <v>142</v>
      </c>
      <c r="AU186" s="189" t="s">
        <v>84</v>
      </c>
      <c r="AY186" s="15" t="s">
        <v>140</v>
      </c>
      <c r="BE186" s="190">
        <f>IF(N186="základná",J186,0)</f>
        <v>0</v>
      </c>
      <c r="BF186" s="190">
        <f>IF(N186="znížená",J186,0)</f>
        <v>0</v>
      </c>
      <c r="BG186" s="190">
        <f>IF(N186="zákl. prenesená",J186,0)</f>
        <v>0</v>
      </c>
      <c r="BH186" s="190">
        <f>IF(N186="zníž. prenesená",J186,0)</f>
        <v>0</v>
      </c>
      <c r="BI186" s="190">
        <f>IF(N186="nulová",J186,0)</f>
        <v>0</v>
      </c>
      <c r="BJ186" s="15" t="s">
        <v>84</v>
      </c>
      <c r="BK186" s="190">
        <f>ROUND(I186*H186,2)</f>
        <v>0</v>
      </c>
      <c r="BL186" s="15" t="s">
        <v>204</v>
      </c>
      <c r="BM186" s="189" t="s">
        <v>1490</v>
      </c>
    </row>
    <row r="187" s="2" customFormat="1" ht="24.15" customHeight="1">
      <c r="A187" s="34"/>
      <c r="B187" s="176"/>
      <c r="C187" s="177" t="s">
        <v>364</v>
      </c>
      <c r="D187" s="177" t="s">
        <v>142</v>
      </c>
      <c r="E187" s="178" t="s">
        <v>1491</v>
      </c>
      <c r="F187" s="179" t="s">
        <v>1492</v>
      </c>
      <c r="G187" s="180" t="s">
        <v>194</v>
      </c>
      <c r="H187" s="181">
        <v>140</v>
      </c>
      <c r="I187" s="182"/>
      <c r="J187" s="183">
        <f>ROUND(I187*H187,2)</f>
        <v>0</v>
      </c>
      <c r="K187" s="184"/>
      <c r="L187" s="35"/>
      <c r="M187" s="185" t="s">
        <v>1</v>
      </c>
      <c r="N187" s="186" t="s">
        <v>41</v>
      </c>
      <c r="O187" s="78"/>
      <c r="P187" s="187">
        <f>O187*H187</f>
        <v>0</v>
      </c>
      <c r="Q187" s="187">
        <v>0.00038999999999999999</v>
      </c>
      <c r="R187" s="187">
        <f>Q187*H187</f>
        <v>0.054599999999999996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204</v>
      </c>
      <c r="AT187" s="189" t="s">
        <v>142</v>
      </c>
      <c r="AU187" s="189" t="s">
        <v>84</v>
      </c>
      <c r="AY187" s="15" t="s">
        <v>140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84</v>
      </c>
      <c r="BK187" s="190">
        <f>ROUND(I187*H187,2)</f>
        <v>0</v>
      </c>
      <c r="BL187" s="15" t="s">
        <v>204</v>
      </c>
      <c r="BM187" s="189" t="s">
        <v>1493</v>
      </c>
    </row>
    <row r="188" s="2" customFormat="1" ht="16.5" customHeight="1">
      <c r="A188" s="34"/>
      <c r="B188" s="176"/>
      <c r="C188" s="191" t="s">
        <v>368</v>
      </c>
      <c r="D188" s="191" t="s">
        <v>323</v>
      </c>
      <c r="E188" s="192" t="s">
        <v>1494</v>
      </c>
      <c r="F188" s="193" t="s">
        <v>1495</v>
      </c>
      <c r="G188" s="194" t="s">
        <v>185</v>
      </c>
      <c r="H188" s="195">
        <v>70</v>
      </c>
      <c r="I188" s="196"/>
      <c r="J188" s="197">
        <f>ROUND(I188*H188,2)</f>
        <v>0</v>
      </c>
      <c r="K188" s="198"/>
      <c r="L188" s="199"/>
      <c r="M188" s="200" t="s">
        <v>1</v>
      </c>
      <c r="N188" s="201" t="s">
        <v>41</v>
      </c>
      <c r="O188" s="78"/>
      <c r="P188" s="187">
        <f>O188*H188</f>
        <v>0</v>
      </c>
      <c r="Q188" s="187">
        <v>8.0000000000000007E-05</v>
      </c>
      <c r="R188" s="187">
        <f>Q188*H188</f>
        <v>0.0056000000000000008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270</v>
      </c>
      <c r="AT188" s="189" t="s">
        <v>323</v>
      </c>
      <c r="AU188" s="189" t="s">
        <v>84</v>
      </c>
      <c r="AY188" s="15" t="s">
        <v>140</v>
      </c>
      <c r="BE188" s="190">
        <f>IF(N188="základná",J188,0)</f>
        <v>0</v>
      </c>
      <c r="BF188" s="190">
        <f>IF(N188="znížená",J188,0)</f>
        <v>0</v>
      </c>
      <c r="BG188" s="190">
        <f>IF(N188="zákl. prenesená",J188,0)</f>
        <v>0</v>
      </c>
      <c r="BH188" s="190">
        <f>IF(N188="zníž. prenesená",J188,0)</f>
        <v>0</v>
      </c>
      <c r="BI188" s="190">
        <f>IF(N188="nulová",J188,0)</f>
        <v>0</v>
      </c>
      <c r="BJ188" s="15" t="s">
        <v>84</v>
      </c>
      <c r="BK188" s="190">
        <f>ROUND(I188*H188,2)</f>
        <v>0</v>
      </c>
      <c r="BL188" s="15" t="s">
        <v>204</v>
      </c>
      <c r="BM188" s="189" t="s">
        <v>1496</v>
      </c>
    </row>
    <row r="189" s="2" customFormat="1" ht="24.15" customHeight="1">
      <c r="A189" s="34"/>
      <c r="B189" s="176"/>
      <c r="C189" s="177" t="s">
        <v>372</v>
      </c>
      <c r="D189" s="177" t="s">
        <v>142</v>
      </c>
      <c r="E189" s="178" t="s">
        <v>1497</v>
      </c>
      <c r="F189" s="179" t="s">
        <v>1498</v>
      </c>
      <c r="G189" s="180" t="s">
        <v>194</v>
      </c>
      <c r="H189" s="181">
        <v>5</v>
      </c>
      <c r="I189" s="182"/>
      <c r="J189" s="183">
        <f>ROUND(I189*H189,2)</f>
        <v>0</v>
      </c>
      <c r="K189" s="184"/>
      <c r="L189" s="35"/>
      <c r="M189" s="185" t="s">
        <v>1</v>
      </c>
      <c r="N189" s="186" t="s">
        <v>41</v>
      </c>
      <c r="O189" s="78"/>
      <c r="P189" s="187">
        <f>O189*H189</f>
        <v>0</v>
      </c>
      <c r="Q189" s="187">
        <v>0.00085999999999999998</v>
      </c>
      <c r="R189" s="187">
        <f>Q189*H189</f>
        <v>0.0043</v>
      </c>
      <c r="S189" s="187">
        <v>0</v>
      </c>
      <c r="T189" s="18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9" t="s">
        <v>204</v>
      </c>
      <c r="AT189" s="189" t="s">
        <v>142</v>
      </c>
      <c r="AU189" s="189" t="s">
        <v>84</v>
      </c>
      <c r="AY189" s="15" t="s">
        <v>140</v>
      </c>
      <c r="BE189" s="190">
        <f>IF(N189="základná",J189,0)</f>
        <v>0</v>
      </c>
      <c r="BF189" s="190">
        <f>IF(N189="znížená",J189,0)</f>
        <v>0</v>
      </c>
      <c r="BG189" s="190">
        <f>IF(N189="zákl. prenesená",J189,0)</f>
        <v>0</v>
      </c>
      <c r="BH189" s="190">
        <f>IF(N189="zníž. prenesená",J189,0)</f>
        <v>0</v>
      </c>
      <c r="BI189" s="190">
        <f>IF(N189="nulová",J189,0)</f>
        <v>0</v>
      </c>
      <c r="BJ189" s="15" t="s">
        <v>84</v>
      </c>
      <c r="BK189" s="190">
        <f>ROUND(I189*H189,2)</f>
        <v>0</v>
      </c>
      <c r="BL189" s="15" t="s">
        <v>204</v>
      </c>
      <c r="BM189" s="189" t="s">
        <v>1499</v>
      </c>
    </row>
    <row r="190" s="2" customFormat="1" ht="24.15" customHeight="1">
      <c r="A190" s="34"/>
      <c r="B190" s="176"/>
      <c r="C190" s="177" t="s">
        <v>376</v>
      </c>
      <c r="D190" s="177" t="s">
        <v>142</v>
      </c>
      <c r="E190" s="178" t="s">
        <v>1500</v>
      </c>
      <c r="F190" s="179" t="s">
        <v>1501</v>
      </c>
      <c r="G190" s="180" t="s">
        <v>185</v>
      </c>
      <c r="H190" s="181">
        <v>36</v>
      </c>
      <c r="I190" s="182"/>
      <c r="J190" s="183">
        <f>ROUND(I190*H190,2)</f>
        <v>0</v>
      </c>
      <c r="K190" s="184"/>
      <c r="L190" s="35"/>
      <c r="M190" s="185" t="s">
        <v>1</v>
      </c>
      <c r="N190" s="186" t="s">
        <v>41</v>
      </c>
      <c r="O190" s="78"/>
      <c r="P190" s="187">
        <f>O190*H190</f>
        <v>0</v>
      </c>
      <c r="Q190" s="187">
        <v>4.0000000000000003E-05</v>
      </c>
      <c r="R190" s="187">
        <f>Q190*H190</f>
        <v>0.0014400000000000001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204</v>
      </c>
      <c r="AT190" s="189" t="s">
        <v>142</v>
      </c>
      <c r="AU190" s="189" t="s">
        <v>84</v>
      </c>
      <c r="AY190" s="15" t="s">
        <v>140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84</v>
      </c>
      <c r="BK190" s="190">
        <f>ROUND(I190*H190,2)</f>
        <v>0</v>
      </c>
      <c r="BL190" s="15" t="s">
        <v>204</v>
      </c>
      <c r="BM190" s="189" t="s">
        <v>1502</v>
      </c>
    </row>
    <row r="191" s="2" customFormat="1" ht="16.5" customHeight="1">
      <c r="A191" s="34"/>
      <c r="B191" s="176"/>
      <c r="C191" s="191" t="s">
        <v>380</v>
      </c>
      <c r="D191" s="191" t="s">
        <v>323</v>
      </c>
      <c r="E191" s="192" t="s">
        <v>1503</v>
      </c>
      <c r="F191" s="193" t="s">
        <v>1504</v>
      </c>
      <c r="G191" s="194" t="s">
        <v>185</v>
      </c>
      <c r="H191" s="195">
        <v>36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41</v>
      </c>
      <c r="O191" s="78"/>
      <c r="P191" s="187">
        <f>O191*H191</f>
        <v>0</v>
      </c>
      <c r="Q191" s="187">
        <v>0.00010000000000000001</v>
      </c>
      <c r="R191" s="187">
        <f>Q191*H191</f>
        <v>0.0036000000000000003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270</v>
      </c>
      <c r="AT191" s="189" t="s">
        <v>323</v>
      </c>
      <c r="AU191" s="189" t="s">
        <v>84</v>
      </c>
      <c r="AY191" s="15" t="s">
        <v>140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84</v>
      </c>
      <c r="BK191" s="190">
        <f>ROUND(I191*H191,2)</f>
        <v>0</v>
      </c>
      <c r="BL191" s="15" t="s">
        <v>204</v>
      </c>
      <c r="BM191" s="189" t="s">
        <v>1505</v>
      </c>
    </row>
    <row r="192" s="2" customFormat="1" ht="24.15" customHeight="1">
      <c r="A192" s="34"/>
      <c r="B192" s="176"/>
      <c r="C192" s="177" t="s">
        <v>384</v>
      </c>
      <c r="D192" s="177" t="s">
        <v>142</v>
      </c>
      <c r="E192" s="178" t="s">
        <v>1506</v>
      </c>
      <c r="F192" s="179" t="s">
        <v>1507</v>
      </c>
      <c r="G192" s="180" t="s">
        <v>185</v>
      </c>
      <c r="H192" s="181">
        <v>5</v>
      </c>
      <c r="I192" s="182"/>
      <c r="J192" s="183">
        <f>ROUND(I192*H192,2)</f>
        <v>0</v>
      </c>
      <c r="K192" s="184"/>
      <c r="L192" s="35"/>
      <c r="M192" s="185" t="s">
        <v>1</v>
      </c>
      <c r="N192" s="186" t="s">
        <v>41</v>
      </c>
      <c r="O192" s="78"/>
      <c r="P192" s="187">
        <f>O192*H192</f>
        <v>0</v>
      </c>
      <c r="Q192" s="187">
        <v>5.7840000000000002E-05</v>
      </c>
      <c r="R192" s="187">
        <f>Q192*H192</f>
        <v>0.00028919999999999998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204</v>
      </c>
      <c r="AT192" s="189" t="s">
        <v>142</v>
      </c>
      <c r="AU192" s="189" t="s">
        <v>84</v>
      </c>
      <c r="AY192" s="15" t="s">
        <v>140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84</v>
      </c>
      <c r="BK192" s="190">
        <f>ROUND(I192*H192,2)</f>
        <v>0</v>
      </c>
      <c r="BL192" s="15" t="s">
        <v>204</v>
      </c>
      <c r="BM192" s="189" t="s">
        <v>1508</v>
      </c>
    </row>
    <row r="193" s="2" customFormat="1" ht="24.15" customHeight="1">
      <c r="A193" s="34"/>
      <c r="B193" s="176"/>
      <c r="C193" s="191" t="s">
        <v>388</v>
      </c>
      <c r="D193" s="191" t="s">
        <v>323</v>
      </c>
      <c r="E193" s="192" t="s">
        <v>1509</v>
      </c>
      <c r="F193" s="193" t="s">
        <v>1510</v>
      </c>
      <c r="G193" s="194" t="s">
        <v>185</v>
      </c>
      <c r="H193" s="195">
        <v>5</v>
      </c>
      <c r="I193" s="196"/>
      <c r="J193" s="197">
        <f>ROUND(I193*H193,2)</f>
        <v>0</v>
      </c>
      <c r="K193" s="198"/>
      <c r="L193" s="199"/>
      <c r="M193" s="200" t="s">
        <v>1</v>
      </c>
      <c r="N193" s="201" t="s">
        <v>41</v>
      </c>
      <c r="O193" s="78"/>
      <c r="P193" s="187">
        <f>O193*H193</f>
        <v>0</v>
      </c>
      <c r="Q193" s="187">
        <v>0.00075000000000000002</v>
      </c>
      <c r="R193" s="187">
        <f>Q193*H193</f>
        <v>0.0037499999999999999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270</v>
      </c>
      <c r="AT193" s="189" t="s">
        <v>323</v>
      </c>
      <c r="AU193" s="189" t="s">
        <v>84</v>
      </c>
      <c r="AY193" s="15" t="s">
        <v>140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84</v>
      </c>
      <c r="BK193" s="190">
        <f>ROUND(I193*H193,2)</f>
        <v>0</v>
      </c>
      <c r="BL193" s="15" t="s">
        <v>204</v>
      </c>
      <c r="BM193" s="189" t="s">
        <v>1511</v>
      </c>
    </row>
    <row r="194" s="2" customFormat="1" ht="24.15" customHeight="1">
      <c r="A194" s="34"/>
      <c r="B194" s="176"/>
      <c r="C194" s="177" t="s">
        <v>392</v>
      </c>
      <c r="D194" s="177" t="s">
        <v>142</v>
      </c>
      <c r="E194" s="178" t="s">
        <v>1512</v>
      </c>
      <c r="F194" s="179" t="s">
        <v>1513</v>
      </c>
      <c r="G194" s="180" t="s">
        <v>185</v>
      </c>
      <c r="H194" s="181">
        <v>50</v>
      </c>
      <c r="I194" s="182"/>
      <c r="J194" s="183">
        <f>ROUND(I194*H194,2)</f>
        <v>0</v>
      </c>
      <c r="K194" s="184"/>
      <c r="L194" s="35"/>
      <c r="M194" s="185" t="s">
        <v>1</v>
      </c>
      <c r="N194" s="186" t="s">
        <v>41</v>
      </c>
      <c r="O194" s="78"/>
      <c r="P194" s="187">
        <f>O194*H194</f>
        <v>0</v>
      </c>
      <c r="Q194" s="187">
        <v>2.2759999999999999E-05</v>
      </c>
      <c r="R194" s="187">
        <f>Q194*H194</f>
        <v>0.0011379999999999999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204</v>
      </c>
      <c r="AT194" s="189" t="s">
        <v>142</v>
      </c>
      <c r="AU194" s="189" t="s">
        <v>84</v>
      </c>
      <c r="AY194" s="15" t="s">
        <v>140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84</v>
      </c>
      <c r="BK194" s="190">
        <f>ROUND(I194*H194,2)</f>
        <v>0</v>
      </c>
      <c r="BL194" s="15" t="s">
        <v>204</v>
      </c>
      <c r="BM194" s="189" t="s">
        <v>1514</v>
      </c>
    </row>
    <row r="195" s="2" customFormat="1" ht="21.75" customHeight="1">
      <c r="A195" s="34"/>
      <c r="B195" s="176"/>
      <c r="C195" s="191" t="s">
        <v>396</v>
      </c>
      <c r="D195" s="191" t="s">
        <v>323</v>
      </c>
      <c r="E195" s="192" t="s">
        <v>1515</v>
      </c>
      <c r="F195" s="193" t="s">
        <v>1516</v>
      </c>
      <c r="G195" s="194" t="s">
        <v>185</v>
      </c>
      <c r="H195" s="195">
        <v>50</v>
      </c>
      <c r="I195" s="196"/>
      <c r="J195" s="197">
        <f>ROUND(I195*H195,2)</f>
        <v>0</v>
      </c>
      <c r="K195" s="198"/>
      <c r="L195" s="199"/>
      <c r="M195" s="200" t="s">
        <v>1</v>
      </c>
      <c r="N195" s="201" t="s">
        <v>41</v>
      </c>
      <c r="O195" s="78"/>
      <c r="P195" s="187">
        <f>O195*H195</f>
        <v>0</v>
      </c>
      <c r="Q195" s="187">
        <v>0.00025000000000000001</v>
      </c>
      <c r="R195" s="187">
        <f>Q195*H195</f>
        <v>0.012500000000000001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270</v>
      </c>
      <c r="AT195" s="189" t="s">
        <v>323</v>
      </c>
      <c r="AU195" s="189" t="s">
        <v>84</v>
      </c>
      <c r="AY195" s="15" t="s">
        <v>140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84</v>
      </c>
      <c r="BK195" s="190">
        <f>ROUND(I195*H195,2)</f>
        <v>0</v>
      </c>
      <c r="BL195" s="15" t="s">
        <v>204</v>
      </c>
      <c r="BM195" s="189" t="s">
        <v>1517</v>
      </c>
    </row>
    <row r="196" s="2" customFormat="1" ht="21.75" customHeight="1">
      <c r="A196" s="34"/>
      <c r="B196" s="176"/>
      <c r="C196" s="177" t="s">
        <v>400</v>
      </c>
      <c r="D196" s="177" t="s">
        <v>142</v>
      </c>
      <c r="E196" s="178" t="s">
        <v>1518</v>
      </c>
      <c r="F196" s="179" t="s">
        <v>1519</v>
      </c>
      <c r="G196" s="180" t="s">
        <v>185</v>
      </c>
      <c r="H196" s="181">
        <v>11</v>
      </c>
      <c r="I196" s="182"/>
      <c r="J196" s="183">
        <f>ROUND(I196*H196,2)</f>
        <v>0</v>
      </c>
      <c r="K196" s="184"/>
      <c r="L196" s="35"/>
      <c r="M196" s="185" t="s">
        <v>1</v>
      </c>
      <c r="N196" s="186" t="s">
        <v>41</v>
      </c>
      <c r="O196" s="78"/>
      <c r="P196" s="187">
        <f>O196*H196</f>
        <v>0</v>
      </c>
      <c r="Q196" s="187">
        <v>2.2759999999999999E-05</v>
      </c>
      <c r="R196" s="187">
        <f>Q196*H196</f>
        <v>0.00025035999999999998</v>
      </c>
      <c r="S196" s="187">
        <v>0</v>
      </c>
      <c r="T196" s="18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204</v>
      </c>
      <c r="AT196" s="189" t="s">
        <v>142</v>
      </c>
      <c r="AU196" s="189" t="s">
        <v>84</v>
      </c>
      <c r="AY196" s="15" t="s">
        <v>140</v>
      </c>
      <c r="BE196" s="190">
        <f>IF(N196="základná",J196,0)</f>
        <v>0</v>
      </c>
      <c r="BF196" s="190">
        <f>IF(N196="znížená",J196,0)</f>
        <v>0</v>
      </c>
      <c r="BG196" s="190">
        <f>IF(N196="zákl. prenesená",J196,0)</f>
        <v>0</v>
      </c>
      <c r="BH196" s="190">
        <f>IF(N196="zníž. prenesená",J196,0)</f>
        <v>0</v>
      </c>
      <c r="BI196" s="190">
        <f>IF(N196="nulová",J196,0)</f>
        <v>0</v>
      </c>
      <c r="BJ196" s="15" t="s">
        <v>84</v>
      </c>
      <c r="BK196" s="190">
        <f>ROUND(I196*H196,2)</f>
        <v>0</v>
      </c>
      <c r="BL196" s="15" t="s">
        <v>204</v>
      </c>
      <c r="BM196" s="189" t="s">
        <v>1520</v>
      </c>
    </row>
    <row r="197" s="2" customFormat="1" ht="21.75" customHeight="1">
      <c r="A197" s="34"/>
      <c r="B197" s="176"/>
      <c r="C197" s="191" t="s">
        <v>404</v>
      </c>
      <c r="D197" s="191" t="s">
        <v>323</v>
      </c>
      <c r="E197" s="192" t="s">
        <v>1521</v>
      </c>
      <c r="F197" s="193" t="s">
        <v>1522</v>
      </c>
      <c r="G197" s="194" t="s">
        <v>185</v>
      </c>
      <c r="H197" s="195">
        <v>11</v>
      </c>
      <c r="I197" s="196"/>
      <c r="J197" s="197">
        <f>ROUND(I197*H197,2)</f>
        <v>0</v>
      </c>
      <c r="K197" s="198"/>
      <c r="L197" s="199"/>
      <c r="M197" s="200" t="s">
        <v>1</v>
      </c>
      <c r="N197" s="201" t="s">
        <v>41</v>
      </c>
      <c r="O197" s="78"/>
      <c r="P197" s="187">
        <f>O197*H197</f>
        <v>0</v>
      </c>
      <c r="Q197" s="187">
        <v>6.9999999999999994E-05</v>
      </c>
      <c r="R197" s="187">
        <f>Q197*H197</f>
        <v>0.00076999999999999996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270</v>
      </c>
      <c r="AT197" s="189" t="s">
        <v>323</v>
      </c>
      <c r="AU197" s="189" t="s">
        <v>84</v>
      </c>
      <c r="AY197" s="15" t="s">
        <v>140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84</v>
      </c>
      <c r="BK197" s="190">
        <f>ROUND(I197*H197,2)</f>
        <v>0</v>
      </c>
      <c r="BL197" s="15" t="s">
        <v>204</v>
      </c>
      <c r="BM197" s="189" t="s">
        <v>1523</v>
      </c>
    </row>
    <row r="198" s="2" customFormat="1" ht="24.15" customHeight="1">
      <c r="A198" s="34"/>
      <c r="B198" s="176"/>
      <c r="C198" s="177" t="s">
        <v>408</v>
      </c>
      <c r="D198" s="177" t="s">
        <v>142</v>
      </c>
      <c r="E198" s="178" t="s">
        <v>1524</v>
      </c>
      <c r="F198" s="179" t="s">
        <v>1525</v>
      </c>
      <c r="G198" s="180" t="s">
        <v>185</v>
      </c>
      <c r="H198" s="181">
        <v>10</v>
      </c>
      <c r="I198" s="182"/>
      <c r="J198" s="183">
        <f>ROUND(I198*H198,2)</f>
        <v>0</v>
      </c>
      <c r="K198" s="184"/>
      <c r="L198" s="35"/>
      <c r="M198" s="185" t="s">
        <v>1</v>
      </c>
      <c r="N198" s="186" t="s">
        <v>41</v>
      </c>
      <c r="O198" s="78"/>
      <c r="P198" s="187">
        <f>O198*H198</f>
        <v>0</v>
      </c>
      <c r="Q198" s="187">
        <v>4.0000000000000003E-05</v>
      </c>
      <c r="R198" s="187">
        <f>Q198*H198</f>
        <v>0.00040000000000000002</v>
      </c>
      <c r="S198" s="187">
        <v>0</v>
      </c>
      <c r="T198" s="18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9" t="s">
        <v>204</v>
      </c>
      <c r="AT198" s="189" t="s">
        <v>142</v>
      </c>
      <c r="AU198" s="189" t="s">
        <v>84</v>
      </c>
      <c r="AY198" s="15" t="s">
        <v>140</v>
      </c>
      <c r="BE198" s="190">
        <f>IF(N198="základná",J198,0)</f>
        <v>0</v>
      </c>
      <c r="BF198" s="190">
        <f>IF(N198="znížená",J198,0)</f>
        <v>0</v>
      </c>
      <c r="BG198" s="190">
        <f>IF(N198="zákl. prenesená",J198,0)</f>
        <v>0</v>
      </c>
      <c r="BH198" s="190">
        <f>IF(N198="zníž. prenesená",J198,0)</f>
        <v>0</v>
      </c>
      <c r="BI198" s="190">
        <f>IF(N198="nulová",J198,0)</f>
        <v>0</v>
      </c>
      <c r="BJ198" s="15" t="s">
        <v>84</v>
      </c>
      <c r="BK198" s="190">
        <f>ROUND(I198*H198,2)</f>
        <v>0</v>
      </c>
      <c r="BL198" s="15" t="s">
        <v>204</v>
      </c>
      <c r="BM198" s="189" t="s">
        <v>1526</v>
      </c>
    </row>
    <row r="199" s="2" customFormat="1" ht="24.15" customHeight="1">
      <c r="A199" s="34"/>
      <c r="B199" s="176"/>
      <c r="C199" s="191" t="s">
        <v>412</v>
      </c>
      <c r="D199" s="191" t="s">
        <v>323</v>
      </c>
      <c r="E199" s="192" t="s">
        <v>1527</v>
      </c>
      <c r="F199" s="193" t="s">
        <v>1528</v>
      </c>
      <c r="G199" s="194" t="s">
        <v>185</v>
      </c>
      <c r="H199" s="195">
        <v>10</v>
      </c>
      <c r="I199" s="196"/>
      <c r="J199" s="197">
        <f>ROUND(I199*H199,2)</f>
        <v>0</v>
      </c>
      <c r="K199" s="198"/>
      <c r="L199" s="199"/>
      <c r="M199" s="200" t="s">
        <v>1</v>
      </c>
      <c r="N199" s="201" t="s">
        <v>41</v>
      </c>
      <c r="O199" s="78"/>
      <c r="P199" s="187">
        <f>O199*H199</f>
        <v>0</v>
      </c>
      <c r="Q199" s="187">
        <v>0.016500000000000001</v>
      </c>
      <c r="R199" s="187">
        <f>Q199*H199</f>
        <v>0.16500000000000001</v>
      </c>
      <c r="S199" s="187">
        <v>0</v>
      </c>
      <c r="T199" s="18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9" t="s">
        <v>270</v>
      </c>
      <c r="AT199" s="189" t="s">
        <v>323</v>
      </c>
      <c r="AU199" s="189" t="s">
        <v>84</v>
      </c>
      <c r="AY199" s="15" t="s">
        <v>140</v>
      </c>
      <c r="BE199" s="190">
        <f>IF(N199="základná",J199,0)</f>
        <v>0</v>
      </c>
      <c r="BF199" s="190">
        <f>IF(N199="znížená",J199,0)</f>
        <v>0</v>
      </c>
      <c r="BG199" s="190">
        <f>IF(N199="zákl. prenesená",J199,0)</f>
        <v>0</v>
      </c>
      <c r="BH199" s="190">
        <f>IF(N199="zníž. prenesená",J199,0)</f>
        <v>0</v>
      </c>
      <c r="BI199" s="190">
        <f>IF(N199="nulová",J199,0)</f>
        <v>0</v>
      </c>
      <c r="BJ199" s="15" t="s">
        <v>84</v>
      </c>
      <c r="BK199" s="190">
        <f>ROUND(I199*H199,2)</f>
        <v>0</v>
      </c>
      <c r="BL199" s="15" t="s">
        <v>204</v>
      </c>
      <c r="BM199" s="189" t="s">
        <v>1529</v>
      </c>
    </row>
    <row r="200" s="2" customFormat="1" ht="16.5" customHeight="1">
      <c r="A200" s="34"/>
      <c r="B200" s="176"/>
      <c r="C200" s="177" t="s">
        <v>416</v>
      </c>
      <c r="D200" s="177" t="s">
        <v>142</v>
      </c>
      <c r="E200" s="178" t="s">
        <v>1530</v>
      </c>
      <c r="F200" s="179" t="s">
        <v>1531</v>
      </c>
      <c r="G200" s="180" t="s">
        <v>185</v>
      </c>
      <c r="H200" s="181">
        <v>10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41</v>
      </c>
      <c r="O200" s="78"/>
      <c r="P200" s="187">
        <f>O200*H200</f>
        <v>0</v>
      </c>
      <c r="Q200" s="187">
        <v>4.0000000000000003E-05</v>
      </c>
      <c r="R200" s="187">
        <f>Q200*H200</f>
        <v>0.00040000000000000002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204</v>
      </c>
      <c r="AT200" s="189" t="s">
        <v>142</v>
      </c>
      <c r="AU200" s="189" t="s">
        <v>84</v>
      </c>
      <c r="AY200" s="15" t="s">
        <v>140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84</v>
      </c>
      <c r="BK200" s="190">
        <f>ROUND(I200*H200,2)</f>
        <v>0</v>
      </c>
      <c r="BL200" s="15" t="s">
        <v>204</v>
      </c>
      <c r="BM200" s="189" t="s">
        <v>1532</v>
      </c>
    </row>
    <row r="201" s="2" customFormat="1" ht="24.15" customHeight="1">
      <c r="A201" s="34"/>
      <c r="B201" s="176"/>
      <c r="C201" s="191" t="s">
        <v>420</v>
      </c>
      <c r="D201" s="191" t="s">
        <v>323</v>
      </c>
      <c r="E201" s="192" t="s">
        <v>1533</v>
      </c>
      <c r="F201" s="193" t="s">
        <v>1534</v>
      </c>
      <c r="G201" s="194" t="s">
        <v>185</v>
      </c>
      <c r="H201" s="195">
        <v>10</v>
      </c>
      <c r="I201" s="196"/>
      <c r="J201" s="197">
        <f>ROUND(I201*H201,2)</f>
        <v>0</v>
      </c>
      <c r="K201" s="198"/>
      <c r="L201" s="199"/>
      <c r="M201" s="200" t="s">
        <v>1</v>
      </c>
      <c r="N201" s="201" t="s">
        <v>41</v>
      </c>
      <c r="O201" s="78"/>
      <c r="P201" s="187">
        <f>O201*H201</f>
        <v>0</v>
      </c>
      <c r="Q201" s="187">
        <v>0.00067000000000000002</v>
      </c>
      <c r="R201" s="187">
        <f>Q201*H201</f>
        <v>0.0067000000000000002</v>
      </c>
      <c r="S201" s="187">
        <v>0</v>
      </c>
      <c r="T201" s="18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9" t="s">
        <v>270</v>
      </c>
      <c r="AT201" s="189" t="s">
        <v>323</v>
      </c>
      <c r="AU201" s="189" t="s">
        <v>84</v>
      </c>
      <c r="AY201" s="15" t="s">
        <v>140</v>
      </c>
      <c r="BE201" s="190">
        <f>IF(N201="základná",J201,0)</f>
        <v>0</v>
      </c>
      <c r="BF201" s="190">
        <f>IF(N201="znížená",J201,0)</f>
        <v>0</v>
      </c>
      <c r="BG201" s="190">
        <f>IF(N201="zákl. prenesená",J201,0)</f>
        <v>0</v>
      </c>
      <c r="BH201" s="190">
        <f>IF(N201="zníž. prenesená",J201,0)</f>
        <v>0</v>
      </c>
      <c r="BI201" s="190">
        <f>IF(N201="nulová",J201,0)</f>
        <v>0</v>
      </c>
      <c r="BJ201" s="15" t="s">
        <v>84</v>
      </c>
      <c r="BK201" s="190">
        <f>ROUND(I201*H201,2)</f>
        <v>0</v>
      </c>
      <c r="BL201" s="15" t="s">
        <v>204</v>
      </c>
      <c r="BM201" s="189" t="s">
        <v>1535</v>
      </c>
    </row>
    <row r="202" s="2" customFormat="1" ht="16.5" customHeight="1">
      <c r="A202" s="34"/>
      <c r="B202" s="176"/>
      <c r="C202" s="177" t="s">
        <v>424</v>
      </c>
      <c r="D202" s="177" t="s">
        <v>142</v>
      </c>
      <c r="E202" s="178" t="s">
        <v>1536</v>
      </c>
      <c r="F202" s="179" t="s">
        <v>1537</v>
      </c>
      <c r="G202" s="180" t="s">
        <v>185</v>
      </c>
      <c r="H202" s="181">
        <v>2</v>
      </c>
      <c r="I202" s="182"/>
      <c r="J202" s="183">
        <f>ROUND(I202*H202,2)</f>
        <v>0</v>
      </c>
      <c r="K202" s="184"/>
      <c r="L202" s="35"/>
      <c r="M202" s="185" t="s">
        <v>1</v>
      </c>
      <c r="N202" s="186" t="s">
        <v>41</v>
      </c>
      <c r="O202" s="78"/>
      <c r="P202" s="187">
        <f>O202*H202</f>
        <v>0</v>
      </c>
      <c r="Q202" s="187">
        <v>6.0000000000000002E-05</v>
      </c>
      <c r="R202" s="187">
        <f>Q202*H202</f>
        <v>0.00012</v>
      </c>
      <c r="S202" s="187">
        <v>0</v>
      </c>
      <c r="T202" s="18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204</v>
      </c>
      <c r="AT202" s="189" t="s">
        <v>142</v>
      </c>
      <c r="AU202" s="189" t="s">
        <v>84</v>
      </c>
      <c r="AY202" s="15" t="s">
        <v>140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84</v>
      </c>
      <c r="BK202" s="190">
        <f>ROUND(I202*H202,2)</f>
        <v>0</v>
      </c>
      <c r="BL202" s="15" t="s">
        <v>204</v>
      </c>
      <c r="BM202" s="189" t="s">
        <v>1538</v>
      </c>
    </row>
    <row r="203" s="2" customFormat="1" ht="24.15" customHeight="1">
      <c r="A203" s="34"/>
      <c r="B203" s="176"/>
      <c r="C203" s="191" t="s">
        <v>428</v>
      </c>
      <c r="D203" s="191" t="s">
        <v>323</v>
      </c>
      <c r="E203" s="192" t="s">
        <v>1539</v>
      </c>
      <c r="F203" s="193" t="s">
        <v>1540</v>
      </c>
      <c r="G203" s="194" t="s">
        <v>185</v>
      </c>
      <c r="H203" s="195">
        <v>2</v>
      </c>
      <c r="I203" s="196"/>
      <c r="J203" s="197">
        <f>ROUND(I203*H203,2)</f>
        <v>0</v>
      </c>
      <c r="K203" s="198"/>
      <c r="L203" s="199"/>
      <c r="M203" s="200" t="s">
        <v>1</v>
      </c>
      <c r="N203" s="201" t="s">
        <v>41</v>
      </c>
      <c r="O203" s="78"/>
      <c r="P203" s="187">
        <f>O203*H203</f>
        <v>0</v>
      </c>
      <c r="Q203" s="187">
        <v>0.001</v>
      </c>
      <c r="R203" s="187">
        <f>Q203*H203</f>
        <v>0.002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270</v>
      </c>
      <c r="AT203" s="189" t="s">
        <v>323</v>
      </c>
      <c r="AU203" s="189" t="s">
        <v>84</v>
      </c>
      <c r="AY203" s="15" t="s">
        <v>140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84</v>
      </c>
      <c r="BK203" s="190">
        <f>ROUND(I203*H203,2)</f>
        <v>0</v>
      </c>
      <c r="BL203" s="15" t="s">
        <v>204</v>
      </c>
      <c r="BM203" s="189" t="s">
        <v>1541</v>
      </c>
    </row>
    <row r="204" s="2" customFormat="1" ht="16.5" customHeight="1">
      <c r="A204" s="34"/>
      <c r="B204" s="176"/>
      <c r="C204" s="177" t="s">
        <v>432</v>
      </c>
      <c r="D204" s="177" t="s">
        <v>142</v>
      </c>
      <c r="E204" s="178" t="s">
        <v>1542</v>
      </c>
      <c r="F204" s="179" t="s">
        <v>1543</v>
      </c>
      <c r="G204" s="180" t="s">
        <v>185</v>
      </c>
      <c r="H204" s="181">
        <v>1</v>
      </c>
      <c r="I204" s="182"/>
      <c r="J204" s="183">
        <f>ROUND(I204*H204,2)</f>
        <v>0</v>
      </c>
      <c r="K204" s="184"/>
      <c r="L204" s="35"/>
      <c r="M204" s="185" t="s">
        <v>1</v>
      </c>
      <c r="N204" s="186" t="s">
        <v>41</v>
      </c>
      <c r="O204" s="78"/>
      <c r="P204" s="187">
        <f>O204*H204</f>
        <v>0</v>
      </c>
      <c r="Q204" s="187">
        <v>6.0000000000000002E-05</v>
      </c>
      <c r="R204" s="187">
        <f>Q204*H204</f>
        <v>6.0000000000000002E-05</v>
      </c>
      <c r="S204" s="187">
        <v>0</v>
      </c>
      <c r="T204" s="18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9" t="s">
        <v>204</v>
      </c>
      <c r="AT204" s="189" t="s">
        <v>142</v>
      </c>
      <c r="AU204" s="189" t="s">
        <v>84</v>
      </c>
      <c r="AY204" s="15" t="s">
        <v>140</v>
      </c>
      <c r="BE204" s="190">
        <f>IF(N204="základná",J204,0)</f>
        <v>0</v>
      </c>
      <c r="BF204" s="190">
        <f>IF(N204="znížená",J204,0)</f>
        <v>0</v>
      </c>
      <c r="BG204" s="190">
        <f>IF(N204="zákl. prenesená",J204,0)</f>
        <v>0</v>
      </c>
      <c r="BH204" s="190">
        <f>IF(N204="zníž. prenesená",J204,0)</f>
        <v>0</v>
      </c>
      <c r="BI204" s="190">
        <f>IF(N204="nulová",J204,0)</f>
        <v>0</v>
      </c>
      <c r="BJ204" s="15" t="s">
        <v>84</v>
      </c>
      <c r="BK204" s="190">
        <f>ROUND(I204*H204,2)</f>
        <v>0</v>
      </c>
      <c r="BL204" s="15" t="s">
        <v>204</v>
      </c>
      <c r="BM204" s="189" t="s">
        <v>1544</v>
      </c>
    </row>
    <row r="205" s="2" customFormat="1" ht="16.5" customHeight="1">
      <c r="A205" s="34"/>
      <c r="B205" s="176"/>
      <c r="C205" s="191" t="s">
        <v>436</v>
      </c>
      <c r="D205" s="191" t="s">
        <v>323</v>
      </c>
      <c r="E205" s="192" t="s">
        <v>1545</v>
      </c>
      <c r="F205" s="193" t="s">
        <v>1546</v>
      </c>
      <c r="G205" s="194" t="s">
        <v>185</v>
      </c>
      <c r="H205" s="195">
        <v>1</v>
      </c>
      <c r="I205" s="196"/>
      <c r="J205" s="197">
        <f>ROUND(I205*H205,2)</f>
        <v>0</v>
      </c>
      <c r="K205" s="198"/>
      <c r="L205" s="199"/>
      <c r="M205" s="200" t="s">
        <v>1</v>
      </c>
      <c r="N205" s="201" t="s">
        <v>41</v>
      </c>
      <c r="O205" s="78"/>
      <c r="P205" s="187">
        <f>O205*H205</f>
        <v>0</v>
      </c>
      <c r="Q205" s="187">
        <v>0.0011100000000000001</v>
      </c>
      <c r="R205" s="187">
        <f>Q205*H205</f>
        <v>0.0011100000000000001</v>
      </c>
      <c r="S205" s="187">
        <v>0</v>
      </c>
      <c r="T205" s="18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270</v>
      </c>
      <c r="AT205" s="189" t="s">
        <v>323</v>
      </c>
      <c r="AU205" s="189" t="s">
        <v>84</v>
      </c>
      <c r="AY205" s="15" t="s">
        <v>140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84</v>
      </c>
      <c r="BK205" s="190">
        <f>ROUND(I205*H205,2)</f>
        <v>0</v>
      </c>
      <c r="BL205" s="15" t="s">
        <v>204</v>
      </c>
      <c r="BM205" s="189" t="s">
        <v>1547</v>
      </c>
    </row>
    <row r="206" s="2" customFormat="1" ht="24.15" customHeight="1">
      <c r="A206" s="34"/>
      <c r="B206" s="176"/>
      <c r="C206" s="177" t="s">
        <v>440</v>
      </c>
      <c r="D206" s="177" t="s">
        <v>142</v>
      </c>
      <c r="E206" s="178" t="s">
        <v>1548</v>
      </c>
      <c r="F206" s="179" t="s">
        <v>1549</v>
      </c>
      <c r="G206" s="180" t="s">
        <v>185</v>
      </c>
      <c r="H206" s="181">
        <v>68</v>
      </c>
      <c r="I206" s="182"/>
      <c r="J206" s="183">
        <f>ROUND(I206*H206,2)</f>
        <v>0</v>
      </c>
      <c r="K206" s="184"/>
      <c r="L206" s="35"/>
      <c r="M206" s="185" t="s">
        <v>1</v>
      </c>
      <c r="N206" s="186" t="s">
        <v>41</v>
      </c>
      <c r="O206" s="78"/>
      <c r="P206" s="187">
        <f>O206*H206</f>
        <v>0</v>
      </c>
      <c r="Q206" s="187">
        <v>0.00012852</v>
      </c>
      <c r="R206" s="187">
        <f>Q206*H206</f>
        <v>0.0087393599999999998</v>
      </c>
      <c r="S206" s="187">
        <v>0</v>
      </c>
      <c r="T206" s="18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204</v>
      </c>
      <c r="AT206" s="189" t="s">
        <v>142</v>
      </c>
      <c r="AU206" s="189" t="s">
        <v>84</v>
      </c>
      <c r="AY206" s="15" t="s">
        <v>140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84</v>
      </c>
      <c r="BK206" s="190">
        <f>ROUND(I206*H206,2)</f>
        <v>0</v>
      </c>
      <c r="BL206" s="15" t="s">
        <v>204</v>
      </c>
      <c r="BM206" s="189" t="s">
        <v>359</v>
      </c>
    </row>
    <row r="207" s="2" customFormat="1" ht="24.15" customHeight="1">
      <c r="A207" s="34"/>
      <c r="B207" s="176"/>
      <c r="C207" s="191" t="s">
        <v>444</v>
      </c>
      <c r="D207" s="191" t="s">
        <v>323</v>
      </c>
      <c r="E207" s="192" t="s">
        <v>1550</v>
      </c>
      <c r="F207" s="193" t="s">
        <v>1551</v>
      </c>
      <c r="G207" s="194" t="s">
        <v>185</v>
      </c>
      <c r="H207" s="195">
        <v>68</v>
      </c>
      <c r="I207" s="196"/>
      <c r="J207" s="197">
        <f>ROUND(I207*H207,2)</f>
        <v>0</v>
      </c>
      <c r="K207" s="198"/>
      <c r="L207" s="199"/>
      <c r="M207" s="200" t="s">
        <v>1</v>
      </c>
      <c r="N207" s="201" t="s">
        <v>41</v>
      </c>
      <c r="O207" s="78"/>
      <c r="P207" s="187">
        <f>O207*H207</f>
        <v>0</v>
      </c>
      <c r="Q207" s="187">
        <v>0.00018000000000000001</v>
      </c>
      <c r="R207" s="187">
        <f>Q207*H207</f>
        <v>0.012240000000000001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270</v>
      </c>
      <c r="AT207" s="189" t="s">
        <v>323</v>
      </c>
      <c r="AU207" s="189" t="s">
        <v>84</v>
      </c>
      <c r="AY207" s="15" t="s">
        <v>140</v>
      </c>
      <c r="BE207" s="190">
        <f>IF(N207="základná",J207,0)</f>
        <v>0</v>
      </c>
      <c r="BF207" s="190">
        <f>IF(N207="znížená",J207,0)</f>
        <v>0</v>
      </c>
      <c r="BG207" s="190">
        <f>IF(N207="zákl. prenesená",J207,0)</f>
        <v>0</v>
      </c>
      <c r="BH207" s="190">
        <f>IF(N207="zníž. prenesená",J207,0)</f>
        <v>0</v>
      </c>
      <c r="BI207" s="190">
        <f>IF(N207="nulová",J207,0)</f>
        <v>0</v>
      </c>
      <c r="BJ207" s="15" t="s">
        <v>84</v>
      </c>
      <c r="BK207" s="190">
        <f>ROUND(I207*H207,2)</f>
        <v>0</v>
      </c>
      <c r="BL207" s="15" t="s">
        <v>204</v>
      </c>
      <c r="BM207" s="189" t="s">
        <v>1552</v>
      </c>
    </row>
    <row r="208" s="2" customFormat="1" ht="24.15" customHeight="1">
      <c r="A208" s="34"/>
      <c r="B208" s="176"/>
      <c r="C208" s="177" t="s">
        <v>448</v>
      </c>
      <c r="D208" s="177" t="s">
        <v>142</v>
      </c>
      <c r="E208" s="178" t="s">
        <v>1553</v>
      </c>
      <c r="F208" s="179" t="s">
        <v>1554</v>
      </c>
      <c r="G208" s="180" t="s">
        <v>1555</v>
      </c>
      <c r="H208" s="181">
        <v>3</v>
      </c>
      <c r="I208" s="182"/>
      <c r="J208" s="183">
        <f>ROUND(I208*H208,2)</f>
        <v>0</v>
      </c>
      <c r="K208" s="184"/>
      <c r="L208" s="35"/>
      <c r="M208" s="185" t="s">
        <v>1</v>
      </c>
      <c r="N208" s="186" t="s">
        <v>41</v>
      </c>
      <c r="O208" s="78"/>
      <c r="P208" s="187">
        <f>O208*H208</f>
        <v>0</v>
      </c>
      <c r="Q208" s="187">
        <v>0.00026049999999999999</v>
      </c>
      <c r="R208" s="187">
        <f>Q208*H208</f>
        <v>0.00078149999999999997</v>
      </c>
      <c r="S208" s="187">
        <v>0</v>
      </c>
      <c r="T208" s="18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204</v>
      </c>
      <c r="AT208" s="189" t="s">
        <v>142</v>
      </c>
      <c r="AU208" s="189" t="s">
        <v>84</v>
      </c>
      <c r="AY208" s="15" t="s">
        <v>140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84</v>
      </c>
      <c r="BK208" s="190">
        <f>ROUND(I208*H208,2)</f>
        <v>0</v>
      </c>
      <c r="BL208" s="15" t="s">
        <v>204</v>
      </c>
      <c r="BM208" s="189" t="s">
        <v>1556</v>
      </c>
    </row>
    <row r="209" s="2" customFormat="1" ht="37.8" customHeight="1">
      <c r="A209" s="34"/>
      <c r="B209" s="176"/>
      <c r="C209" s="191" t="s">
        <v>452</v>
      </c>
      <c r="D209" s="191" t="s">
        <v>323</v>
      </c>
      <c r="E209" s="192" t="s">
        <v>1557</v>
      </c>
      <c r="F209" s="193" t="s">
        <v>1558</v>
      </c>
      <c r="G209" s="194" t="s">
        <v>185</v>
      </c>
      <c r="H209" s="195">
        <v>3</v>
      </c>
      <c r="I209" s="196"/>
      <c r="J209" s="197">
        <f>ROUND(I209*H209,2)</f>
        <v>0</v>
      </c>
      <c r="K209" s="198"/>
      <c r="L209" s="199"/>
      <c r="M209" s="200" t="s">
        <v>1</v>
      </c>
      <c r="N209" s="201" t="s">
        <v>41</v>
      </c>
      <c r="O209" s="78"/>
      <c r="P209" s="187">
        <f>O209*H209</f>
        <v>0</v>
      </c>
      <c r="Q209" s="187">
        <v>0.018499999999999999</v>
      </c>
      <c r="R209" s="187">
        <f>Q209*H209</f>
        <v>0.055499999999999994</v>
      </c>
      <c r="S209" s="187">
        <v>0</v>
      </c>
      <c r="T209" s="18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9" t="s">
        <v>270</v>
      </c>
      <c r="AT209" s="189" t="s">
        <v>323</v>
      </c>
      <c r="AU209" s="189" t="s">
        <v>84</v>
      </c>
      <c r="AY209" s="15" t="s">
        <v>140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5" t="s">
        <v>84</v>
      </c>
      <c r="BK209" s="190">
        <f>ROUND(I209*H209,2)</f>
        <v>0</v>
      </c>
      <c r="BL209" s="15" t="s">
        <v>204</v>
      </c>
      <c r="BM209" s="189" t="s">
        <v>1559</v>
      </c>
    </row>
    <row r="210" s="2" customFormat="1" ht="24.15" customHeight="1">
      <c r="A210" s="34"/>
      <c r="B210" s="176"/>
      <c r="C210" s="177" t="s">
        <v>458</v>
      </c>
      <c r="D210" s="177" t="s">
        <v>142</v>
      </c>
      <c r="E210" s="178" t="s">
        <v>1560</v>
      </c>
      <c r="F210" s="179" t="s">
        <v>1561</v>
      </c>
      <c r="G210" s="180" t="s">
        <v>185</v>
      </c>
      <c r="H210" s="181">
        <v>8</v>
      </c>
      <c r="I210" s="182"/>
      <c r="J210" s="183">
        <f>ROUND(I210*H210,2)</f>
        <v>0</v>
      </c>
      <c r="K210" s="184"/>
      <c r="L210" s="35"/>
      <c r="M210" s="185" t="s">
        <v>1</v>
      </c>
      <c r="N210" s="186" t="s">
        <v>41</v>
      </c>
      <c r="O210" s="78"/>
      <c r="P210" s="187">
        <f>O210*H210</f>
        <v>0</v>
      </c>
      <c r="Q210" s="187">
        <v>0.001913</v>
      </c>
      <c r="R210" s="187">
        <f>Q210*H210</f>
        <v>0.015304</v>
      </c>
      <c r="S210" s="187">
        <v>0</v>
      </c>
      <c r="T210" s="18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204</v>
      </c>
      <c r="AT210" s="189" t="s">
        <v>142</v>
      </c>
      <c r="AU210" s="189" t="s">
        <v>84</v>
      </c>
      <c r="AY210" s="15" t="s">
        <v>140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84</v>
      </c>
      <c r="BK210" s="190">
        <f>ROUND(I210*H210,2)</f>
        <v>0</v>
      </c>
      <c r="BL210" s="15" t="s">
        <v>204</v>
      </c>
      <c r="BM210" s="189" t="s">
        <v>1562</v>
      </c>
    </row>
    <row r="211" s="2" customFormat="1" ht="33" customHeight="1">
      <c r="A211" s="34"/>
      <c r="B211" s="176"/>
      <c r="C211" s="191" t="s">
        <v>466</v>
      </c>
      <c r="D211" s="191" t="s">
        <v>323</v>
      </c>
      <c r="E211" s="192" t="s">
        <v>1563</v>
      </c>
      <c r="F211" s="193" t="s">
        <v>1564</v>
      </c>
      <c r="G211" s="194" t="s">
        <v>185</v>
      </c>
      <c r="H211" s="195">
        <v>8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41</v>
      </c>
      <c r="O211" s="78"/>
      <c r="P211" s="187">
        <f>O211*H211</f>
        <v>0</v>
      </c>
      <c r="Q211" s="187">
        <v>0.012</v>
      </c>
      <c r="R211" s="187">
        <f>Q211*H211</f>
        <v>0.096000000000000002</v>
      </c>
      <c r="S211" s="187">
        <v>0</v>
      </c>
      <c r="T211" s="18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270</v>
      </c>
      <c r="AT211" s="189" t="s">
        <v>323</v>
      </c>
      <c r="AU211" s="189" t="s">
        <v>84</v>
      </c>
      <c r="AY211" s="15" t="s">
        <v>140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84</v>
      </c>
      <c r="BK211" s="190">
        <f>ROUND(I211*H211,2)</f>
        <v>0</v>
      </c>
      <c r="BL211" s="15" t="s">
        <v>204</v>
      </c>
      <c r="BM211" s="189" t="s">
        <v>1565</v>
      </c>
    </row>
    <row r="212" s="2" customFormat="1" ht="16.5" customHeight="1">
      <c r="A212" s="34"/>
      <c r="B212" s="176"/>
      <c r="C212" s="177" t="s">
        <v>470</v>
      </c>
      <c r="D212" s="177" t="s">
        <v>142</v>
      </c>
      <c r="E212" s="178" t="s">
        <v>1566</v>
      </c>
      <c r="F212" s="179" t="s">
        <v>1567</v>
      </c>
      <c r="G212" s="180" t="s">
        <v>194</v>
      </c>
      <c r="H212" s="181">
        <v>358</v>
      </c>
      <c r="I212" s="182"/>
      <c r="J212" s="183">
        <f>ROUND(I212*H212,2)</f>
        <v>0</v>
      </c>
      <c r="K212" s="184"/>
      <c r="L212" s="35"/>
      <c r="M212" s="185" t="s">
        <v>1</v>
      </c>
      <c r="N212" s="186" t="s">
        <v>41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</v>
      </c>
      <c r="T212" s="18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204</v>
      </c>
      <c r="AT212" s="189" t="s">
        <v>142</v>
      </c>
      <c r="AU212" s="189" t="s">
        <v>84</v>
      </c>
      <c r="AY212" s="15" t="s">
        <v>140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84</v>
      </c>
      <c r="BK212" s="190">
        <f>ROUND(I212*H212,2)</f>
        <v>0</v>
      </c>
      <c r="BL212" s="15" t="s">
        <v>204</v>
      </c>
      <c r="BM212" s="189" t="s">
        <v>519</v>
      </c>
    </row>
    <row r="213" s="2" customFormat="1" ht="24.15" customHeight="1">
      <c r="A213" s="34"/>
      <c r="B213" s="176"/>
      <c r="C213" s="177" t="s">
        <v>474</v>
      </c>
      <c r="D213" s="177" t="s">
        <v>142</v>
      </c>
      <c r="E213" s="178" t="s">
        <v>1568</v>
      </c>
      <c r="F213" s="179" t="s">
        <v>1569</v>
      </c>
      <c r="G213" s="180" t="s">
        <v>194</v>
      </c>
      <c r="H213" s="181">
        <v>358</v>
      </c>
      <c r="I213" s="182"/>
      <c r="J213" s="183">
        <f>ROUND(I213*H213,2)</f>
        <v>0</v>
      </c>
      <c r="K213" s="184"/>
      <c r="L213" s="35"/>
      <c r="M213" s="185" t="s">
        <v>1</v>
      </c>
      <c r="N213" s="186" t="s">
        <v>41</v>
      </c>
      <c r="O213" s="78"/>
      <c r="P213" s="187">
        <f>O213*H213</f>
        <v>0</v>
      </c>
      <c r="Q213" s="187">
        <v>1.0000000000000001E-05</v>
      </c>
      <c r="R213" s="187">
        <f>Q213*H213</f>
        <v>0.0035800000000000003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204</v>
      </c>
      <c r="AT213" s="189" t="s">
        <v>142</v>
      </c>
      <c r="AU213" s="189" t="s">
        <v>84</v>
      </c>
      <c r="AY213" s="15" t="s">
        <v>140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5" t="s">
        <v>84</v>
      </c>
      <c r="BK213" s="190">
        <f>ROUND(I213*H213,2)</f>
        <v>0</v>
      </c>
      <c r="BL213" s="15" t="s">
        <v>204</v>
      </c>
      <c r="BM213" s="189" t="s">
        <v>527</v>
      </c>
    </row>
    <row r="214" s="2" customFormat="1" ht="24.15" customHeight="1">
      <c r="A214" s="34"/>
      <c r="B214" s="176"/>
      <c r="C214" s="177" t="s">
        <v>478</v>
      </c>
      <c r="D214" s="177" t="s">
        <v>142</v>
      </c>
      <c r="E214" s="178" t="s">
        <v>1570</v>
      </c>
      <c r="F214" s="179" t="s">
        <v>1571</v>
      </c>
      <c r="G214" s="180" t="s">
        <v>613</v>
      </c>
      <c r="H214" s="202"/>
      <c r="I214" s="182"/>
      <c r="J214" s="183">
        <f>ROUND(I214*H214,2)</f>
        <v>0</v>
      </c>
      <c r="K214" s="184"/>
      <c r="L214" s="35"/>
      <c r="M214" s="185" t="s">
        <v>1</v>
      </c>
      <c r="N214" s="186" t="s">
        <v>41</v>
      </c>
      <c r="O214" s="78"/>
      <c r="P214" s="187">
        <f>O214*H214</f>
        <v>0</v>
      </c>
      <c r="Q214" s="187">
        <v>0</v>
      </c>
      <c r="R214" s="187">
        <f>Q214*H214</f>
        <v>0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204</v>
      </c>
      <c r="AT214" s="189" t="s">
        <v>142</v>
      </c>
      <c r="AU214" s="189" t="s">
        <v>84</v>
      </c>
      <c r="AY214" s="15" t="s">
        <v>140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84</v>
      </c>
      <c r="BK214" s="190">
        <f>ROUND(I214*H214,2)</f>
        <v>0</v>
      </c>
      <c r="BL214" s="15" t="s">
        <v>204</v>
      </c>
      <c r="BM214" s="189" t="s">
        <v>535</v>
      </c>
    </row>
    <row r="215" s="2" customFormat="1" ht="24.15" customHeight="1">
      <c r="A215" s="34"/>
      <c r="B215" s="176"/>
      <c r="C215" s="177" t="s">
        <v>482</v>
      </c>
      <c r="D215" s="177" t="s">
        <v>142</v>
      </c>
      <c r="E215" s="178" t="s">
        <v>1572</v>
      </c>
      <c r="F215" s="179" t="s">
        <v>1573</v>
      </c>
      <c r="G215" s="180" t="s">
        <v>613</v>
      </c>
      <c r="H215" s="202"/>
      <c r="I215" s="182"/>
      <c r="J215" s="183">
        <f>ROUND(I215*H215,2)</f>
        <v>0</v>
      </c>
      <c r="K215" s="184"/>
      <c r="L215" s="35"/>
      <c r="M215" s="185" t="s">
        <v>1</v>
      </c>
      <c r="N215" s="186" t="s">
        <v>41</v>
      </c>
      <c r="O215" s="78"/>
      <c r="P215" s="187">
        <f>O215*H215</f>
        <v>0</v>
      </c>
      <c r="Q215" s="187">
        <v>0</v>
      </c>
      <c r="R215" s="187">
        <f>Q215*H215</f>
        <v>0</v>
      </c>
      <c r="S215" s="187">
        <v>0</v>
      </c>
      <c r="T215" s="18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9" t="s">
        <v>204</v>
      </c>
      <c r="AT215" s="189" t="s">
        <v>142</v>
      </c>
      <c r="AU215" s="189" t="s">
        <v>84</v>
      </c>
      <c r="AY215" s="15" t="s">
        <v>140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5" t="s">
        <v>84</v>
      </c>
      <c r="BK215" s="190">
        <f>ROUND(I215*H215,2)</f>
        <v>0</v>
      </c>
      <c r="BL215" s="15" t="s">
        <v>204</v>
      </c>
      <c r="BM215" s="189" t="s">
        <v>541</v>
      </c>
    </row>
    <row r="216" s="12" customFormat="1" ht="22.8" customHeight="1">
      <c r="A216" s="12"/>
      <c r="B216" s="163"/>
      <c r="C216" s="12"/>
      <c r="D216" s="164" t="s">
        <v>74</v>
      </c>
      <c r="E216" s="174" t="s">
        <v>1574</v>
      </c>
      <c r="F216" s="174" t="s">
        <v>1575</v>
      </c>
      <c r="G216" s="12"/>
      <c r="H216" s="12"/>
      <c r="I216" s="166"/>
      <c r="J216" s="175">
        <f>BK216</f>
        <v>0</v>
      </c>
      <c r="K216" s="12"/>
      <c r="L216" s="163"/>
      <c r="M216" s="168"/>
      <c r="N216" s="169"/>
      <c r="O216" s="169"/>
      <c r="P216" s="170">
        <f>SUM(P217:P241)</f>
        <v>0</v>
      </c>
      <c r="Q216" s="169"/>
      <c r="R216" s="170">
        <f>SUM(R217:R241)</f>
        <v>0.78769187119999984</v>
      </c>
      <c r="S216" s="169"/>
      <c r="T216" s="171">
        <f>SUM(T217:T241)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64" t="s">
        <v>84</v>
      </c>
      <c r="AT216" s="172" t="s">
        <v>74</v>
      </c>
      <c r="AU216" s="172" t="s">
        <v>80</v>
      </c>
      <c r="AY216" s="164" t="s">
        <v>140</v>
      </c>
      <c r="BK216" s="173">
        <f>SUM(BK217:BK241)</f>
        <v>0</v>
      </c>
    </row>
    <row r="217" s="2" customFormat="1" ht="24.15" customHeight="1">
      <c r="A217" s="34"/>
      <c r="B217" s="176"/>
      <c r="C217" s="177" t="s">
        <v>487</v>
      </c>
      <c r="D217" s="177" t="s">
        <v>142</v>
      </c>
      <c r="E217" s="178" t="s">
        <v>1576</v>
      </c>
      <c r="F217" s="179" t="s">
        <v>1577</v>
      </c>
      <c r="G217" s="180" t="s">
        <v>185</v>
      </c>
      <c r="H217" s="181">
        <v>10</v>
      </c>
      <c r="I217" s="182"/>
      <c r="J217" s="183">
        <f>ROUND(I217*H217,2)</f>
        <v>0</v>
      </c>
      <c r="K217" s="184"/>
      <c r="L217" s="35"/>
      <c r="M217" s="185" t="s">
        <v>1</v>
      </c>
      <c r="N217" s="186" t="s">
        <v>41</v>
      </c>
      <c r="O217" s="78"/>
      <c r="P217" s="187">
        <f>O217*H217</f>
        <v>0</v>
      </c>
      <c r="Q217" s="187">
        <v>0.00072999999999999996</v>
      </c>
      <c r="R217" s="187">
        <f>Q217*H217</f>
        <v>0.0072999999999999992</v>
      </c>
      <c r="S217" s="187">
        <v>0</v>
      </c>
      <c r="T217" s="18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9" t="s">
        <v>204</v>
      </c>
      <c r="AT217" s="189" t="s">
        <v>142</v>
      </c>
      <c r="AU217" s="189" t="s">
        <v>84</v>
      </c>
      <c r="AY217" s="15" t="s">
        <v>140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5" t="s">
        <v>84</v>
      </c>
      <c r="BK217" s="190">
        <f>ROUND(I217*H217,2)</f>
        <v>0</v>
      </c>
      <c r="BL217" s="15" t="s">
        <v>204</v>
      </c>
      <c r="BM217" s="189" t="s">
        <v>1578</v>
      </c>
    </row>
    <row r="218" s="2" customFormat="1" ht="24.15" customHeight="1">
      <c r="A218" s="34"/>
      <c r="B218" s="176"/>
      <c r="C218" s="191" t="s">
        <v>491</v>
      </c>
      <c r="D218" s="191" t="s">
        <v>323</v>
      </c>
      <c r="E218" s="192" t="s">
        <v>1579</v>
      </c>
      <c r="F218" s="193" t="s">
        <v>1580</v>
      </c>
      <c r="G218" s="194" t="s">
        <v>185</v>
      </c>
      <c r="H218" s="195">
        <v>10</v>
      </c>
      <c r="I218" s="196"/>
      <c r="J218" s="197">
        <f>ROUND(I218*H218,2)</f>
        <v>0</v>
      </c>
      <c r="K218" s="198"/>
      <c r="L218" s="199"/>
      <c r="M218" s="200" t="s">
        <v>1</v>
      </c>
      <c r="N218" s="201" t="s">
        <v>41</v>
      </c>
      <c r="O218" s="78"/>
      <c r="P218" s="187">
        <f>O218*H218</f>
        <v>0</v>
      </c>
      <c r="Q218" s="187">
        <v>0.019300000000000001</v>
      </c>
      <c r="R218" s="187">
        <f>Q218*H218</f>
        <v>0.19300000000000001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270</v>
      </c>
      <c r="AT218" s="189" t="s">
        <v>323</v>
      </c>
      <c r="AU218" s="189" t="s">
        <v>84</v>
      </c>
      <c r="AY218" s="15" t="s">
        <v>140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84</v>
      </c>
      <c r="BK218" s="190">
        <f>ROUND(I218*H218,2)</f>
        <v>0</v>
      </c>
      <c r="BL218" s="15" t="s">
        <v>204</v>
      </c>
      <c r="BM218" s="189" t="s">
        <v>1581</v>
      </c>
    </row>
    <row r="219" s="2" customFormat="1" ht="24.15" customHeight="1">
      <c r="A219" s="34"/>
      <c r="B219" s="176"/>
      <c r="C219" s="177" t="s">
        <v>495</v>
      </c>
      <c r="D219" s="177" t="s">
        <v>142</v>
      </c>
      <c r="E219" s="178" t="s">
        <v>1582</v>
      </c>
      <c r="F219" s="179" t="s">
        <v>1583</v>
      </c>
      <c r="G219" s="180" t="s">
        <v>185</v>
      </c>
      <c r="H219" s="181">
        <v>11</v>
      </c>
      <c r="I219" s="182"/>
      <c r="J219" s="183">
        <f>ROUND(I219*H219,2)</f>
        <v>0</v>
      </c>
      <c r="K219" s="184"/>
      <c r="L219" s="35"/>
      <c r="M219" s="185" t="s">
        <v>1</v>
      </c>
      <c r="N219" s="186" t="s">
        <v>41</v>
      </c>
      <c r="O219" s="78"/>
      <c r="P219" s="187">
        <f>O219*H219</f>
        <v>0</v>
      </c>
      <c r="Q219" s="187">
        <v>0.00027999999999999998</v>
      </c>
      <c r="R219" s="187">
        <f>Q219*H219</f>
        <v>0.0030799999999999998</v>
      </c>
      <c r="S219" s="187">
        <v>0</v>
      </c>
      <c r="T219" s="18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9" t="s">
        <v>204</v>
      </c>
      <c r="AT219" s="189" t="s">
        <v>142</v>
      </c>
      <c r="AU219" s="189" t="s">
        <v>84</v>
      </c>
      <c r="AY219" s="15" t="s">
        <v>140</v>
      </c>
      <c r="BE219" s="190">
        <f>IF(N219="základná",J219,0)</f>
        <v>0</v>
      </c>
      <c r="BF219" s="190">
        <f>IF(N219="znížená",J219,0)</f>
        <v>0</v>
      </c>
      <c r="BG219" s="190">
        <f>IF(N219="zákl. prenesená",J219,0)</f>
        <v>0</v>
      </c>
      <c r="BH219" s="190">
        <f>IF(N219="zníž. prenesená",J219,0)</f>
        <v>0</v>
      </c>
      <c r="BI219" s="190">
        <f>IF(N219="nulová",J219,0)</f>
        <v>0</v>
      </c>
      <c r="BJ219" s="15" t="s">
        <v>84</v>
      </c>
      <c r="BK219" s="190">
        <f>ROUND(I219*H219,2)</f>
        <v>0</v>
      </c>
      <c r="BL219" s="15" t="s">
        <v>204</v>
      </c>
      <c r="BM219" s="189" t="s">
        <v>1584</v>
      </c>
    </row>
    <row r="220" s="2" customFormat="1" ht="16.5" customHeight="1">
      <c r="A220" s="34"/>
      <c r="B220" s="176"/>
      <c r="C220" s="191" t="s">
        <v>499</v>
      </c>
      <c r="D220" s="191" t="s">
        <v>323</v>
      </c>
      <c r="E220" s="192" t="s">
        <v>1585</v>
      </c>
      <c r="F220" s="193" t="s">
        <v>1586</v>
      </c>
      <c r="G220" s="194" t="s">
        <v>185</v>
      </c>
      <c r="H220" s="195">
        <v>11</v>
      </c>
      <c r="I220" s="196"/>
      <c r="J220" s="197">
        <f>ROUND(I220*H220,2)</f>
        <v>0</v>
      </c>
      <c r="K220" s="198"/>
      <c r="L220" s="199"/>
      <c r="M220" s="200" t="s">
        <v>1</v>
      </c>
      <c r="N220" s="201" t="s">
        <v>41</v>
      </c>
      <c r="O220" s="78"/>
      <c r="P220" s="187">
        <f>O220*H220</f>
        <v>0</v>
      </c>
      <c r="Q220" s="187">
        <v>0.0135</v>
      </c>
      <c r="R220" s="187">
        <f>Q220*H220</f>
        <v>0.14849999999999999</v>
      </c>
      <c r="S220" s="187">
        <v>0</v>
      </c>
      <c r="T220" s="18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9" t="s">
        <v>270</v>
      </c>
      <c r="AT220" s="189" t="s">
        <v>323</v>
      </c>
      <c r="AU220" s="189" t="s">
        <v>84</v>
      </c>
      <c r="AY220" s="15" t="s">
        <v>140</v>
      </c>
      <c r="BE220" s="190">
        <f>IF(N220="základná",J220,0)</f>
        <v>0</v>
      </c>
      <c r="BF220" s="190">
        <f>IF(N220="znížená",J220,0)</f>
        <v>0</v>
      </c>
      <c r="BG220" s="190">
        <f>IF(N220="zákl. prenesená",J220,0)</f>
        <v>0</v>
      </c>
      <c r="BH220" s="190">
        <f>IF(N220="zníž. prenesená",J220,0)</f>
        <v>0</v>
      </c>
      <c r="BI220" s="190">
        <f>IF(N220="nulová",J220,0)</f>
        <v>0</v>
      </c>
      <c r="BJ220" s="15" t="s">
        <v>84</v>
      </c>
      <c r="BK220" s="190">
        <f>ROUND(I220*H220,2)</f>
        <v>0</v>
      </c>
      <c r="BL220" s="15" t="s">
        <v>204</v>
      </c>
      <c r="BM220" s="189" t="s">
        <v>1587</v>
      </c>
    </row>
    <row r="221" s="2" customFormat="1" ht="33" customHeight="1">
      <c r="A221" s="34"/>
      <c r="B221" s="176"/>
      <c r="C221" s="177" t="s">
        <v>503</v>
      </c>
      <c r="D221" s="177" t="s">
        <v>142</v>
      </c>
      <c r="E221" s="178" t="s">
        <v>1588</v>
      </c>
      <c r="F221" s="179" t="s">
        <v>1589</v>
      </c>
      <c r="G221" s="180" t="s">
        <v>1555</v>
      </c>
      <c r="H221" s="181">
        <v>9</v>
      </c>
      <c r="I221" s="182"/>
      <c r="J221" s="183">
        <f>ROUND(I221*H221,2)</f>
        <v>0</v>
      </c>
      <c r="K221" s="184"/>
      <c r="L221" s="35"/>
      <c r="M221" s="185" t="s">
        <v>1</v>
      </c>
      <c r="N221" s="186" t="s">
        <v>41</v>
      </c>
      <c r="O221" s="78"/>
      <c r="P221" s="187">
        <f>O221*H221</f>
        <v>0</v>
      </c>
      <c r="Q221" s="187">
        <v>0.00065773679999999997</v>
      </c>
      <c r="R221" s="187">
        <f>Q221*H221</f>
        <v>0.0059196311999999999</v>
      </c>
      <c r="S221" s="187">
        <v>0</v>
      </c>
      <c r="T221" s="18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9" t="s">
        <v>204</v>
      </c>
      <c r="AT221" s="189" t="s">
        <v>142</v>
      </c>
      <c r="AU221" s="189" t="s">
        <v>84</v>
      </c>
      <c r="AY221" s="15" t="s">
        <v>140</v>
      </c>
      <c r="BE221" s="190">
        <f>IF(N221="základná",J221,0)</f>
        <v>0</v>
      </c>
      <c r="BF221" s="190">
        <f>IF(N221="znížená",J221,0)</f>
        <v>0</v>
      </c>
      <c r="BG221" s="190">
        <f>IF(N221="zákl. prenesená",J221,0)</f>
        <v>0</v>
      </c>
      <c r="BH221" s="190">
        <f>IF(N221="zníž. prenesená",J221,0)</f>
        <v>0</v>
      </c>
      <c r="BI221" s="190">
        <f>IF(N221="nulová",J221,0)</f>
        <v>0</v>
      </c>
      <c r="BJ221" s="15" t="s">
        <v>84</v>
      </c>
      <c r="BK221" s="190">
        <f>ROUND(I221*H221,2)</f>
        <v>0</v>
      </c>
      <c r="BL221" s="15" t="s">
        <v>204</v>
      </c>
      <c r="BM221" s="189" t="s">
        <v>667</v>
      </c>
    </row>
    <row r="222" s="2" customFormat="1" ht="24.15" customHeight="1">
      <c r="A222" s="34"/>
      <c r="B222" s="176"/>
      <c r="C222" s="191" t="s">
        <v>507</v>
      </c>
      <c r="D222" s="191" t="s">
        <v>323</v>
      </c>
      <c r="E222" s="192" t="s">
        <v>1590</v>
      </c>
      <c r="F222" s="193" t="s">
        <v>1591</v>
      </c>
      <c r="G222" s="194" t="s">
        <v>185</v>
      </c>
      <c r="H222" s="195">
        <v>9</v>
      </c>
      <c r="I222" s="196"/>
      <c r="J222" s="197">
        <f>ROUND(I222*H222,2)</f>
        <v>0</v>
      </c>
      <c r="K222" s="198"/>
      <c r="L222" s="199"/>
      <c r="M222" s="200" t="s">
        <v>1</v>
      </c>
      <c r="N222" s="201" t="s">
        <v>41</v>
      </c>
      <c r="O222" s="78"/>
      <c r="P222" s="187">
        <f>O222*H222</f>
        <v>0</v>
      </c>
      <c r="Q222" s="187">
        <v>0.0031700000000000001</v>
      </c>
      <c r="R222" s="187">
        <f>Q222*H222</f>
        <v>0.02853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667</v>
      </c>
      <c r="AT222" s="189" t="s">
        <v>323</v>
      </c>
      <c r="AU222" s="189" t="s">
        <v>84</v>
      </c>
      <c r="AY222" s="15" t="s">
        <v>140</v>
      </c>
      <c r="BE222" s="190">
        <f>IF(N222="základná",J222,0)</f>
        <v>0</v>
      </c>
      <c r="BF222" s="190">
        <f>IF(N222="znížená",J222,0)</f>
        <v>0</v>
      </c>
      <c r="BG222" s="190">
        <f>IF(N222="zákl. prenesená",J222,0)</f>
        <v>0</v>
      </c>
      <c r="BH222" s="190">
        <f>IF(N222="zníž. prenesená",J222,0)</f>
        <v>0</v>
      </c>
      <c r="BI222" s="190">
        <f>IF(N222="nulová",J222,0)</f>
        <v>0</v>
      </c>
      <c r="BJ222" s="15" t="s">
        <v>84</v>
      </c>
      <c r="BK222" s="190">
        <f>ROUND(I222*H222,2)</f>
        <v>0</v>
      </c>
      <c r="BL222" s="15" t="s">
        <v>667</v>
      </c>
      <c r="BM222" s="189" t="s">
        <v>1592</v>
      </c>
    </row>
    <row r="223" s="2" customFormat="1" ht="24.15" customHeight="1">
      <c r="A223" s="34"/>
      <c r="B223" s="176"/>
      <c r="C223" s="177" t="s">
        <v>511</v>
      </c>
      <c r="D223" s="177" t="s">
        <v>142</v>
      </c>
      <c r="E223" s="178" t="s">
        <v>1593</v>
      </c>
      <c r="F223" s="179" t="s">
        <v>1594</v>
      </c>
      <c r="G223" s="180" t="s">
        <v>185</v>
      </c>
      <c r="H223" s="181">
        <v>10</v>
      </c>
      <c r="I223" s="182"/>
      <c r="J223" s="183">
        <f>ROUND(I223*H223,2)</f>
        <v>0</v>
      </c>
      <c r="K223" s="184"/>
      <c r="L223" s="35"/>
      <c r="M223" s="185" t="s">
        <v>1</v>
      </c>
      <c r="N223" s="186" t="s">
        <v>41</v>
      </c>
      <c r="O223" s="78"/>
      <c r="P223" s="187">
        <f>O223*H223</f>
        <v>0</v>
      </c>
      <c r="Q223" s="187">
        <v>0.00066</v>
      </c>
      <c r="R223" s="187">
        <f>Q223*H223</f>
        <v>0.0066</v>
      </c>
      <c r="S223" s="187">
        <v>0</v>
      </c>
      <c r="T223" s="18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9" t="s">
        <v>204</v>
      </c>
      <c r="AT223" s="189" t="s">
        <v>142</v>
      </c>
      <c r="AU223" s="189" t="s">
        <v>84</v>
      </c>
      <c r="AY223" s="15" t="s">
        <v>140</v>
      </c>
      <c r="BE223" s="190">
        <f>IF(N223="základná",J223,0)</f>
        <v>0</v>
      </c>
      <c r="BF223" s="190">
        <f>IF(N223="znížená",J223,0)</f>
        <v>0</v>
      </c>
      <c r="BG223" s="190">
        <f>IF(N223="zákl. prenesená",J223,0)</f>
        <v>0</v>
      </c>
      <c r="BH223" s="190">
        <f>IF(N223="zníž. prenesená",J223,0)</f>
        <v>0</v>
      </c>
      <c r="BI223" s="190">
        <f>IF(N223="nulová",J223,0)</f>
        <v>0</v>
      </c>
      <c r="BJ223" s="15" t="s">
        <v>84</v>
      </c>
      <c r="BK223" s="190">
        <f>ROUND(I223*H223,2)</f>
        <v>0</v>
      </c>
      <c r="BL223" s="15" t="s">
        <v>204</v>
      </c>
      <c r="BM223" s="189" t="s">
        <v>1595</v>
      </c>
    </row>
    <row r="224" s="2" customFormat="1" ht="24.15" customHeight="1">
      <c r="A224" s="34"/>
      <c r="B224" s="176"/>
      <c r="C224" s="191" t="s">
        <v>515</v>
      </c>
      <c r="D224" s="191" t="s">
        <v>323</v>
      </c>
      <c r="E224" s="192" t="s">
        <v>1596</v>
      </c>
      <c r="F224" s="193" t="s">
        <v>1597</v>
      </c>
      <c r="G224" s="194" t="s">
        <v>185</v>
      </c>
      <c r="H224" s="195">
        <v>10</v>
      </c>
      <c r="I224" s="196"/>
      <c r="J224" s="197">
        <f>ROUND(I224*H224,2)</f>
        <v>0</v>
      </c>
      <c r="K224" s="198"/>
      <c r="L224" s="199"/>
      <c r="M224" s="200" t="s">
        <v>1</v>
      </c>
      <c r="N224" s="201" t="s">
        <v>41</v>
      </c>
      <c r="O224" s="78"/>
      <c r="P224" s="187">
        <f>O224*H224</f>
        <v>0</v>
      </c>
      <c r="Q224" s="187">
        <v>0.030679999999999999</v>
      </c>
      <c r="R224" s="187">
        <f>Q224*H224</f>
        <v>0.30679999999999996</v>
      </c>
      <c r="S224" s="187">
        <v>0</v>
      </c>
      <c r="T224" s="18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9" t="s">
        <v>270</v>
      </c>
      <c r="AT224" s="189" t="s">
        <v>323</v>
      </c>
      <c r="AU224" s="189" t="s">
        <v>84</v>
      </c>
      <c r="AY224" s="15" t="s">
        <v>140</v>
      </c>
      <c r="BE224" s="190">
        <f>IF(N224="základná",J224,0)</f>
        <v>0</v>
      </c>
      <c r="BF224" s="190">
        <f>IF(N224="znížená",J224,0)</f>
        <v>0</v>
      </c>
      <c r="BG224" s="190">
        <f>IF(N224="zákl. prenesená",J224,0)</f>
        <v>0</v>
      </c>
      <c r="BH224" s="190">
        <f>IF(N224="zníž. prenesená",J224,0)</f>
        <v>0</v>
      </c>
      <c r="BI224" s="190">
        <f>IF(N224="nulová",J224,0)</f>
        <v>0</v>
      </c>
      <c r="BJ224" s="15" t="s">
        <v>84</v>
      </c>
      <c r="BK224" s="190">
        <f>ROUND(I224*H224,2)</f>
        <v>0</v>
      </c>
      <c r="BL224" s="15" t="s">
        <v>204</v>
      </c>
      <c r="BM224" s="189" t="s">
        <v>1598</v>
      </c>
    </row>
    <row r="225" s="2" customFormat="1" ht="24.15" customHeight="1">
      <c r="A225" s="34"/>
      <c r="B225" s="176"/>
      <c r="C225" s="177" t="s">
        <v>519</v>
      </c>
      <c r="D225" s="177" t="s">
        <v>142</v>
      </c>
      <c r="E225" s="178" t="s">
        <v>1599</v>
      </c>
      <c r="F225" s="179" t="s">
        <v>1600</v>
      </c>
      <c r="G225" s="180" t="s">
        <v>185</v>
      </c>
      <c r="H225" s="181">
        <v>20</v>
      </c>
      <c r="I225" s="182"/>
      <c r="J225" s="183">
        <f>ROUND(I225*H225,2)</f>
        <v>0</v>
      </c>
      <c r="K225" s="184"/>
      <c r="L225" s="35"/>
      <c r="M225" s="185" t="s">
        <v>1</v>
      </c>
      <c r="N225" s="186" t="s">
        <v>41</v>
      </c>
      <c r="O225" s="78"/>
      <c r="P225" s="187">
        <f>O225*H225</f>
        <v>0</v>
      </c>
      <c r="Q225" s="187">
        <v>0.00010000000000000001</v>
      </c>
      <c r="R225" s="187">
        <f>Q225*H225</f>
        <v>0.002</v>
      </c>
      <c r="S225" s="187">
        <v>0</v>
      </c>
      <c r="T225" s="18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9" t="s">
        <v>204</v>
      </c>
      <c r="AT225" s="189" t="s">
        <v>142</v>
      </c>
      <c r="AU225" s="189" t="s">
        <v>84</v>
      </c>
      <c r="AY225" s="15" t="s">
        <v>140</v>
      </c>
      <c r="BE225" s="190">
        <f>IF(N225="základná",J225,0)</f>
        <v>0</v>
      </c>
      <c r="BF225" s="190">
        <f>IF(N225="znížená",J225,0)</f>
        <v>0</v>
      </c>
      <c r="BG225" s="190">
        <f>IF(N225="zákl. prenesená",J225,0)</f>
        <v>0</v>
      </c>
      <c r="BH225" s="190">
        <f>IF(N225="zníž. prenesená",J225,0)</f>
        <v>0</v>
      </c>
      <c r="BI225" s="190">
        <f>IF(N225="nulová",J225,0)</f>
        <v>0</v>
      </c>
      <c r="BJ225" s="15" t="s">
        <v>84</v>
      </c>
      <c r="BK225" s="190">
        <f>ROUND(I225*H225,2)</f>
        <v>0</v>
      </c>
      <c r="BL225" s="15" t="s">
        <v>204</v>
      </c>
      <c r="BM225" s="189" t="s">
        <v>1601</v>
      </c>
    </row>
    <row r="226" s="2" customFormat="1" ht="16.5" customHeight="1">
      <c r="A226" s="34"/>
      <c r="B226" s="176"/>
      <c r="C226" s="191" t="s">
        <v>523</v>
      </c>
      <c r="D226" s="191" t="s">
        <v>323</v>
      </c>
      <c r="E226" s="192" t="s">
        <v>1602</v>
      </c>
      <c r="F226" s="193" t="s">
        <v>1603</v>
      </c>
      <c r="G226" s="194" t="s">
        <v>185</v>
      </c>
      <c r="H226" s="195">
        <v>11</v>
      </c>
      <c r="I226" s="196"/>
      <c r="J226" s="197">
        <f>ROUND(I226*H226,2)</f>
        <v>0</v>
      </c>
      <c r="K226" s="198"/>
      <c r="L226" s="199"/>
      <c r="M226" s="200" t="s">
        <v>1</v>
      </c>
      <c r="N226" s="201" t="s">
        <v>41</v>
      </c>
      <c r="O226" s="78"/>
      <c r="P226" s="187">
        <f>O226*H226</f>
        <v>0</v>
      </c>
      <c r="Q226" s="187">
        <v>0.002</v>
      </c>
      <c r="R226" s="187">
        <f>Q226*H226</f>
        <v>0.021999999999999999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667</v>
      </c>
      <c r="AT226" s="189" t="s">
        <v>323</v>
      </c>
      <c r="AU226" s="189" t="s">
        <v>84</v>
      </c>
      <c r="AY226" s="15" t="s">
        <v>140</v>
      </c>
      <c r="BE226" s="190">
        <f>IF(N226="základná",J226,0)</f>
        <v>0</v>
      </c>
      <c r="BF226" s="190">
        <f>IF(N226="znížená",J226,0)</f>
        <v>0</v>
      </c>
      <c r="BG226" s="190">
        <f>IF(N226="zákl. prenesená",J226,0)</f>
        <v>0</v>
      </c>
      <c r="BH226" s="190">
        <f>IF(N226="zníž. prenesená",J226,0)</f>
        <v>0</v>
      </c>
      <c r="BI226" s="190">
        <f>IF(N226="nulová",J226,0)</f>
        <v>0</v>
      </c>
      <c r="BJ226" s="15" t="s">
        <v>84</v>
      </c>
      <c r="BK226" s="190">
        <f>ROUND(I226*H226,2)</f>
        <v>0</v>
      </c>
      <c r="BL226" s="15" t="s">
        <v>667</v>
      </c>
      <c r="BM226" s="189" t="s">
        <v>1604</v>
      </c>
    </row>
    <row r="227" s="2" customFormat="1" ht="16.5" customHeight="1">
      <c r="A227" s="34"/>
      <c r="B227" s="176"/>
      <c r="C227" s="191" t="s">
        <v>527</v>
      </c>
      <c r="D227" s="191" t="s">
        <v>323</v>
      </c>
      <c r="E227" s="192" t="s">
        <v>1605</v>
      </c>
      <c r="F227" s="193" t="s">
        <v>1606</v>
      </c>
      <c r="G227" s="194" t="s">
        <v>185</v>
      </c>
      <c r="H227" s="195">
        <v>9</v>
      </c>
      <c r="I227" s="196"/>
      <c r="J227" s="197">
        <f>ROUND(I227*H227,2)</f>
        <v>0</v>
      </c>
      <c r="K227" s="198"/>
      <c r="L227" s="199"/>
      <c r="M227" s="200" t="s">
        <v>1</v>
      </c>
      <c r="N227" s="201" t="s">
        <v>41</v>
      </c>
      <c r="O227" s="78"/>
      <c r="P227" s="187">
        <f>O227*H227</f>
        <v>0</v>
      </c>
      <c r="Q227" s="187">
        <v>0.0012999999999999999</v>
      </c>
      <c r="R227" s="187">
        <f>Q227*H227</f>
        <v>0.011699999999999999</v>
      </c>
      <c r="S227" s="187">
        <v>0</v>
      </c>
      <c r="T227" s="188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9" t="s">
        <v>667</v>
      </c>
      <c r="AT227" s="189" t="s">
        <v>323</v>
      </c>
      <c r="AU227" s="189" t="s">
        <v>84</v>
      </c>
      <c r="AY227" s="15" t="s">
        <v>140</v>
      </c>
      <c r="BE227" s="190">
        <f>IF(N227="základná",J227,0)</f>
        <v>0</v>
      </c>
      <c r="BF227" s="190">
        <f>IF(N227="znížená",J227,0)</f>
        <v>0</v>
      </c>
      <c r="BG227" s="190">
        <f>IF(N227="zákl. prenesená",J227,0)</f>
        <v>0</v>
      </c>
      <c r="BH227" s="190">
        <f>IF(N227="zníž. prenesená",J227,0)</f>
        <v>0</v>
      </c>
      <c r="BI227" s="190">
        <f>IF(N227="nulová",J227,0)</f>
        <v>0</v>
      </c>
      <c r="BJ227" s="15" t="s">
        <v>84</v>
      </c>
      <c r="BK227" s="190">
        <f>ROUND(I227*H227,2)</f>
        <v>0</v>
      </c>
      <c r="BL227" s="15" t="s">
        <v>667</v>
      </c>
      <c r="BM227" s="189" t="s">
        <v>1607</v>
      </c>
    </row>
    <row r="228" s="2" customFormat="1" ht="21.75" customHeight="1">
      <c r="A228" s="34"/>
      <c r="B228" s="176"/>
      <c r="C228" s="177" t="s">
        <v>531</v>
      </c>
      <c r="D228" s="177" t="s">
        <v>142</v>
      </c>
      <c r="E228" s="178" t="s">
        <v>1608</v>
      </c>
      <c r="F228" s="179" t="s">
        <v>1609</v>
      </c>
      <c r="G228" s="180" t="s">
        <v>185</v>
      </c>
      <c r="H228" s="181">
        <v>9</v>
      </c>
      <c r="I228" s="182"/>
      <c r="J228" s="183">
        <f>ROUND(I228*H228,2)</f>
        <v>0</v>
      </c>
      <c r="K228" s="184"/>
      <c r="L228" s="35"/>
      <c r="M228" s="185" t="s">
        <v>1</v>
      </c>
      <c r="N228" s="186" t="s">
        <v>41</v>
      </c>
      <c r="O228" s="78"/>
      <c r="P228" s="187">
        <f>O228*H228</f>
        <v>0</v>
      </c>
      <c r="Q228" s="187">
        <v>0</v>
      </c>
      <c r="R228" s="187">
        <f>Q228*H228</f>
        <v>0</v>
      </c>
      <c r="S228" s="187">
        <v>0</v>
      </c>
      <c r="T228" s="18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9" t="s">
        <v>204</v>
      </c>
      <c r="AT228" s="189" t="s">
        <v>142</v>
      </c>
      <c r="AU228" s="189" t="s">
        <v>84</v>
      </c>
      <c r="AY228" s="15" t="s">
        <v>140</v>
      </c>
      <c r="BE228" s="190">
        <f>IF(N228="základná",J228,0)</f>
        <v>0</v>
      </c>
      <c r="BF228" s="190">
        <f>IF(N228="znížená",J228,0)</f>
        <v>0</v>
      </c>
      <c r="BG228" s="190">
        <f>IF(N228="zákl. prenesená",J228,0)</f>
        <v>0</v>
      </c>
      <c r="BH228" s="190">
        <f>IF(N228="zníž. prenesená",J228,0)</f>
        <v>0</v>
      </c>
      <c r="BI228" s="190">
        <f>IF(N228="nulová",J228,0)</f>
        <v>0</v>
      </c>
      <c r="BJ228" s="15" t="s">
        <v>84</v>
      </c>
      <c r="BK228" s="190">
        <f>ROUND(I228*H228,2)</f>
        <v>0</v>
      </c>
      <c r="BL228" s="15" t="s">
        <v>204</v>
      </c>
      <c r="BM228" s="189" t="s">
        <v>1610</v>
      </c>
    </row>
    <row r="229" s="2" customFormat="1" ht="16.5" customHeight="1">
      <c r="A229" s="34"/>
      <c r="B229" s="176"/>
      <c r="C229" s="191" t="s">
        <v>535</v>
      </c>
      <c r="D229" s="191" t="s">
        <v>323</v>
      </c>
      <c r="E229" s="192" t="s">
        <v>1611</v>
      </c>
      <c r="F229" s="193" t="s">
        <v>1612</v>
      </c>
      <c r="G229" s="194" t="s">
        <v>185</v>
      </c>
      <c r="H229" s="195">
        <v>9</v>
      </c>
      <c r="I229" s="196"/>
      <c r="J229" s="197">
        <f>ROUND(I229*H229,2)</f>
        <v>0</v>
      </c>
      <c r="K229" s="198"/>
      <c r="L229" s="199"/>
      <c r="M229" s="200" t="s">
        <v>1</v>
      </c>
      <c r="N229" s="201" t="s">
        <v>41</v>
      </c>
      <c r="O229" s="78"/>
      <c r="P229" s="187">
        <f>O229*H229</f>
        <v>0</v>
      </c>
      <c r="Q229" s="187">
        <v>0.0014</v>
      </c>
      <c r="R229" s="187">
        <f>Q229*H229</f>
        <v>0.0126</v>
      </c>
      <c r="S229" s="187">
        <v>0</v>
      </c>
      <c r="T229" s="18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9" t="s">
        <v>270</v>
      </c>
      <c r="AT229" s="189" t="s">
        <v>323</v>
      </c>
      <c r="AU229" s="189" t="s">
        <v>84</v>
      </c>
      <c r="AY229" s="15" t="s">
        <v>140</v>
      </c>
      <c r="BE229" s="190">
        <f>IF(N229="základná",J229,0)</f>
        <v>0</v>
      </c>
      <c r="BF229" s="190">
        <f>IF(N229="znížená",J229,0)</f>
        <v>0</v>
      </c>
      <c r="BG229" s="190">
        <f>IF(N229="zákl. prenesená",J229,0)</f>
        <v>0</v>
      </c>
      <c r="BH229" s="190">
        <f>IF(N229="zníž. prenesená",J229,0)</f>
        <v>0</v>
      </c>
      <c r="BI229" s="190">
        <f>IF(N229="nulová",J229,0)</f>
        <v>0</v>
      </c>
      <c r="BJ229" s="15" t="s">
        <v>84</v>
      </c>
      <c r="BK229" s="190">
        <f>ROUND(I229*H229,2)</f>
        <v>0</v>
      </c>
      <c r="BL229" s="15" t="s">
        <v>204</v>
      </c>
      <c r="BM229" s="189" t="s">
        <v>1613</v>
      </c>
    </row>
    <row r="230" s="2" customFormat="1" ht="24.15" customHeight="1">
      <c r="A230" s="34"/>
      <c r="B230" s="176"/>
      <c r="C230" s="177" t="s">
        <v>537</v>
      </c>
      <c r="D230" s="177" t="s">
        <v>142</v>
      </c>
      <c r="E230" s="178" t="s">
        <v>1614</v>
      </c>
      <c r="F230" s="179" t="s">
        <v>1615</v>
      </c>
      <c r="G230" s="180" t="s">
        <v>185</v>
      </c>
      <c r="H230" s="181">
        <v>9</v>
      </c>
      <c r="I230" s="182"/>
      <c r="J230" s="183">
        <f>ROUND(I230*H230,2)</f>
        <v>0</v>
      </c>
      <c r="K230" s="184"/>
      <c r="L230" s="35"/>
      <c r="M230" s="185" t="s">
        <v>1</v>
      </c>
      <c r="N230" s="186" t="s">
        <v>41</v>
      </c>
      <c r="O230" s="78"/>
      <c r="P230" s="187">
        <f>O230*H230</f>
        <v>0</v>
      </c>
      <c r="Q230" s="187">
        <v>0</v>
      </c>
      <c r="R230" s="187">
        <f>Q230*H230</f>
        <v>0</v>
      </c>
      <c r="S230" s="187">
        <v>0</v>
      </c>
      <c r="T230" s="18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9" t="s">
        <v>204</v>
      </c>
      <c r="AT230" s="189" t="s">
        <v>142</v>
      </c>
      <c r="AU230" s="189" t="s">
        <v>84</v>
      </c>
      <c r="AY230" s="15" t="s">
        <v>140</v>
      </c>
      <c r="BE230" s="190">
        <f>IF(N230="základná",J230,0)</f>
        <v>0</v>
      </c>
      <c r="BF230" s="190">
        <f>IF(N230="znížená",J230,0)</f>
        <v>0</v>
      </c>
      <c r="BG230" s="190">
        <f>IF(N230="zákl. prenesená",J230,0)</f>
        <v>0</v>
      </c>
      <c r="BH230" s="190">
        <f>IF(N230="zníž. prenesená",J230,0)</f>
        <v>0</v>
      </c>
      <c r="BI230" s="190">
        <f>IF(N230="nulová",J230,0)</f>
        <v>0</v>
      </c>
      <c r="BJ230" s="15" t="s">
        <v>84</v>
      </c>
      <c r="BK230" s="190">
        <f>ROUND(I230*H230,2)</f>
        <v>0</v>
      </c>
      <c r="BL230" s="15" t="s">
        <v>204</v>
      </c>
      <c r="BM230" s="189" t="s">
        <v>1616</v>
      </c>
    </row>
    <row r="231" s="2" customFormat="1" ht="24.15" customHeight="1">
      <c r="A231" s="34"/>
      <c r="B231" s="176"/>
      <c r="C231" s="191" t="s">
        <v>541</v>
      </c>
      <c r="D231" s="191" t="s">
        <v>323</v>
      </c>
      <c r="E231" s="192" t="s">
        <v>1617</v>
      </c>
      <c r="F231" s="193" t="s">
        <v>1618</v>
      </c>
      <c r="G231" s="194" t="s">
        <v>185</v>
      </c>
      <c r="H231" s="195">
        <v>9</v>
      </c>
      <c r="I231" s="196"/>
      <c r="J231" s="197">
        <f>ROUND(I231*H231,2)</f>
        <v>0</v>
      </c>
      <c r="K231" s="198"/>
      <c r="L231" s="199"/>
      <c r="M231" s="200" t="s">
        <v>1</v>
      </c>
      <c r="N231" s="201" t="s">
        <v>41</v>
      </c>
      <c r="O231" s="78"/>
      <c r="P231" s="187">
        <f>O231*H231</f>
        <v>0</v>
      </c>
      <c r="Q231" s="187">
        <v>0.0035699999999999998</v>
      </c>
      <c r="R231" s="187">
        <f>Q231*H231</f>
        <v>0.032129999999999999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270</v>
      </c>
      <c r="AT231" s="189" t="s">
        <v>323</v>
      </c>
      <c r="AU231" s="189" t="s">
        <v>84</v>
      </c>
      <c r="AY231" s="15" t="s">
        <v>140</v>
      </c>
      <c r="BE231" s="190">
        <f>IF(N231="základná",J231,0)</f>
        <v>0</v>
      </c>
      <c r="BF231" s="190">
        <f>IF(N231="znížená",J231,0)</f>
        <v>0</v>
      </c>
      <c r="BG231" s="190">
        <f>IF(N231="zákl. prenesená",J231,0)</f>
        <v>0</v>
      </c>
      <c r="BH231" s="190">
        <f>IF(N231="zníž. prenesená",J231,0)</f>
        <v>0</v>
      </c>
      <c r="BI231" s="190">
        <f>IF(N231="nulová",J231,0)</f>
        <v>0</v>
      </c>
      <c r="BJ231" s="15" t="s">
        <v>84</v>
      </c>
      <c r="BK231" s="190">
        <f>ROUND(I231*H231,2)</f>
        <v>0</v>
      </c>
      <c r="BL231" s="15" t="s">
        <v>204</v>
      </c>
      <c r="BM231" s="189" t="s">
        <v>1619</v>
      </c>
    </row>
    <row r="232" s="2" customFormat="1" ht="24.15" customHeight="1">
      <c r="A232" s="34"/>
      <c r="B232" s="176"/>
      <c r="C232" s="177" t="s">
        <v>456</v>
      </c>
      <c r="D232" s="177" t="s">
        <v>142</v>
      </c>
      <c r="E232" s="178" t="s">
        <v>1620</v>
      </c>
      <c r="F232" s="179" t="s">
        <v>1621</v>
      </c>
      <c r="G232" s="180" t="s">
        <v>185</v>
      </c>
      <c r="H232" s="181">
        <v>11</v>
      </c>
      <c r="I232" s="182"/>
      <c r="J232" s="183">
        <f>ROUND(I232*H232,2)</f>
        <v>0</v>
      </c>
      <c r="K232" s="184"/>
      <c r="L232" s="35"/>
      <c r="M232" s="185" t="s">
        <v>1</v>
      </c>
      <c r="N232" s="186" t="s">
        <v>41</v>
      </c>
      <c r="O232" s="78"/>
      <c r="P232" s="187">
        <f>O232*H232</f>
        <v>0</v>
      </c>
      <c r="Q232" s="187">
        <v>0</v>
      </c>
      <c r="R232" s="187">
        <f>Q232*H232</f>
        <v>0</v>
      </c>
      <c r="S232" s="187">
        <v>0</v>
      </c>
      <c r="T232" s="18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9" t="s">
        <v>204</v>
      </c>
      <c r="AT232" s="189" t="s">
        <v>142</v>
      </c>
      <c r="AU232" s="189" t="s">
        <v>84</v>
      </c>
      <c r="AY232" s="15" t="s">
        <v>140</v>
      </c>
      <c r="BE232" s="190">
        <f>IF(N232="základná",J232,0)</f>
        <v>0</v>
      </c>
      <c r="BF232" s="190">
        <f>IF(N232="znížená",J232,0)</f>
        <v>0</v>
      </c>
      <c r="BG232" s="190">
        <f>IF(N232="zákl. prenesená",J232,0)</f>
        <v>0</v>
      </c>
      <c r="BH232" s="190">
        <f>IF(N232="zníž. prenesená",J232,0)</f>
        <v>0</v>
      </c>
      <c r="BI232" s="190">
        <f>IF(N232="nulová",J232,0)</f>
        <v>0</v>
      </c>
      <c r="BJ232" s="15" t="s">
        <v>84</v>
      </c>
      <c r="BK232" s="190">
        <f>ROUND(I232*H232,2)</f>
        <v>0</v>
      </c>
      <c r="BL232" s="15" t="s">
        <v>204</v>
      </c>
      <c r="BM232" s="189" t="s">
        <v>1622</v>
      </c>
    </row>
    <row r="233" s="2" customFormat="1" ht="21.75" customHeight="1">
      <c r="A233" s="34"/>
      <c r="B233" s="176"/>
      <c r="C233" s="191" t="s">
        <v>548</v>
      </c>
      <c r="D233" s="191" t="s">
        <v>323</v>
      </c>
      <c r="E233" s="192" t="s">
        <v>1623</v>
      </c>
      <c r="F233" s="193" t="s">
        <v>1624</v>
      </c>
      <c r="G233" s="194" t="s">
        <v>185</v>
      </c>
      <c r="H233" s="195">
        <v>11</v>
      </c>
      <c r="I233" s="196"/>
      <c r="J233" s="197">
        <f>ROUND(I233*H233,2)</f>
        <v>0</v>
      </c>
      <c r="K233" s="198"/>
      <c r="L233" s="199"/>
      <c r="M233" s="200" t="s">
        <v>1</v>
      </c>
      <c r="N233" s="201" t="s">
        <v>41</v>
      </c>
      <c r="O233" s="78"/>
      <c r="P233" s="187">
        <f>O233*H233</f>
        <v>0</v>
      </c>
      <c r="Q233" s="187">
        <v>0.00033</v>
      </c>
      <c r="R233" s="187">
        <f>Q233*H233</f>
        <v>0.00363</v>
      </c>
      <c r="S233" s="187">
        <v>0</v>
      </c>
      <c r="T233" s="18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9" t="s">
        <v>667</v>
      </c>
      <c r="AT233" s="189" t="s">
        <v>323</v>
      </c>
      <c r="AU233" s="189" t="s">
        <v>84</v>
      </c>
      <c r="AY233" s="15" t="s">
        <v>140</v>
      </c>
      <c r="BE233" s="190">
        <f>IF(N233="základná",J233,0)</f>
        <v>0</v>
      </c>
      <c r="BF233" s="190">
        <f>IF(N233="znížená",J233,0)</f>
        <v>0</v>
      </c>
      <c r="BG233" s="190">
        <f>IF(N233="zákl. prenesená",J233,0)</f>
        <v>0</v>
      </c>
      <c r="BH233" s="190">
        <f>IF(N233="zníž. prenesená",J233,0)</f>
        <v>0</v>
      </c>
      <c r="BI233" s="190">
        <f>IF(N233="nulová",J233,0)</f>
        <v>0</v>
      </c>
      <c r="BJ233" s="15" t="s">
        <v>84</v>
      </c>
      <c r="BK233" s="190">
        <f>ROUND(I233*H233,2)</f>
        <v>0</v>
      </c>
      <c r="BL233" s="15" t="s">
        <v>667</v>
      </c>
      <c r="BM233" s="189" t="s">
        <v>1625</v>
      </c>
    </row>
    <row r="234" s="2" customFormat="1" ht="24.15" customHeight="1">
      <c r="A234" s="34"/>
      <c r="B234" s="176"/>
      <c r="C234" s="177" t="s">
        <v>550</v>
      </c>
      <c r="D234" s="177" t="s">
        <v>142</v>
      </c>
      <c r="E234" s="178" t="s">
        <v>1626</v>
      </c>
      <c r="F234" s="179" t="s">
        <v>1627</v>
      </c>
      <c r="G234" s="180" t="s">
        <v>185</v>
      </c>
      <c r="H234" s="181">
        <v>9</v>
      </c>
      <c r="I234" s="182"/>
      <c r="J234" s="183">
        <f>ROUND(I234*H234,2)</f>
        <v>0</v>
      </c>
      <c r="K234" s="184"/>
      <c r="L234" s="35"/>
      <c r="M234" s="185" t="s">
        <v>1</v>
      </c>
      <c r="N234" s="186" t="s">
        <v>41</v>
      </c>
      <c r="O234" s="78"/>
      <c r="P234" s="187">
        <f>O234*H234</f>
        <v>0</v>
      </c>
      <c r="Q234" s="187">
        <v>1.136E-05</v>
      </c>
      <c r="R234" s="187">
        <f>Q234*H234</f>
        <v>0.00010224</v>
      </c>
      <c r="S234" s="187">
        <v>0</v>
      </c>
      <c r="T234" s="18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9" t="s">
        <v>204</v>
      </c>
      <c r="AT234" s="189" t="s">
        <v>142</v>
      </c>
      <c r="AU234" s="189" t="s">
        <v>84</v>
      </c>
      <c r="AY234" s="15" t="s">
        <v>140</v>
      </c>
      <c r="BE234" s="190">
        <f>IF(N234="základná",J234,0)</f>
        <v>0</v>
      </c>
      <c r="BF234" s="190">
        <f>IF(N234="znížená",J234,0)</f>
        <v>0</v>
      </c>
      <c r="BG234" s="190">
        <f>IF(N234="zákl. prenesená",J234,0)</f>
        <v>0</v>
      </c>
      <c r="BH234" s="190">
        <f>IF(N234="zníž. prenesená",J234,0)</f>
        <v>0</v>
      </c>
      <c r="BI234" s="190">
        <f>IF(N234="nulová",J234,0)</f>
        <v>0</v>
      </c>
      <c r="BJ234" s="15" t="s">
        <v>84</v>
      </c>
      <c r="BK234" s="190">
        <f>ROUND(I234*H234,2)</f>
        <v>0</v>
      </c>
      <c r="BL234" s="15" t="s">
        <v>204</v>
      </c>
      <c r="BM234" s="189" t="s">
        <v>1628</v>
      </c>
    </row>
    <row r="235" s="2" customFormat="1" ht="44.25" customHeight="1">
      <c r="A235" s="34"/>
      <c r="B235" s="176"/>
      <c r="C235" s="191" t="s">
        <v>554</v>
      </c>
      <c r="D235" s="191" t="s">
        <v>323</v>
      </c>
      <c r="E235" s="192" t="s">
        <v>1629</v>
      </c>
      <c r="F235" s="193" t="s">
        <v>1630</v>
      </c>
      <c r="G235" s="194" t="s">
        <v>185</v>
      </c>
      <c r="H235" s="195">
        <v>9</v>
      </c>
      <c r="I235" s="196"/>
      <c r="J235" s="197">
        <f>ROUND(I235*H235,2)</f>
        <v>0</v>
      </c>
      <c r="K235" s="198"/>
      <c r="L235" s="199"/>
      <c r="M235" s="200" t="s">
        <v>1</v>
      </c>
      <c r="N235" s="201" t="s">
        <v>41</v>
      </c>
      <c r="O235" s="78"/>
      <c r="P235" s="187">
        <f>O235*H235</f>
        <v>0</v>
      </c>
      <c r="Q235" s="187">
        <v>0.00025999999999999998</v>
      </c>
      <c r="R235" s="187">
        <f>Q235*H235</f>
        <v>0.0023399999999999996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270</v>
      </c>
      <c r="AT235" s="189" t="s">
        <v>323</v>
      </c>
      <c r="AU235" s="189" t="s">
        <v>84</v>
      </c>
      <c r="AY235" s="15" t="s">
        <v>140</v>
      </c>
      <c r="BE235" s="190">
        <f>IF(N235="základná",J235,0)</f>
        <v>0</v>
      </c>
      <c r="BF235" s="190">
        <f>IF(N235="znížená",J235,0)</f>
        <v>0</v>
      </c>
      <c r="BG235" s="190">
        <f>IF(N235="zákl. prenesená",J235,0)</f>
        <v>0</v>
      </c>
      <c r="BH235" s="190">
        <f>IF(N235="zníž. prenesená",J235,0)</f>
        <v>0</v>
      </c>
      <c r="BI235" s="190">
        <f>IF(N235="nulová",J235,0)</f>
        <v>0</v>
      </c>
      <c r="BJ235" s="15" t="s">
        <v>84</v>
      </c>
      <c r="BK235" s="190">
        <f>ROUND(I235*H235,2)</f>
        <v>0</v>
      </c>
      <c r="BL235" s="15" t="s">
        <v>204</v>
      </c>
      <c r="BM235" s="189" t="s">
        <v>1631</v>
      </c>
    </row>
    <row r="236" s="2" customFormat="1" ht="24.15" customHeight="1">
      <c r="A236" s="34"/>
      <c r="B236" s="176"/>
      <c r="C236" s="177" t="s">
        <v>558</v>
      </c>
      <c r="D236" s="177" t="s">
        <v>142</v>
      </c>
      <c r="E236" s="178" t="s">
        <v>1632</v>
      </c>
      <c r="F236" s="179" t="s">
        <v>1633</v>
      </c>
      <c r="G236" s="180" t="s">
        <v>185</v>
      </c>
      <c r="H236" s="181">
        <v>2</v>
      </c>
      <c r="I236" s="182"/>
      <c r="J236" s="183">
        <f>ROUND(I236*H236,2)</f>
        <v>0</v>
      </c>
      <c r="K236" s="184"/>
      <c r="L236" s="35"/>
      <c r="M236" s="185" t="s">
        <v>1</v>
      </c>
      <c r="N236" s="186" t="s">
        <v>41</v>
      </c>
      <c r="O236" s="78"/>
      <c r="P236" s="187">
        <f>O236*H236</f>
        <v>0</v>
      </c>
      <c r="Q236" s="187">
        <v>0</v>
      </c>
      <c r="R236" s="187">
        <f>Q236*H236</f>
        <v>0</v>
      </c>
      <c r="S236" s="187">
        <v>0</v>
      </c>
      <c r="T236" s="18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9" t="s">
        <v>204</v>
      </c>
      <c r="AT236" s="189" t="s">
        <v>142</v>
      </c>
      <c r="AU236" s="189" t="s">
        <v>84</v>
      </c>
      <c r="AY236" s="15" t="s">
        <v>140</v>
      </c>
      <c r="BE236" s="190">
        <f>IF(N236="základná",J236,0)</f>
        <v>0</v>
      </c>
      <c r="BF236" s="190">
        <f>IF(N236="znížená",J236,0)</f>
        <v>0</v>
      </c>
      <c r="BG236" s="190">
        <f>IF(N236="zákl. prenesená",J236,0)</f>
        <v>0</v>
      </c>
      <c r="BH236" s="190">
        <f>IF(N236="zníž. prenesená",J236,0)</f>
        <v>0</v>
      </c>
      <c r="BI236" s="190">
        <f>IF(N236="nulová",J236,0)</f>
        <v>0</v>
      </c>
      <c r="BJ236" s="15" t="s">
        <v>84</v>
      </c>
      <c r="BK236" s="190">
        <f>ROUND(I236*H236,2)</f>
        <v>0</v>
      </c>
      <c r="BL236" s="15" t="s">
        <v>204</v>
      </c>
      <c r="BM236" s="189" t="s">
        <v>1634</v>
      </c>
    </row>
    <row r="237" s="2" customFormat="1" ht="49.05" customHeight="1">
      <c r="A237" s="34"/>
      <c r="B237" s="176"/>
      <c r="C237" s="191" t="s">
        <v>560</v>
      </c>
      <c r="D237" s="191" t="s">
        <v>323</v>
      </c>
      <c r="E237" s="192" t="s">
        <v>1635</v>
      </c>
      <c r="F237" s="193" t="s">
        <v>1636</v>
      </c>
      <c r="G237" s="194" t="s">
        <v>185</v>
      </c>
      <c r="H237" s="195">
        <v>2</v>
      </c>
      <c r="I237" s="196"/>
      <c r="J237" s="197">
        <f>ROUND(I237*H237,2)</f>
        <v>0</v>
      </c>
      <c r="K237" s="198"/>
      <c r="L237" s="199"/>
      <c r="M237" s="200" t="s">
        <v>1</v>
      </c>
      <c r="N237" s="201" t="s">
        <v>41</v>
      </c>
      <c r="O237" s="78"/>
      <c r="P237" s="187">
        <f>O237*H237</f>
        <v>0</v>
      </c>
      <c r="Q237" s="187">
        <v>0.00072999999999999996</v>
      </c>
      <c r="R237" s="187">
        <f>Q237*H237</f>
        <v>0.0014599999999999999</v>
      </c>
      <c r="S237" s="187">
        <v>0</v>
      </c>
      <c r="T237" s="18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9" t="s">
        <v>270</v>
      </c>
      <c r="AT237" s="189" t="s">
        <v>323</v>
      </c>
      <c r="AU237" s="189" t="s">
        <v>84</v>
      </c>
      <c r="AY237" s="15" t="s">
        <v>140</v>
      </c>
      <c r="BE237" s="190">
        <f>IF(N237="základná",J237,0)</f>
        <v>0</v>
      </c>
      <c r="BF237" s="190">
        <f>IF(N237="znížená",J237,0)</f>
        <v>0</v>
      </c>
      <c r="BG237" s="190">
        <f>IF(N237="zákl. prenesená",J237,0)</f>
        <v>0</v>
      </c>
      <c r="BH237" s="190">
        <f>IF(N237="zníž. prenesená",J237,0)</f>
        <v>0</v>
      </c>
      <c r="BI237" s="190">
        <f>IF(N237="nulová",J237,0)</f>
        <v>0</v>
      </c>
      <c r="BJ237" s="15" t="s">
        <v>84</v>
      </c>
      <c r="BK237" s="190">
        <f>ROUND(I237*H237,2)</f>
        <v>0</v>
      </c>
      <c r="BL237" s="15" t="s">
        <v>204</v>
      </c>
      <c r="BM237" s="189" t="s">
        <v>1637</v>
      </c>
    </row>
    <row r="238" s="2" customFormat="1" ht="24.15" customHeight="1">
      <c r="A238" s="34"/>
      <c r="B238" s="176"/>
      <c r="C238" s="177" t="s">
        <v>564</v>
      </c>
      <c r="D238" s="177" t="s">
        <v>142</v>
      </c>
      <c r="E238" s="178" t="s">
        <v>1638</v>
      </c>
      <c r="F238" s="179" t="s">
        <v>1639</v>
      </c>
      <c r="G238" s="180" t="s">
        <v>613</v>
      </c>
      <c r="H238" s="202"/>
      <c r="I238" s="182"/>
      <c r="J238" s="183">
        <f>ROUND(I238*H238,2)</f>
        <v>0</v>
      </c>
      <c r="K238" s="184"/>
      <c r="L238" s="35"/>
      <c r="M238" s="185" t="s">
        <v>1</v>
      </c>
      <c r="N238" s="186" t="s">
        <v>41</v>
      </c>
      <c r="O238" s="78"/>
      <c r="P238" s="187">
        <f>O238*H238</f>
        <v>0</v>
      </c>
      <c r="Q238" s="187">
        <v>0</v>
      </c>
      <c r="R238" s="187">
        <f>Q238*H238</f>
        <v>0</v>
      </c>
      <c r="S238" s="187">
        <v>0</v>
      </c>
      <c r="T238" s="18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9" t="s">
        <v>204</v>
      </c>
      <c r="AT238" s="189" t="s">
        <v>142</v>
      </c>
      <c r="AU238" s="189" t="s">
        <v>84</v>
      </c>
      <c r="AY238" s="15" t="s">
        <v>140</v>
      </c>
      <c r="BE238" s="190">
        <f>IF(N238="základná",J238,0)</f>
        <v>0</v>
      </c>
      <c r="BF238" s="190">
        <f>IF(N238="znížená",J238,0)</f>
        <v>0</v>
      </c>
      <c r="BG238" s="190">
        <f>IF(N238="zákl. prenesená",J238,0)</f>
        <v>0</v>
      </c>
      <c r="BH238" s="190">
        <f>IF(N238="zníž. prenesená",J238,0)</f>
        <v>0</v>
      </c>
      <c r="BI238" s="190">
        <f>IF(N238="nulová",J238,0)</f>
        <v>0</v>
      </c>
      <c r="BJ238" s="15" t="s">
        <v>84</v>
      </c>
      <c r="BK238" s="190">
        <f>ROUND(I238*H238,2)</f>
        <v>0</v>
      </c>
      <c r="BL238" s="15" t="s">
        <v>204</v>
      </c>
      <c r="BM238" s="189" t="s">
        <v>1640</v>
      </c>
    </row>
    <row r="239" s="2" customFormat="1" ht="24.15" customHeight="1">
      <c r="A239" s="34"/>
      <c r="B239" s="176"/>
      <c r="C239" s="177" t="s">
        <v>570</v>
      </c>
      <c r="D239" s="177" t="s">
        <v>142</v>
      </c>
      <c r="E239" s="178" t="s">
        <v>1641</v>
      </c>
      <c r="F239" s="179" t="s">
        <v>1642</v>
      </c>
      <c r="G239" s="180" t="s">
        <v>613</v>
      </c>
      <c r="H239" s="202"/>
      <c r="I239" s="182"/>
      <c r="J239" s="183">
        <f>ROUND(I239*H239,2)</f>
        <v>0</v>
      </c>
      <c r="K239" s="184"/>
      <c r="L239" s="35"/>
      <c r="M239" s="185" t="s">
        <v>1</v>
      </c>
      <c r="N239" s="186" t="s">
        <v>41</v>
      </c>
      <c r="O239" s="78"/>
      <c r="P239" s="187">
        <f>O239*H239</f>
        <v>0</v>
      </c>
      <c r="Q239" s="187">
        <v>0</v>
      </c>
      <c r="R239" s="187">
        <f>Q239*H239</f>
        <v>0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204</v>
      </c>
      <c r="AT239" s="189" t="s">
        <v>142</v>
      </c>
      <c r="AU239" s="189" t="s">
        <v>84</v>
      </c>
      <c r="AY239" s="15" t="s">
        <v>140</v>
      </c>
      <c r="BE239" s="190">
        <f>IF(N239="základná",J239,0)</f>
        <v>0</v>
      </c>
      <c r="BF239" s="190">
        <f>IF(N239="znížená",J239,0)</f>
        <v>0</v>
      </c>
      <c r="BG239" s="190">
        <f>IF(N239="zákl. prenesená",J239,0)</f>
        <v>0</v>
      </c>
      <c r="BH239" s="190">
        <f>IF(N239="zníž. prenesená",J239,0)</f>
        <v>0</v>
      </c>
      <c r="BI239" s="190">
        <f>IF(N239="nulová",J239,0)</f>
        <v>0</v>
      </c>
      <c r="BJ239" s="15" t="s">
        <v>84</v>
      </c>
      <c r="BK239" s="190">
        <f>ROUND(I239*H239,2)</f>
        <v>0</v>
      </c>
      <c r="BL239" s="15" t="s">
        <v>204</v>
      </c>
      <c r="BM239" s="189" t="s">
        <v>1643</v>
      </c>
    </row>
    <row r="240" s="2" customFormat="1" ht="33" customHeight="1">
      <c r="A240" s="34"/>
      <c r="B240" s="176"/>
      <c r="C240" s="177" t="s">
        <v>574</v>
      </c>
      <c r="D240" s="177" t="s">
        <v>142</v>
      </c>
      <c r="E240" s="178" t="s">
        <v>1644</v>
      </c>
      <c r="F240" s="179" t="s">
        <v>1645</v>
      </c>
      <c r="G240" s="180" t="s">
        <v>613</v>
      </c>
      <c r="H240" s="202"/>
      <c r="I240" s="182"/>
      <c r="J240" s="183">
        <f>ROUND(I240*H240,2)</f>
        <v>0</v>
      </c>
      <c r="K240" s="184"/>
      <c r="L240" s="35"/>
      <c r="M240" s="185" t="s">
        <v>1</v>
      </c>
      <c r="N240" s="186" t="s">
        <v>41</v>
      </c>
      <c r="O240" s="78"/>
      <c r="P240" s="187">
        <f>O240*H240</f>
        <v>0</v>
      </c>
      <c r="Q240" s="187">
        <v>0</v>
      </c>
      <c r="R240" s="187">
        <f>Q240*H240</f>
        <v>0</v>
      </c>
      <c r="S240" s="187">
        <v>0</v>
      </c>
      <c r="T240" s="18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9" t="s">
        <v>204</v>
      </c>
      <c r="AT240" s="189" t="s">
        <v>142</v>
      </c>
      <c r="AU240" s="189" t="s">
        <v>84</v>
      </c>
      <c r="AY240" s="15" t="s">
        <v>140</v>
      </c>
      <c r="BE240" s="190">
        <f>IF(N240="základná",J240,0)</f>
        <v>0</v>
      </c>
      <c r="BF240" s="190">
        <f>IF(N240="znížená",J240,0)</f>
        <v>0</v>
      </c>
      <c r="BG240" s="190">
        <f>IF(N240="zákl. prenesená",J240,0)</f>
        <v>0</v>
      </c>
      <c r="BH240" s="190">
        <f>IF(N240="zníž. prenesená",J240,0)</f>
        <v>0</v>
      </c>
      <c r="BI240" s="190">
        <f>IF(N240="nulová",J240,0)</f>
        <v>0</v>
      </c>
      <c r="BJ240" s="15" t="s">
        <v>84</v>
      </c>
      <c r="BK240" s="190">
        <f>ROUND(I240*H240,2)</f>
        <v>0</v>
      </c>
      <c r="BL240" s="15" t="s">
        <v>204</v>
      </c>
      <c r="BM240" s="189" t="s">
        <v>1646</v>
      </c>
    </row>
    <row r="241" s="2" customFormat="1" ht="24.15" customHeight="1">
      <c r="A241" s="34"/>
      <c r="B241" s="176"/>
      <c r="C241" s="177" t="s">
        <v>578</v>
      </c>
      <c r="D241" s="177" t="s">
        <v>142</v>
      </c>
      <c r="E241" s="178" t="s">
        <v>1647</v>
      </c>
      <c r="F241" s="179" t="s">
        <v>1648</v>
      </c>
      <c r="G241" s="180" t="s">
        <v>613</v>
      </c>
      <c r="H241" s="202"/>
      <c r="I241" s="182"/>
      <c r="J241" s="183">
        <f>ROUND(I241*H241,2)</f>
        <v>0</v>
      </c>
      <c r="K241" s="184"/>
      <c r="L241" s="35"/>
      <c r="M241" s="185" t="s">
        <v>1</v>
      </c>
      <c r="N241" s="186" t="s">
        <v>41</v>
      </c>
      <c r="O241" s="78"/>
      <c r="P241" s="187">
        <f>O241*H241</f>
        <v>0</v>
      </c>
      <c r="Q241" s="187">
        <v>0</v>
      </c>
      <c r="R241" s="187">
        <f>Q241*H241</f>
        <v>0</v>
      </c>
      <c r="S241" s="187">
        <v>0</v>
      </c>
      <c r="T241" s="18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9" t="s">
        <v>204</v>
      </c>
      <c r="AT241" s="189" t="s">
        <v>142</v>
      </c>
      <c r="AU241" s="189" t="s">
        <v>84</v>
      </c>
      <c r="AY241" s="15" t="s">
        <v>140</v>
      </c>
      <c r="BE241" s="190">
        <f>IF(N241="základná",J241,0)</f>
        <v>0</v>
      </c>
      <c r="BF241" s="190">
        <f>IF(N241="znížená",J241,0)</f>
        <v>0</v>
      </c>
      <c r="BG241" s="190">
        <f>IF(N241="zákl. prenesená",J241,0)</f>
        <v>0</v>
      </c>
      <c r="BH241" s="190">
        <f>IF(N241="zníž. prenesená",J241,0)</f>
        <v>0</v>
      </c>
      <c r="BI241" s="190">
        <f>IF(N241="nulová",J241,0)</f>
        <v>0</v>
      </c>
      <c r="BJ241" s="15" t="s">
        <v>84</v>
      </c>
      <c r="BK241" s="190">
        <f>ROUND(I241*H241,2)</f>
        <v>0</v>
      </c>
      <c r="BL241" s="15" t="s">
        <v>204</v>
      </c>
      <c r="BM241" s="189" t="s">
        <v>1649</v>
      </c>
    </row>
    <row r="242" s="12" customFormat="1" ht="22.8" customHeight="1">
      <c r="A242" s="12"/>
      <c r="B242" s="163"/>
      <c r="C242" s="12"/>
      <c r="D242" s="164" t="s">
        <v>74</v>
      </c>
      <c r="E242" s="174" t="s">
        <v>1650</v>
      </c>
      <c r="F242" s="174" t="s">
        <v>1651</v>
      </c>
      <c r="G242" s="12"/>
      <c r="H242" s="12"/>
      <c r="I242" s="166"/>
      <c r="J242" s="175">
        <f>BK242</f>
        <v>0</v>
      </c>
      <c r="K242" s="12"/>
      <c r="L242" s="163"/>
      <c r="M242" s="168"/>
      <c r="N242" s="169"/>
      <c r="O242" s="169"/>
      <c r="P242" s="170">
        <f>SUM(P243:P250)</f>
        <v>0</v>
      </c>
      <c r="Q242" s="169"/>
      <c r="R242" s="170">
        <f>SUM(R243:R250)</f>
        <v>0.00018000000000000001</v>
      </c>
      <c r="S242" s="169"/>
      <c r="T242" s="171">
        <f>SUM(T243:T250)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164" t="s">
        <v>84</v>
      </c>
      <c r="AT242" s="172" t="s">
        <v>74</v>
      </c>
      <c r="AU242" s="172" t="s">
        <v>80</v>
      </c>
      <c r="AY242" s="164" t="s">
        <v>140</v>
      </c>
      <c r="BK242" s="173">
        <f>SUM(BK243:BK250)</f>
        <v>0</v>
      </c>
    </row>
    <row r="243" s="2" customFormat="1" ht="24.15" customHeight="1">
      <c r="A243" s="34"/>
      <c r="B243" s="176"/>
      <c r="C243" s="177" t="s">
        <v>582</v>
      </c>
      <c r="D243" s="177" t="s">
        <v>142</v>
      </c>
      <c r="E243" s="178" t="s">
        <v>1652</v>
      </c>
      <c r="F243" s="179" t="s">
        <v>1653</v>
      </c>
      <c r="G243" s="180" t="s">
        <v>185</v>
      </c>
      <c r="H243" s="181">
        <v>1</v>
      </c>
      <c r="I243" s="182"/>
      <c r="J243" s="183">
        <f>ROUND(I243*H243,2)</f>
        <v>0</v>
      </c>
      <c r="K243" s="184"/>
      <c r="L243" s="35"/>
      <c r="M243" s="185" t="s">
        <v>1</v>
      </c>
      <c r="N243" s="186" t="s">
        <v>41</v>
      </c>
      <c r="O243" s="78"/>
      <c r="P243" s="187">
        <f>O243*H243</f>
        <v>0</v>
      </c>
      <c r="Q243" s="187">
        <v>9.0000000000000006E-05</v>
      </c>
      <c r="R243" s="187">
        <f>Q243*H243</f>
        <v>9.0000000000000006E-05</v>
      </c>
      <c r="S243" s="187">
        <v>0</v>
      </c>
      <c r="T243" s="18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9" t="s">
        <v>204</v>
      </c>
      <c r="AT243" s="189" t="s">
        <v>142</v>
      </c>
      <c r="AU243" s="189" t="s">
        <v>84</v>
      </c>
      <c r="AY243" s="15" t="s">
        <v>140</v>
      </c>
      <c r="BE243" s="190">
        <f>IF(N243="základná",J243,0)</f>
        <v>0</v>
      </c>
      <c r="BF243" s="190">
        <f>IF(N243="znížená",J243,0)</f>
        <v>0</v>
      </c>
      <c r="BG243" s="190">
        <f>IF(N243="zákl. prenesená",J243,0)</f>
        <v>0</v>
      </c>
      <c r="BH243" s="190">
        <f>IF(N243="zníž. prenesená",J243,0)</f>
        <v>0</v>
      </c>
      <c r="BI243" s="190">
        <f>IF(N243="nulová",J243,0)</f>
        <v>0</v>
      </c>
      <c r="BJ243" s="15" t="s">
        <v>84</v>
      </c>
      <c r="BK243" s="190">
        <f>ROUND(I243*H243,2)</f>
        <v>0</v>
      </c>
      <c r="BL243" s="15" t="s">
        <v>204</v>
      </c>
      <c r="BM243" s="189" t="s">
        <v>1654</v>
      </c>
    </row>
    <row r="244" s="2" customFormat="1" ht="16.5" customHeight="1">
      <c r="A244" s="34"/>
      <c r="B244" s="176"/>
      <c r="C244" s="191" t="s">
        <v>586</v>
      </c>
      <c r="D244" s="191" t="s">
        <v>323</v>
      </c>
      <c r="E244" s="192" t="s">
        <v>1655</v>
      </c>
      <c r="F244" s="193" t="s">
        <v>1656</v>
      </c>
      <c r="G244" s="194" t="s">
        <v>185</v>
      </c>
      <c r="H244" s="195">
        <v>1</v>
      </c>
      <c r="I244" s="196"/>
      <c r="J244" s="197">
        <f>ROUND(I244*H244,2)</f>
        <v>0</v>
      </c>
      <c r="K244" s="198"/>
      <c r="L244" s="199"/>
      <c r="M244" s="200" t="s">
        <v>1</v>
      </c>
      <c r="N244" s="201" t="s">
        <v>41</v>
      </c>
      <c r="O244" s="78"/>
      <c r="P244" s="187">
        <f>O244*H244</f>
        <v>0</v>
      </c>
      <c r="Q244" s="187">
        <v>0</v>
      </c>
      <c r="R244" s="187">
        <f>Q244*H244</f>
        <v>0</v>
      </c>
      <c r="S244" s="187">
        <v>0</v>
      </c>
      <c r="T244" s="18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9" t="s">
        <v>270</v>
      </c>
      <c r="AT244" s="189" t="s">
        <v>323</v>
      </c>
      <c r="AU244" s="189" t="s">
        <v>84</v>
      </c>
      <c r="AY244" s="15" t="s">
        <v>140</v>
      </c>
      <c r="BE244" s="190">
        <f>IF(N244="základná",J244,0)</f>
        <v>0</v>
      </c>
      <c r="BF244" s="190">
        <f>IF(N244="znížená",J244,0)</f>
        <v>0</v>
      </c>
      <c r="BG244" s="190">
        <f>IF(N244="zákl. prenesená",J244,0)</f>
        <v>0</v>
      </c>
      <c r="BH244" s="190">
        <f>IF(N244="zníž. prenesená",J244,0)</f>
        <v>0</v>
      </c>
      <c r="BI244" s="190">
        <f>IF(N244="nulová",J244,0)</f>
        <v>0</v>
      </c>
      <c r="BJ244" s="15" t="s">
        <v>84</v>
      </c>
      <c r="BK244" s="190">
        <f>ROUND(I244*H244,2)</f>
        <v>0</v>
      </c>
      <c r="BL244" s="15" t="s">
        <v>204</v>
      </c>
      <c r="BM244" s="189" t="s">
        <v>1657</v>
      </c>
    </row>
    <row r="245" s="2" customFormat="1" ht="24.15" customHeight="1">
      <c r="A245" s="34"/>
      <c r="B245" s="176"/>
      <c r="C245" s="177" t="s">
        <v>590</v>
      </c>
      <c r="D245" s="177" t="s">
        <v>142</v>
      </c>
      <c r="E245" s="178" t="s">
        <v>1658</v>
      </c>
      <c r="F245" s="179" t="s">
        <v>1659</v>
      </c>
      <c r="G245" s="180" t="s">
        <v>185</v>
      </c>
      <c r="H245" s="181">
        <v>1</v>
      </c>
      <c r="I245" s="182"/>
      <c r="J245" s="183">
        <f>ROUND(I245*H245,2)</f>
        <v>0</v>
      </c>
      <c r="K245" s="184"/>
      <c r="L245" s="35"/>
      <c r="M245" s="185" t="s">
        <v>1</v>
      </c>
      <c r="N245" s="186" t="s">
        <v>41</v>
      </c>
      <c r="O245" s="78"/>
      <c r="P245" s="187">
        <f>O245*H245</f>
        <v>0</v>
      </c>
      <c r="Q245" s="187">
        <v>9.0000000000000006E-05</v>
      </c>
      <c r="R245" s="187">
        <f>Q245*H245</f>
        <v>9.0000000000000006E-05</v>
      </c>
      <c r="S245" s="187">
        <v>0</v>
      </c>
      <c r="T245" s="18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9" t="s">
        <v>204</v>
      </c>
      <c r="AT245" s="189" t="s">
        <v>142</v>
      </c>
      <c r="AU245" s="189" t="s">
        <v>84</v>
      </c>
      <c r="AY245" s="15" t="s">
        <v>140</v>
      </c>
      <c r="BE245" s="190">
        <f>IF(N245="základná",J245,0)</f>
        <v>0</v>
      </c>
      <c r="BF245" s="190">
        <f>IF(N245="znížená",J245,0)</f>
        <v>0</v>
      </c>
      <c r="BG245" s="190">
        <f>IF(N245="zákl. prenesená",J245,0)</f>
        <v>0</v>
      </c>
      <c r="BH245" s="190">
        <f>IF(N245="zníž. prenesená",J245,0)</f>
        <v>0</v>
      </c>
      <c r="BI245" s="190">
        <f>IF(N245="nulová",J245,0)</f>
        <v>0</v>
      </c>
      <c r="BJ245" s="15" t="s">
        <v>84</v>
      </c>
      <c r="BK245" s="190">
        <f>ROUND(I245*H245,2)</f>
        <v>0</v>
      </c>
      <c r="BL245" s="15" t="s">
        <v>204</v>
      </c>
      <c r="BM245" s="189" t="s">
        <v>1660</v>
      </c>
    </row>
    <row r="246" s="2" customFormat="1" ht="16.5" customHeight="1">
      <c r="A246" s="34"/>
      <c r="B246" s="176"/>
      <c r="C246" s="191" t="s">
        <v>594</v>
      </c>
      <c r="D246" s="191" t="s">
        <v>323</v>
      </c>
      <c r="E246" s="192" t="s">
        <v>1661</v>
      </c>
      <c r="F246" s="193" t="s">
        <v>1662</v>
      </c>
      <c r="G246" s="194" t="s">
        <v>185</v>
      </c>
      <c r="H246" s="195">
        <v>1</v>
      </c>
      <c r="I246" s="196"/>
      <c r="J246" s="197">
        <f>ROUND(I246*H246,2)</f>
        <v>0</v>
      </c>
      <c r="K246" s="198"/>
      <c r="L246" s="199"/>
      <c r="M246" s="200" t="s">
        <v>1</v>
      </c>
      <c r="N246" s="201" t="s">
        <v>41</v>
      </c>
      <c r="O246" s="78"/>
      <c r="P246" s="187">
        <f>O246*H246</f>
        <v>0</v>
      </c>
      <c r="Q246" s="187">
        <v>0</v>
      </c>
      <c r="R246" s="187">
        <f>Q246*H246</f>
        <v>0</v>
      </c>
      <c r="S246" s="187">
        <v>0</v>
      </c>
      <c r="T246" s="18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9" t="s">
        <v>270</v>
      </c>
      <c r="AT246" s="189" t="s">
        <v>323</v>
      </c>
      <c r="AU246" s="189" t="s">
        <v>84</v>
      </c>
      <c r="AY246" s="15" t="s">
        <v>140</v>
      </c>
      <c r="BE246" s="190">
        <f>IF(N246="základná",J246,0)</f>
        <v>0</v>
      </c>
      <c r="BF246" s="190">
        <f>IF(N246="znížená",J246,0)</f>
        <v>0</v>
      </c>
      <c r="BG246" s="190">
        <f>IF(N246="zákl. prenesená",J246,0)</f>
        <v>0</v>
      </c>
      <c r="BH246" s="190">
        <f>IF(N246="zníž. prenesená",J246,0)</f>
        <v>0</v>
      </c>
      <c r="BI246" s="190">
        <f>IF(N246="nulová",J246,0)</f>
        <v>0</v>
      </c>
      <c r="BJ246" s="15" t="s">
        <v>84</v>
      </c>
      <c r="BK246" s="190">
        <f>ROUND(I246*H246,2)</f>
        <v>0</v>
      </c>
      <c r="BL246" s="15" t="s">
        <v>204</v>
      </c>
      <c r="BM246" s="189" t="s">
        <v>1663</v>
      </c>
    </row>
    <row r="247" s="2" customFormat="1" ht="16.5" customHeight="1">
      <c r="A247" s="34"/>
      <c r="B247" s="176"/>
      <c r="C247" s="177" t="s">
        <v>598</v>
      </c>
      <c r="D247" s="177" t="s">
        <v>142</v>
      </c>
      <c r="E247" s="178" t="s">
        <v>1664</v>
      </c>
      <c r="F247" s="179" t="s">
        <v>1665</v>
      </c>
      <c r="G247" s="180" t="s">
        <v>185</v>
      </c>
      <c r="H247" s="181">
        <v>11</v>
      </c>
      <c r="I247" s="182"/>
      <c r="J247" s="183">
        <f>ROUND(I247*H247,2)</f>
        <v>0</v>
      </c>
      <c r="K247" s="184"/>
      <c r="L247" s="35"/>
      <c r="M247" s="185" t="s">
        <v>1</v>
      </c>
      <c r="N247" s="186" t="s">
        <v>41</v>
      </c>
      <c r="O247" s="78"/>
      <c r="P247" s="187">
        <f>O247*H247</f>
        <v>0</v>
      </c>
      <c r="Q247" s="187">
        <v>0</v>
      </c>
      <c r="R247" s="187">
        <f>Q247*H247</f>
        <v>0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204</v>
      </c>
      <c r="AT247" s="189" t="s">
        <v>142</v>
      </c>
      <c r="AU247" s="189" t="s">
        <v>84</v>
      </c>
      <c r="AY247" s="15" t="s">
        <v>140</v>
      </c>
      <c r="BE247" s="190">
        <f>IF(N247="základná",J247,0)</f>
        <v>0</v>
      </c>
      <c r="BF247" s="190">
        <f>IF(N247="znížená",J247,0)</f>
        <v>0</v>
      </c>
      <c r="BG247" s="190">
        <f>IF(N247="zákl. prenesená",J247,0)</f>
        <v>0</v>
      </c>
      <c r="BH247" s="190">
        <f>IF(N247="zníž. prenesená",J247,0)</f>
        <v>0</v>
      </c>
      <c r="BI247" s="190">
        <f>IF(N247="nulová",J247,0)</f>
        <v>0</v>
      </c>
      <c r="BJ247" s="15" t="s">
        <v>84</v>
      </c>
      <c r="BK247" s="190">
        <f>ROUND(I247*H247,2)</f>
        <v>0</v>
      </c>
      <c r="BL247" s="15" t="s">
        <v>204</v>
      </c>
      <c r="BM247" s="189" t="s">
        <v>1666</v>
      </c>
    </row>
    <row r="248" s="2" customFormat="1" ht="24.15" customHeight="1">
      <c r="A248" s="34"/>
      <c r="B248" s="176"/>
      <c r="C248" s="191" t="s">
        <v>602</v>
      </c>
      <c r="D248" s="191" t="s">
        <v>323</v>
      </c>
      <c r="E248" s="192" t="s">
        <v>1667</v>
      </c>
      <c r="F248" s="193" t="s">
        <v>1668</v>
      </c>
      <c r="G248" s="194" t="s">
        <v>185</v>
      </c>
      <c r="H248" s="195">
        <v>2</v>
      </c>
      <c r="I248" s="196"/>
      <c r="J248" s="197">
        <f>ROUND(I248*H248,2)</f>
        <v>0</v>
      </c>
      <c r="K248" s="198"/>
      <c r="L248" s="199"/>
      <c r="M248" s="200" t="s">
        <v>1</v>
      </c>
      <c r="N248" s="201" t="s">
        <v>41</v>
      </c>
      <c r="O248" s="78"/>
      <c r="P248" s="187">
        <f>O248*H248</f>
        <v>0</v>
      </c>
      <c r="Q248" s="187">
        <v>0</v>
      </c>
      <c r="R248" s="187">
        <f>Q248*H248</f>
        <v>0</v>
      </c>
      <c r="S248" s="187">
        <v>0</v>
      </c>
      <c r="T248" s="18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9" t="s">
        <v>270</v>
      </c>
      <c r="AT248" s="189" t="s">
        <v>323</v>
      </c>
      <c r="AU248" s="189" t="s">
        <v>84</v>
      </c>
      <c r="AY248" s="15" t="s">
        <v>140</v>
      </c>
      <c r="BE248" s="190">
        <f>IF(N248="základná",J248,0)</f>
        <v>0</v>
      </c>
      <c r="BF248" s="190">
        <f>IF(N248="znížená",J248,0)</f>
        <v>0</v>
      </c>
      <c r="BG248" s="190">
        <f>IF(N248="zákl. prenesená",J248,0)</f>
        <v>0</v>
      </c>
      <c r="BH248" s="190">
        <f>IF(N248="zníž. prenesená",J248,0)</f>
        <v>0</v>
      </c>
      <c r="BI248" s="190">
        <f>IF(N248="nulová",J248,0)</f>
        <v>0</v>
      </c>
      <c r="BJ248" s="15" t="s">
        <v>84</v>
      </c>
      <c r="BK248" s="190">
        <f>ROUND(I248*H248,2)</f>
        <v>0</v>
      </c>
      <c r="BL248" s="15" t="s">
        <v>204</v>
      </c>
      <c r="BM248" s="189" t="s">
        <v>1669</v>
      </c>
    </row>
    <row r="249" s="2" customFormat="1" ht="24.15" customHeight="1">
      <c r="A249" s="34"/>
      <c r="B249" s="176"/>
      <c r="C249" s="177" t="s">
        <v>606</v>
      </c>
      <c r="D249" s="177" t="s">
        <v>142</v>
      </c>
      <c r="E249" s="178" t="s">
        <v>1670</v>
      </c>
      <c r="F249" s="179" t="s">
        <v>1671</v>
      </c>
      <c r="G249" s="180" t="s">
        <v>613</v>
      </c>
      <c r="H249" s="202"/>
      <c r="I249" s="182"/>
      <c r="J249" s="183">
        <f>ROUND(I249*H249,2)</f>
        <v>0</v>
      </c>
      <c r="K249" s="184"/>
      <c r="L249" s="35"/>
      <c r="M249" s="185" t="s">
        <v>1</v>
      </c>
      <c r="N249" s="186" t="s">
        <v>41</v>
      </c>
      <c r="O249" s="78"/>
      <c r="P249" s="187">
        <f>O249*H249</f>
        <v>0</v>
      </c>
      <c r="Q249" s="187">
        <v>0</v>
      </c>
      <c r="R249" s="187">
        <f>Q249*H249</f>
        <v>0</v>
      </c>
      <c r="S249" s="187">
        <v>0</v>
      </c>
      <c r="T249" s="18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9" t="s">
        <v>204</v>
      </c>
      <c r="AT249" s="189" t="s">
        <v>142</v>
      </c>
      <c r="AU249" s="189" t="s">
        <v>84</v>
      </c>
      <c r="AY249" s="15" t="s">
        <v>140</v>
      </c>
      <c r="BE249" s="190">
        <f>IF(N249="základná",J249,0)</f>
        <v>0</v>
      </c>
      <c r="BF249" s="190">
        <f>IF(N249="znížená",J249,0)</f>
        <v>0</v>
      </c>
      <c r="BG249" s="190">
        <f>IF(N249="zákl. prenesená",J249,0)</f>
        <v>0</v>
      </c>
      <c r="BH249" s="190">
        <f>IF(N249="zníž. prenesená",J249,0)</f>
        <v>0</v>
      </c>
      <c r="BI249" s="190">
        <f>IF(N249="nulová",J249,0)</f>
        <v>0</v>
      </c>
      <c r="BJ249" s="15" t="s">
        <v>84</v>
      </c>
      <c r="BK249" s="190">
        <f>ROUND(I249*H249,2)</f>
        <v>0</v>
      </c>
      <c r="BL249" s="15" t="s">
        <v>204</v>
      </c>
      <c r="BM249" s="189" t="s">
        <v>1672</v>
      </c>
    </row>
    <row r="250" s="2" customFormat="1" ht="24.15" customHeight="1">
      <c r="A250" s="34"/>
      <c r="B250" s="176"/>
      <c r="C250" s="177" t="s">
        <v>610</v>
      </c>
      <c r="D250" s="177" t="s">
        <v>142</v>
      </c>
      <c r="E250" s="178" t="s">
        <v>1673</v>
      </c>
      <c r="F250" s="179" t="s">
        <v>1674</v>
      </c>
      <c r="G250" s="180" t="s">
        <v>613</v>
      </c>
      <c r="H250" s="202"/>
      <c r="I250" s="182"/>
      <c r="J250" s="183">
        <f>ROUND(I250*H250,2)</f>
        <v>0</v>
      </c>
      <c r="K250" s="184"/>
      <c r="L250" s="35"/>
      <c r="M250" s="185" t="s">
        <v>1</v>
      </c>
      <c r="N250" s="186" t="s">
        <v>41</v>
      </c>
      <c r="O250" s="78"/>
      <c r="P250" s="187">
        <f>O250*H250</f>
        <v>0</v>
      </c>
      <c r="Q250" s="187">
        <v>0</v>
      </c>
      <c r="R250" s="187">
        <f>Q250*H250</f>
        <v>0</v>
      </c>
      <c r="S250" s="187">
        <v>0</v>
      </c>
      <c r="T250" s="188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9" t="s">
        <v>204</v>
      </c>
      <c r="AT250" s="189" t="s">
        <v>142</v>
      </c>
      <c r="AU250" s="189" t="s">
        <v>84</v>
      </c>
      <c r="AY250" s="15" t="s">
        <v>140</v>
      </c>
      <c r="BE250" s="190">
        <f>IF(N250="základná",J250,0)</f>
        <v>0</v>
      </c>
      <c r="BF250" s="190">
        <f>IF(N250="znížená",J250,0)</f>
        <v>0</v>
      </c>
      <c r="BG250" s="190">
        <f>IF(N250="zákl. prenesená",J250,0)</f>
        <v>0</v>
      </c>
      <c r="BH250" s="190">
        <f>IF(N250="zníž. prenesená",J250,0)</f>
        <v>0</v>
      </c>
      <c r="BI250" s="190">
        <f>IF(N250="nulová",J250,0)</f>
        <v>0</v>
      </c>
      <c r="BJ250" s="15" t="s">
        <v>84</v>
      </c>
      <c r="BK250" s="190">
        <f>ROUND(I250*H250,2)</f>
        <v>0</v>
      </c>
      <c r="BL250" s="15" t="s">
        <v>204</v>
      </c>
      <c r="BM250" s="189" t="s">
        <v>1675</v>
      </c>
    </row>
    <row r="251" s="12" customFormat="1" ht="22.8" customHeight="1">
      <c r="A251" s="12"/>
      <c r="B251" s="163"/>
      <c r="C251" s="12"/>
      <c r="D251" s="164" t="s">
        <v>74</v>
      </c>
      <c r="E251" s="174" t="s">
        <v>1676</v>
      </c>
      <c r="F251" s="174" t="s">
        <v>1677</v>
      </c>
      <c r="G251" s="12"/>
      <c r="H251" s="12"/>
      <c r="I251" s="166"/>
      <c r="J251" s="175">
        <f>BK251</f>
        <v>0</v>
      </c>
      <c r="K251" s="12"/>
      <c r="L251" s="163"/>
      <c r="M251" s="168"/>
      <c r="N251" s="169"/>
      <c r="O251" s="169"/>
      <c r="P251" s="170">
        <f>SUM(P252:P260)</f>
        <v>0</v>
      </c>
      <c r="Q251" s="169"/>
      <c r="R251" s="170">
        <f>SUM(R252:R260)</f>
        <v>0.023900000000000001</v>
      </c>
      <c r="S251" s="169"/>
      <c r="T251" s="171">
        <f>SUM(T252:T260)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64" t="s">
        <v>84</v>
      </c>
      <c r="AT251" s="172" t="s">
        <v>74</v>
      </c>
      <c r="AU251" s="172" t="s">
        <v>80</v>
      </c>
      <c r="AY251" s="164" t="s">
        <v>140</v>
      </c>
      <c r="BK251" s="173">
        <f>SUM(BK252:BK260)</f>
        <v>0</v>
      </c>
    </row>
    <row r="252" s="2" customFormat="1" ht="16.5" customHeight="1">
      <c r="A252" s="34"/>
      <c r="B252" s="176"/>
      <c r="C252" s="177" t="s">
        <v>617</v>
      </c>
      <c r="D252" s="177" t="s">
        <v>142</v>
      </c>
      <c r="E252" s="178" t="s">
        <v>1678</v>
      </c>
      <c r="F252" s="179" t="s">
        <v>1679</v>
      </c>
      <c r="G252" s="180" t="s">
        <v>194</v>
      </c>
      <c r="H252" s="181">
        <v>17</v>
      </c>
      <c r="I252" s="182"/>
      <c r="J252" s="183">
        <f>ROUND(I252*H252,2)</f>
        <v>0</v>
      </c>
      <c r="K252" s="184"/>
      <c r="L252" s="35"/>
      <c r="M252" s="185" t="s">
        <v>1</v>
      </c>
      <c r="N252" s="186" t="s">
        <v>41</v>
      </c>
      <c r="O252" s="78"/>
      <c r="P252" s="187">
        <f>O252*H252</f>
        <v>0</v>
      </c>
      <c r="Q252" s="187">
        <v>0</v>
      </c>
      <c r="R252" s="187">
        <f>Q252*H252</f>
        <v>0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204</v>
      </c>
      <c r="AT252" s="189" t="s">
        <v>142</v>
      </c>
      <c r="AU252" s="189" t="s">
        <v>84</v>
      </c>
      <c r="AY252" s="15" t="s">
        <v>140</v>
      </c>
      <c r="BE252" s="190">
        <f>IF(N252="základná",J252,0)</f>
        <v>0</v>
      </c>
      <c r="BF252" s="190">
        <f>IF(N252="znížená",J252,0)</f>
        <v>0</v>
      </c>
      <c r="BG252" s="190">
        <f>IF(N252="zákl. prenesená",J252,0)</f>
        <v>0</v>
      </c>
      <c r="BH252" s="190">
        <f>IF(N252="zníž. prenesená",J252,0)</f>
        <v>0</v>
      </c>
      <c r="BI252" s="190">
        <f>IF(N252="nulová",J252,0)</f>
        <v>0</v>
      </c>
      <c r="BJ252" s="15" t="s">
        <v>84</v>
      </c>
      <c r="BK252" s="190">
        <f>ROUND(I252*H252,2)</f>
        <v>0</v>
      </c>
      <c r="BL252" s="15" t="s">
        <v>204</v>
      </c>
      <c r="BM252" s="189" t="s">
        <v>1680</v>
      </c>
    </row>
    <row r="253" s="2" customFormat="1" ht="16.5" customHeight="1">
      <c r="A253" s="34"/>
      <c r="B253" s="176"/>
      <c r="C253" s="191" t="s">
        <v>621</v>
      </c>
      <c r="D253" s="191" t="s">
        <v>323</v>
      </c>
      <c r="E253" s="192" t="s">
        <v>1681</v>
      </c>
      <c r="F253" s="193" t="s">
        <v>1682</v>
      </c>
      <c r="G253" s="194" t="s">
        <v>194</v>
      </c>
      <c r="H253" s="195">
        <v>17</v>
      </c>
      <c r="I253" s="196"/>
      <c r="J253" s="197">
        <f>ROUND(I253*H253,2)</f>
        <v>0</v>
      </c>
      <c r="K253" s="198"/>
      <c r="L253" s="199"/>
      <c r="M253" s="200" t="s">
        <v>1</v>
      </c>
      <c r="N253" s="201" t="s">
        <v>41</v>
      </c>
      <c r="O253" s="78"/>
      <c r="P253" s="187">
        <f>O253*H253</f>
        <v>0</v>
      </c>
      <c r="Q253" s="187">
        <v>0.00069999999999999999</v>
      </c>
      <c r="R253" s="187">
        <f>Q253*H253</f>
        <v>0.011899999999999999</v>
      </c>
      <c r="S253" s="187">
        <v>0</v>
      </c>
      <c r="T253" s="18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9" t="s">
        <v>270</v>
      </c>
      <c r="AT253" s="189" t="s">
        <v>323</v>
      </c>
      <c r="AU253" s="189" t="s">
        <v>84</v>
      </c>
      <c r="AY253" s="15" t="s">
        <v>140</v>
      </c>
      <c r="BE253" s="190">
        <f>IF(N253="základná",J253,0)</f>
        <v>0</v>
      </c>
      <c r="BF253" s="190">
        <f>IF(N253="znížená",J253,0)</f>
        <v>0</v>
      </c>
      <c r="BG253" s="190">
        <f>IF(N253="zákl. prenesená",J253,0)</f>
        <v>0</v>
      </c>
      <c r="BH253" s="190">
        <f>IF(N253="zníž. prenesená",J253,0)</f>
        <v>0</v>
      </c>
      <c r="BI253" s="190">
        <f>IF(N253="nulová",J253,0)</f>
        <v>0</v>
      </c>
      <c r="BJ253" s="15" t="s">
        <v>84</v>
      </c>
      <c r="BK253" s="190">
        <f>ROUND(I253*H253,2)</f>
        <v>0</v>
      </c>
      <c r="BL253" s="15" t="s">
        <v>204</v>
      </c>
      <c r="BM253" s="189" t="s">
        <v>1683</v>
      </c>
    </row>
    <row r="254" s="2" customFormat="1" ht="21.75" customHeight="1">
      <c r="A254" s="34"/>
      <c r="B254" s="176"/>
      <c r="C254" s="177" t="s">
        <v>627</v>
      </c>
      <c r="D254" s="177" t="s">
        <v>142</v>
      </c>
      <c r="E254" s="178" t="s">
        <v>1684</v>
      </c>
      <c r="F254" s="179" t="s">
        <v>1685</v>
      </c>
      <c r="G254" s="180" t="s">
        <v>185</v>
      </c>
      <c r="H254" s="181">
        <v>10</v>
      </c>
      <c r="I254" s="182"/>
      <c r="J254" s="183">
        <f>ROUND(I254*H254,2)</f>
        <v>0</v>
      </c>
      <c r="K254" s="184"/>
      <c r="L254" s="35"/>
      <c r="M254" s="185" t="s">
        <v>1</v>
      </c>
      <c r="N254" s="186" t="s">
        <v>41</v>
      </c>
      <c r="O254" s="78"/>
      <c r="P254" s="187">
        <f>O254*H254</f>
        <v>0</v>
      </c>
      <c r="Q254" s="187">
        <v>0</v>
      </c>
      <c r="R254" s="187">
        <f>Q254*H254</f>
        <v>0</v>
      </c>
      <c r="S254" s="187">
        <v>0</v>
      </c>
      <c r="T254" s="18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9" t="s">
        <v>204</v>
      </c>
      <c r="AT254" s="189" t="s">
        <v>142</v>
      </c>
      <c r="AU254" s="189" t="s">
        <v>84</v>
      </c>
      <c r="AY254" s="15" t="s">
        <v>140</v>
      </c>
      <c r="BE254" s="190">
        <f>IF(N254="základná",J254,0)</f>
        <v>0</v>
      </c>
      <c r="BF254" s="190">
        <f>IF(N254="znížená",J254,0)</f>
        <v>0</v>
      </c>
      <c r="BG254" s="190">
        <f>IF(N254="zákl. prenesená",J254,0)</f>
        <v>0</v>
      </c>
      <c r="BH254" s="190">
        <f>IF(N254="zníž. prenesená",J254,0)</f>
        <v>0</v>
      </c>
      <c r="BI254" s="190">
        <f>IF(N254="nulová",J254,0)</f>
        <v>0</v>
      </c>
      <c r="BJ254" s="15" t="s">
        <v>84</v>
      </c>
      <c r="BK254" s="190">
        <f>ROUND(I254*H254,2)</f>
        <v>0</v>
      </c>
      <c r="BL254" s="15" t="s">
        <v>204</v>
      </c>
      <c r="BM254" s="189" t="s">
        <v>1686</v>
      </c>
    </row>
    <row r="255" s="2" customFormat="1" ht="16.5" customHeight="1">
      <c r="A255" s="34"/>
      <c r="B255" s="176"/>
      <c r="C255" s="191" t="s">
        <v>631</v>
      </c>
      <c r="D255" s="191" t="s">
        <v>323</v>
      </c>
      <c r="E255" s="192" t="s">
        <v>1687</v>
      </c>
      <c r="F255" s="193" t="s">
        <v>1688</v>
      </c>
      <c r="G255" s="194" t="s">
        <v>185</v>
      </c>
      <c r="H255" s="195">
        <v>10</v>
      </c>
      <c r="I255" s="196"/>
      <c r="J255" s="197">
        <f>ROUND(I255*H255,2)</f>
        <v>0</v>
      </c>
      <c r="K255" s="198"/>
      <c r="L255" s="199"/>
      <c r="M255" s="200" t="s">
        <v>1</v>
      </c>
      <c r="N255" s="201" t="s">
        <v>41</v>
      </c>
      <c r="O255" s="78"/>
      <c r="P255" s="187">
        <f>O255*H255</f>
        <v>0</v>
      </c>
      <c r="Q255" s="187">
        <v>0.00080000000000000004</v>
      </c>
      <c r="R255" s="187">
        <f>Q255*H255</f>
        <v>0.0080000000000000002</v>
      </c>
      <c r="S255" s="187">
        <v>0</v>
      </c>
      <c r="T255" s="18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9" t="s">
        <v>270</v>
      </c>
      <c r="AT255" s="189" t="s">
        <v>323</v>
      </c>
      <c r="AU255" s="189" t="s">
        <v>84</v>
      </c>
      <c r="AY255" s="15" t="s">
        <v>140</v>
      </c>
      <c r="BE255" s="190">
        <f>IF(N255="základná",J255,0)</f>
        <v>0</v>
      </c>
      <c r="BF255" s="190">
        <f>IF(N255="znížená",J255,0)</f>
        <v>0</v>
      </c>
      <c r="BG255" s="190">
        <f>IF(N255="zákl. prenesená",J255,0)</f>
        <v>0</v>
      </c>
      <c r="BH255" s="190">
        <f>IF(N255="zníž. prenesená",J255,0)</f>
        <v>0</v>
      </c>
      <c r="BI255" s="190">
        <f>IF(N255="nulová",J255,0)</f>
        <v>0</v>
      </c>
      <c r="BJ255" s="15" t="s">
        <v>84</v>
      </c>
      <c r="BK255" s="190">
        <f>ROUND(I255*H255,2)</f>
        <v>0</v>
      </c>
      <c r="BL255" s="15" t="s">
        <v>204</v>
      </c>
      <c r="BM255" s="189" t="s">
        <v>1689</v>
      </c>
    </row>
    <row r="256" s="2" customFormat="1" ht="21.75" customHeight="1">
      <c r="A256" s="34"/>
      <c r="B256" s="176"/>
      <c r="C256" s="177" t="s">
        <v>635</v>
      </c>
      <c r="D256" s="177" t="s">
        <v>142</v>
      </c>
      <c r="E256" s="178" t="s">
        <v>1690</v>
      </c>
      <c r="F256" s="179" t="s">
        <v>1691</v>
      </c>
      <c r="G256" s="180" t="s">
        <v>185</v>
      </c>
      <c r="H256" s="181">
        <v>10</v>
      </c>
      <c r="I256" s="182"/>
      <c r="J256" s="183">
        <f>ROUND(I256*H256,2)</f>
        <v>0</v>
      </c>
      <c r="K256" s="184"/>
      <c r="L256" s="35"/>
      <c r="M256" s="185" t="s">
        <v>1</v>
      </c>
      <c r="N256" s="186" t="s">
        <v>41</v>
      </c>
      <c r="O256" s="78"/>
      <c r="P256" s="187">
        <f>O256*H256</f>
        <v>0</v>
      </c>
      <c r="Q256" s="187">
        <v>0</v>
      </c>
      <c r="R256" s="187">
        <f>Q256*H256</f>
        <v>0</v>
      </c>
      <c r="S256" s="187">
        <v>0</v>
      </c>
      <c r="T256" s="18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9" t="s">
        <v>204</v>
      </c>
      <c r="AT256" s="189" t="s">
        <v>142</v>
      </c>
      <c r="AU256" s="189" t="s">
        <v>84</v>
      </c>
      <c r="AY256" s="15" t="s">
        <v>140</v>
      </c>
      <c r="BE256" s="190">
        <f>IF(N256="základná",J256,0)</f>
        <v>0</v>
      </c>
      <c r="BF256" s="190">
        <f>IF(N256="znížená",J256,0)</f>
        <v>0</v>
      </c>
      <c r="BG256" s="190">
        <f>IF(N256="zákl. prenesená",J256,0)</f>
        <v>0</v>
      </c>
      <c r="BH256" s="190">
        <f>IF(N256="zníž. prenesená",J256,0)</f>
        <v>0</v>
      </c>
      <c r="BI256" s="190">
        <f>IF(N256="nulová",J256,0)</f>
        <v>0</v>
      </c>
      <c r="BJ256" s="15" t="s">
        <v>84</v>
      </c>
      <c r="BK256" s="190">
        <f>ROUND(I256*H256,2)</f>
        <v>0</v>
      </c>
      <c r="BL256" s="15" t="s">
        <v>204</v>
      </c>
      <c r="BM256" s="189" t="s">
        <v>1692</v>
      </c>
    </row>
    <row r="257" s="2" customFormat="1" ht="16.5" customHeight="1">
      <c r="A257" s="34"/>
      <c r="B257" s="176"/>
      <c r="C257" s="191" t="s">
        <v>641</v>
      </c>
      <c r="D257" s="191" t="s">
        <v>323</v>
      </c>
      <c r="E257" s="192" t="s">
        <v>1693</v>
      </c>
      <c r="F257" s="193" t="s">
        <v>1694</v>
      </c>
      <c r="G257" s="194" t="s">
        <v>185</v>
      </c>
      <c r="H257" s="195">
        <v>10</v>
      </c>
      <c r="I257" s="196"/>
      <c r="J257" s="197">
        <f>ROUND(I257*H257,2)</f>
        <v>0</v>
      </c>
      <c r="K257" s="198"/>
      <c r="L257" s="199"/>
      <c r="M257" s="200" t="s">
        <v>1</v>
      </c>
      <c r="N257" s="201" t="s">
        <v>41</v>
      </c>
      <c r="O257" s="78"/>
      <c r="P257" s="187">
        <f>O257*H257</f>
        <v>0</v>
      </c>
      <c r="Q257" s="187">
        <v>0.00040000000000000002</v>
      </c>
      <c r="R257" s="187">
        <f>Q257*H257</f>
        <v>0.0040000000000000001</v>
      </c>
      <c r="S257" s="187">
        <v>0</v>
      </c>
      <c r="T257" s="18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9" t="s">
        <v>270</v>
      </c>
      <c r="AT257" s="189" t="s">
        <v>323</v>
      </c>
      <c r="AU257" s="189" t="s">
        <v>84</v>
      </c>
      <c r="AY257" s="15" t="s">
        <v>140</v>
      </c>
      <c r="BE257" s="190">
        <f>IF(N257="základná",J257,0)</f>
        <v>0</v>
      </c>
      <c r="BF257" s="190">
        <f>IF(N257="znížená",J257,0)</f>
        <v>0</v>
      </c>
      <c r="BG257" s="190">
        <f>IF(N257="zákl. prenesená",J257,0)</f>
        <v>0</v>
      </c>
      <c r="BH257" s="190">
        <f>IF(N257="zníž. prenesená",J257,0)</f>
        <v>0</v>
      </c>
      <c r="BI257" s="190">
        <f>IF(N257="nulová",J257,0)</f>
        <v>0</v>
      </c>
      <c r="BJ257" s="15" t="s">
        <v>84</v>
      </c>
      <c r="BK257" s="190">
        <f>ROUND(I257*H257,2)</f>
        <v>0</v>
      </c>
      <c r="BL257" s="15" t="s">
        <v>204</v>
      </c>
      <c r="BM257" s="189" t="s">
        <v>1695</v>
      </c>
    </row>
    <row r="258" s="2" customFormat="1" ht="24.15" customHeight="1">
      <c r="A258" s="34"/>
      <c r="B258" s="176"/>
      <c r="C258" s="177" t="s">
        <v>645</v>
      </c>
      <c r="D258" s="177" t="s">
        <v>142</v>
      </c>
      <c r="E258" s="178" t="s">
        <v>1696</v>
      </c>
      <c r="F258" s="179" t="s">
        <v>1697</v>
      </c>
      <c r="G258" s="180" t="s">
        <v>613</v>
      </c>
      <c r="H258" s="202"/>
      <c r="I258" s="182"/>
      <c r="J258" s="183">
        <f>ROUND(I258*H258,2)</f>
        <v>0</v>
      </c>
      <c r="K258" s="184"/>
      <c r="L258" s="35"/>
      <c r="M258" s="185" t="s">
        <v>1</v>
      </c>
      <c r="N258" s="186" t="s">
        <v>41</v>
      </c>
      <c r="O258" s="78"/>
      <c r="P258" s="187">
        <f>O258*H258</f>
        <v>0</v>
      </c>
      <c r="Q258" s="187">
        <v>0</v>
      </c>
      <c r="R258" s="187">
        <f>Q258*H258</f>
        <v>0</v>
      </c>
      <c r="S258" s="187">
        <v>0</v>
      </c>
      <c r="T258" s="18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9" t="s">
        <v>204</v>
      </c>
      <c r="AT258" s="189" t="s">
        <v>142</v>
      </c>
      <c r="AU258" s="189" t="s">
        <v>84</v>
      </c>
      <c r="AY258" s="15" t="s">
        <v>140</v>
      </c>
      <c r="BE258" s="190">
        <f>IF(N258="základná",J258,0)</f>
        <v>0</v>
      </c>
      <c r="BF258" s="190">
        <f>IF(N258="znížená",J258,0)</f>
        <v>0</v>
      </c>
      <c r="BG258" s="190">
        <f>IF(N258="zákl. prenesená",J258,0)</f>
        <v>0</v>
      </c>
      <c r="BH258" s="190">
        <f>IF(N258="zníž. prenesená",J258,0)</f>
        <v>0</v>
      </c>
      <c r="BI258" s="190">
        <f>IF(N258="nulová",J258,0)</f>
        <v>0</v>
      </c>
      <c r="BJ258" s="15" t="s">
        <v>84</v>
      </c>
      <c r="BK258" s="190">
        <f>ROUND(I258*H258,2)</f>
        <v>0</v>
      </c>
      <c r="BL258" s="15" t="s">
        <v>204</v>
      </c>
      <c r="BM258" s="189" t="s">
        <v>1698</v>
      </c>
    </row>
    <row r="259" s="2" customFormat="1" ht="37.8" customHeight="1">
      <c r="A259" s="34"/>
      <c r="B259" s="176"/>
      <c r="C259" s="177" t="s">
        <v>649</v>
      </c>
      <c r="D259" s="177" t="s">
        <v>142</v>
      </c>
      <c r="E259" s="178" t="s">
        <v>1699</v>
      </c>
      <c r="F259" s="179" t="s">
        <v>1700</v>
      </c>
      <c r="G259" s="180" t="s">
        <v>613</v>
      </c>
      <c r="H259" s="202"/>
      <c r="I259" s="182"/>
      <c r="J259" s="183">
        <f>ROUND(I259*H259,2)</f>
        <v>0</v>
      </c>
      <c r="K259" s="184"/>
      <c r="L259" s="35"/>
      <c r="M259" s="185" t="s">
        <v>1</v>
      </c>
      <c r="N259" s="186" t="s">
        <v>41</v>
      </c>
      <c r="O259" s="78"/>
      <c r="P259" s="187">
        <f>O259*H259</f>
        <v>0</v>
      </c>
      <c r="Q259" s="187">
        <v>0</v>
      </c>
      <c r="R259" s="187">
        <f>Q259*H259</f>
        <v>0</v>
      </c>
      <c r="S259" s="187">
        <v>0</v>
      </c>
      <c r="T259" s="18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9" t="s">
        <v>204</v>
      </c>
      <c r="AT259" s="189" t="s">
        <v>142</v>
      </c>
      <c r="AU259" s="189" t="s">
        <v>84</v>
      </c>
      <c r="AY259" s="15" t="s">
        <v>140</v>
      </c>
      <c r="BE259" s="190">
        <f>IF(N259="základná",J259,0)</f>
        <v>0</v>
      </c>
      <c r="BF259" s="190">
        <f>IF(N259="znížená",J259,0)</f>
        <v>0</v>
      </c>
      <c r="BG259" s="190">
        <f>IF(N259="zákl. prenesená",J259,0)</f>
        <v>0</v>
      </c>
      <c r="BH259" s="190">
        <f>IF(N259="zníž. prenesená",J259,0)</f>
        <v>0</v>
      </c>
      <c r="BI259" s="190">
        <f>IF(N259="nulová",J259,0)</f>
        <v>0</v>
      </c>
      <c r="BJ259" s="15" t="s">
        <v>84</v>
      </c>
      <c r="BK259" s="190">
        <f>ROUND(I259*H259,2)</f>
        <v>0</v>
      </c>
      <c r="BL259" s="15" t="s">
        <v>204</v>
      </c>
      <c r="BM259" s="189" t="s">
        <v>1701</v>
      </c>
    </row>
    <row r="260" s="2" customFormat="1" ht="37.8" customHeight="1">
      <c r="A260" s="34"/>
      <c r="B260" s="176"/>
      <c r="C260" s="177" t="s">
        <v>653</v>
      </c>
      <c r="D260" s="177" t="s">
        <v>142</v>
      </c>
      <c r="E260" s="178" t="s">
        <v>1702</v>
      </c>
      <c r="F260" s="179" t="s">
        <v>1703</v>
      </c>
      <c r="G260" s="180" t="s">
        <v>613</v>
      </c>
      <c r="H260" s="202"/>
      <c r="I260" s="182"/>
      <c r="J260" s="183">
        <f>ROUND(I260*H260,2)</f>
        <v>0</v>
      </c>
      <c r="K260" s="184"/>
      <c r="L260" s="35"/>
      <c r="M260" s="185" t="s">
        <v>1</v>
      </c>
      <c r="N260" s="186" t="s">
        <v>41</v>
      </c>
      <c r="O260" s="78"/>
      <c r="P260" s="187">
        <f>O260*H260</f>
        <v>0</v>
      </c>
      <c r="Q260" s="187">
        <v>0</v>
      </c>
      <c r="R260" s="187">
        <f>Q260*H260</f>
        <v>0</v>
      </c>
      <c r="S260" s="187">
        <v>0</v>
      </c>
      <c r="T260" s="18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9" t="s">
        <v>204</v>
      </c>
      <c r="AT260" s="189" t="s">
        <v>142</v>
      </c>
      <c r="AU260" s="189" t="s">
        <v>84</v>
      </c>
      <c r="AY260" s="15" t="s">
        <v>140</v>
      </c>
      <c r="BE260" s="190">
        <f>IF(N260="základná",J260,0)</f>
        <v>0</v>
      </c>
      <c r="BF260" s="190">
        <f>IF(N260="znížená",J260,0)</f>
        <v>0</v>
      </c>
      <c r="BG260" s="190">
        <f>IF(N260="zákl. prenesená",J260,0)</f>
        <v>0</v>
      </c>
      <c r="BH260" s="190">
        <f>IF(N260="zníž. prenesená",J260,0)</f>
        <v>0</v>
      </c>
      <c r="BI260" s="190">
        <f>IF(N260="nulová",J260,0)</f>
        <v>0</v>
      </c>
      <c r="BJ260" s="15" t="s">
        <v>84</v>
      </c>
      <c r="BK260" s="190">
        <f>ROUND(I260*H260,2)</f>
        <v>0</v>
      </c>
      <c r="BL260" s="15" t="s">
        <v>204</v>
      </c>
      <c r="BM260" s="189" t="s">
        <v>1704</v>
      </c>
    </row>
    <row r="261" s="12" customFormat="1" ht="25.92" customHeight="1">
      <c r="A261" s="12"/>
      <c r="B261" s="163"/>
      <c r="C261" s="12"/>
      <c r="D261" s="164" t="s">
        <v>74</v>
      </c>
      <c r="E261" s="165" t="s">
        <v>1705</v>
      </c>
      <c r="F261" s="165" t="s">
        <v>1706</v>
      </c>
      <c r="G261" s="12"/>
      <c r="H261" s="12"/>
      <c r="I261" s="166"/>
      <c r="J261" s="167">
        <f>BK261</f>
        <v>0</v>
      </c>
      <c r="K261" s="12"/>
      <c r="L261" s="163"/>
      <c r="M261" s="168"/>
      <c r="N261" s="169"/>
      <c r="O261" s="169"/>
      <c r="P261" s="170">
        <f>SUM(P262:P263)</f>
        <v>0</v>
      </c>
      <c r="Q261" s="169"/>
      <c r="R261" s="170">
        <f>SUM(R262:R263)</f>
        <v>0</v>
      </c>
      <c r="S261" s="169"/>
      <c r="T261" s="171">
        <f>SUM(T262:T263)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64" t="s">
        <v>90</v>
      </c>
      <c r="AT261" s="172" t="s">
        <v>74</v>
      </c>
      <c r="AU261" s="172" t="s">
        <v>75</v>
      </c>
      <c r="AY261" s="164" t="s">
        <v>140</v>
      </c>
      <c r="BK261" s="173">
        <f>SUM(BK262:BK263)</f>
        <v>0</v>
      </c>
    </row>
    <row r="262" s="2" customFormat="1" ht="33" customHeight="1">
      <c r="A262" s="34"/>
      <c r="B262" s="176"/>
      <c r="C262" s="177" t="s">
        <v>657</v>
      </c>
      <c r="D262" s="177" t="s">
        <v>142</v>
      </c>
      <c r="E262" s="178" t="s">
        <v>1707</v>
      </c>
      <c r="F262" s="179" t="s">
        <v>1708</v>
      </c>
      <c r="G262" s="180" t="s">
        <v>1331</v>
      </c>
      <c r="H262" s="181">
        <v>20</v>
      </c>
      <c r="I262" s="182"/>
      <c r="J262" s="183">
        <f>ROUND(I262*H262,2)</f>
        <v>0</v>
      </c>
      <c r="K262" s="184"/>
      <c r="L262" s="35"/>
      <c r="M262" s="185" t="s">
        <v>1</v>
      </c>
      <c r="N262" s="186" t="s">
        <v>41</v>
      </c>
      <c r="O262" s="78"/>
      <c r="P262" s="187">
        <f>O262*H262</f>
        <v>0</v>
      </c>
      <c r="Q262" s="187">
        <v>0</v>
      </c>
      <c r="R262" s="187">
        <f>Q262*H262</f>
        <v>0</v>
      </c>
      <c r="S262" s="187">
        <v>0</v>
      </c>
      <c r="T262" s="18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9" t="s">
        <v>1709</v>
      </c>
      <c r="AT262" s="189" t="s">
        <v>142</v>
      </c>
      <c r="AU262" s="189" t="s">
        <v>80</v>
      </c>
      <c r="AY262" s="15" t="s">
        <v>140</v>
      </c>
      <c r="BE262" s="190">
        <f>IF(N262="základná",J262,0)</f>
        <v>0</v>
      </c>
      <c r="BF262" s="190">
        <f>IF(N262="znížená",J262,0)</f>
        <v>0</v>
      </c>
      <c r="BG262" s="190">
        <f>IF(N262="zákl. prenesená",J262,0)</f>
        <v>0</v>
      </c>
      <c r="BH262" s="190">
        <f>IF(N262="zníž. prenesená",J262,0)</f>
        <v>0</v>
      </c>
      <c r="BI262" s="190">
        <f>IF(N262="nulová",J262,0)</f>
        <v>0</v>
      </c>
      <c r="BJ262" s="15" t="s">
        <v>84</v>
      </c>
      <c r="BK262" s="190">
        <f>ROUND(I262*H262,2)</f>
        <v>0</v>
      </c>
      <c r="BL262" s="15" t="s">
        <v>1709</v>
      </c>
      <c r="BM262" s="189" t="s">
        <v>1710</v>
      </c>
    </row>
    <row r="263" s="2" customFormat="1" ht="37.8" customHeight="1">
      <c r="A263" s="34"/>
      <c r="B263" s="176"/>
      <c r="C263" s="177" t="s">
        <v>661</v>
      </c>
      <c r="D263" s="177" t="s">
        <v>142</v>
      </c>
      <c r="E263" s="178" t="s">
        <v>1711</v>
      </c>
      <c r="F263" s="179" t="s">
        <v>1712</v>
      </c>
      <c r="G263" s="180" t="s">
        <v>1331</v>
      </c>
      <c r="H263" s="181">
        <v>32</v>
      </c>
      <c r="I263" s="182"/>
      <c r="J263" s="183">
        <f>ROUND(I263*H263,2)</f>
        <v>0</v>
      </c>
      <c r="K263" s="184"/>
      <c r="L263" s="35"/>
      <c r="M263" s="203" t="s">
        <v>1</v>
      </c>
      <c r="N263" s="204" t="s">
        <v>41</v>
      </c>
      <c r="O263" s="205"/>
      <c r="P263" s="206">
        <f>O263*H263</f>
        <v>0</v>
      </c>
      <c r="Q263" s="206">
        <v>0</v>
      </c>
      <c r="R263" s="206">
        <f>Q263*H263</f>
        <v>0</v>
      </c>
      <c r="S263" s="206">
        <v>0</v>
      </c>
      <c r="T263" s="207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204</v>
      </c>
      <c r="AT263" s="189" t="s">
        <v>142</v>
      </c>
      <c r="AU263" s="189" t="s">
        <v>80</v>
      </c>
      <c r="AY263" s="15" t="s">
        <v>140</v>
      </c>
      <c r="BE263" s="190">
        <f>IF(N263="základná",J263,0)</f>
        <v>0</v>
      </c>
      <c r="BF263" s="190">
        <f>IF(N263="znížená",J263,0)</f>
        <v>0</v>
      </c>
      <c r="BG263" s="190">
        <f>IF(N263="zákl. prenesená",J263,0)</f>
        <v>0</v>
      </c>
      <c r="BH263" s="190">
        <f>IF(N263="zníž. prenesená",J263,0)</f>
        <v>0</v>
      </c>
      <c r="BI263" s="190">
        <f>IF(N263="nulová",J263,0)</f>
        <v>0</v>
      </c>
      <c r="BJ263" s="15" t="s">
        <v>84</v>
      </c>
      <c r="BK263" s="190">
        <f>ROUND(I263*H263,2)</f>
        <v>0</v>
      </c>
      <c r="BL263" s="15" t="s">
        <v>204</v>
      </c>
      <c r="BM263" s="189" t="s">
        <v>1713</v>
      </c>
    </row>
    <row r="264" s="2" customFormat="1" ht="6.96" customHeight="1">
      <c r="A264" s="34"/>
      <c r="B264" s="61"/>
      <c r="C264" s="62"/>
      <c r="D264" s="62"/>
      <c r="E264" s="62"/>
      <c r="F264" s="62"/>
      <c r="G264" s="62"/>
      <c r="H264" s="62"/>
      <c r="I264" s="62"/>
      <c r="J264" s="62"/>
      <c r="K264" s="62"/>
      <c r="L264" s="35"/>
      <c r="M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</row>
  </sheetData>
  <autoFilter ref="C125:K263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96</v>
      </c>
      <c r="L4" s="18"/>
      <c r="M4" s="121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22" t="str">
        <f>'Rekapitulácia stavby'!K6</f>
        <v>Zariadenie opatrovateľskej služby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1714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20. 1. 2023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1334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1334</v>
      </c>
      <c r="F24" s="34"/>
      <c r="G24" s="34"/>
      <c r="H24" s="34"/>
      <c r="I24" s="28" t="s">
        <v>26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ROUND(J128,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ROUND((SUM(BE128:BE267)),  2)</f>
        <v>0</v>
      </c>
      <c r="G33" s="129"/>
      <c r="H33" s="129"/>
      <c r="I33" s="130">
        <v>0.20000000000000001</v>
      </c>
      <c r="J33" s="128">
        <f>ROUND(((SUM(BE128:BE267))*I33),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41</v>
      </c>
      <c r="F34" s="128">
        <f>ROUND((SUM(BF128:BF267)),  2)</f>
        <v>0</v>
      </c>
      <c r="G34" s="129"/>
      <c r="H34" s="129"/>
      <c r="I34" s="130">
        <v>0.20000000000000001</v>
      </c>
      <c r="J34" s="128">
        <f>ROUND(((SUM(BF128:BF267))*I34),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ROUND((SUM(BG128:BG267)),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ROUND((SUM(BH128:BH267)),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ROUND((SUM(BI128:BI267)),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Zariadenie opatrovateľskej služby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4 - Vykurovanie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Vranov nad Topľou</v>
      </c>
      <c r="G89" s="34"/>
      <c r="H89" s="34"/>
      <c r="I89" s="28" t="s">
        <v>21</v>
      </c>
      <c r="J89" s="70" t="str">
        <f>IF(J12="","",J12)</f>
        <v>20. 1. 2023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Vranov nad Topľou</v>
      </c>
      <c r="G91" s="34"/>
      <c r="H91" s="34"/>
      <c r="I91" s="28" t="s">
        <v>30</v>
      </c>
      <c r="J91" s="32" t="str">
        <f>E21</f>
        <v>Ing. Pavol Fedorčák, PhD.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25.6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Ing. Pavol Fedorčák, PhD.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101</v>
      </c>
      <c r="D94" s="133"/>
      <c r="E94" s="133"/>
      <c r="F94" s="133"/>
      <c r="G94" s="133"/>
      <c r="H94" s="133"/>
      <c r="I94" s="133"/>
      <c r="J94" s="142" t="s">
        <v>102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103</v>
      </c>
      <c r="D96" s="34"/>
      <c r="E96" s="34"/>
      <c r="F96" s="34"/>
      <c r="G96" s="34"/>
      <c r="H96" s="34"/>
      <c r="I96" s="34"/>
      <c r="J96" s="97">
        <f>J128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104</v>
      </c>
    </row>
    <row r="97" hidden="1" s="9" customFormat="1" ht="24.96" customHeight="1">
      <c r="A97" s="9"/>
      <c r="B97" s="144"/>
      <c r="C97" s="9"/>
      <c r="D97" s="145" t="s">
        <v>105</v>
      </c>
      <c r="E97" s="146"/>
      <c r="F97" s="146"/>
      <c r="G97" s="146"/>
      <c r="H97" s="146"/>
      <c r="I97" s="146"/>
      <c r="J97" s="147">
        <f>J129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111</v>
      </c>
      <c r="E98" s="150"/>
      <c r="F98" s="150"/>
      <c r="G98" s="150"/>
      <c r="H98" s="150"/>
      <c r="I98" s="150"/>
      <c r="J98" s="151">
        <f>J130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4"/>
      <c r="C99" s="9"/>
      <c r="D99" s="145" t="s">
        <v>1715</v>
      </c>
      <c r="E99" s="146"/>
      <c r="F99" s="146"/>
      <c r="G99" s="146"/>
      <c r="H99" s="146"/>
      <c r="I99" s="146"/>
      <c r="J99" s="147">
        <f>J135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9" customFormat="1" ht="24.96" customHeight="1">
      <c r="A100" s="9"/>
      <c r="B100" s="144"/>
      <c r="C100" s="9"/>
      <c r="D100" s="145" t="s">
        <v>113</v>
      </c>
      <c r="E100" s="146"/>
      <c r="F100" s="146"/>
      <c r="G100" s="146"/>
      <c r="H100" s="146"/>
      <c r="I100" s="146"/>
      <c r="J100" s="147">
        <f>J146</f>
        <v>0</v>
      </c>
      <c r="K100" s="9"/>
      <c r="L100" s="14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48"/>
      <c r="C101" s="10"/>
      <c r="D101" s="149" t="s">
        <v>115</v>
      </c>
      <c r="E101" s="150"/>
      <c r="F101" s="150"/>
      <c r="G101" s="150"/>
      <c r="H101" s="150"/>
      <c r="I101" s="150"/>
      <c r="J101" s="151">
        <f>J147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8"/>
      <c r="C102" s="10"/>
      <c r="D102" s="149" t="s">
        <v>1716</v>
      </c>
      <c r="E102" s="150"/>
      <c r="F102" s="150"/>
      <c r="G102" s="150"/>
      <c r="H102" s="150"/>
      <c r="I102" s="150"/>
      <c r="J102" s="151">
        <f>J158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8"/>
      <c r="C103" s="10"/>
      <c r="D103" s="149" t="s">
        <v>1717</v>
      </c>
      <c r="E103" s="150"/>
      <c r="F103" s="150"/>
      <c r="G103" s="150"/>
      <c r="H103" s="150"/>
      <c r="I103" s="150"/>
      <c r="J103" s="151">
        <f>J201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8"/>
      <c r="C104" s="10"/>
      <c r="D104" s="149" t="s">
        <v>1336</v>
      </c>
      <c r="E104" s="150"/>
      <c r="F104" s="150"/>
      <c r="G104" s="150"/>
      <c r="H104" s="150"/>
      <c r="I104" s="150"/>
      <c r="J104" s="151">
        <f>J222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44"/>
      <c r="C105" s="9"/>
      <c r="D105" s="145" t="s">
        <v>921</v>
      </c>
      <c r="E105" s="146"/>
      <c r="F105" s="146"/>
      <c r="G105" s="146"/>
      <c r="H105" s="146"/>
      <c r="I105" s="146"/>
      <c r="J105" s="147">
        <f>J258</f>
        <v>0</v>
      </c>
      <c r="K105" s="9"/>
      <c r="L105" s="14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48"/>
      <c r="C106" s="10"/>
      <c r="D106" s="149" t="s">
        <v>1718</v>
      </c>
      <c r="E106" s="150"/>
      <c r="F106" s="150"/>
      <c r="G106" s="150"/>
      <c r="H106" s="150"/>
      <c r="I106" s="150"/>
      <c r="J106" s="151">
        <f>J259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48"/>
      <c r="C107" s="10"/>
      <c r="D107" s="149" t="s">
        <v>1719</v>
      </c>
      <c r="E107" s="150"/>
      <c r="F107" s="150"/>
      <c r="G107" s="150"/>
      <c r="H107" s="150"/>
      <c r="I107" s="150"/>
      <c r="J107" s="151">
        <f>J261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144"/>
      <c r="C108" s="9"/>
      <c r="D108" s="145" t="s">
        <v>1338</v>
      </c>
      <c r="E108" s="146"/>
      <c r="F108" s="146"/>
      <c r="G108" s="146"/>
      <c r="H108" s="146"/>
      <c r="I108" s="146"/>
      <c r="J108" s="147">
        <f>J263</f>
        <v>0</v>
      </c>
      <c r="K108" s="9"/>
      <c r="L108" s="14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hidden="1" s="2" customFormat="1" ht="6.96" customHeight="1">
      <c r="A110" s="34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hidden="1"/>
    <row r="112" hidden="1"/>
    <row r="113" hidden="1"/>
    <row r="114" s="2" customFormat="1" ht="6.96" customHeight="1">
      <c r="A114" s="34"/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4.96" customHeight="1">
      <c r="A115" s="34"/>
      <c r="B115" s="35"/>
      <c r="C115" s="19" t="s">
        <v>126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122" t="str">
        <f>E7</f>
        <v>Zariadenie opatrovateľskej služby</v>
      </c>
      <c r="F118" s="28"/>
      <c r="G118" s="28"/>
      <c r="H118" s="28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97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E9</f>
        <v>4 - Vykurovanie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F12</f>
        <v>Vranov nad Topľou</v>
      </c>
      <c r="G122" s="34"/>
      <c r="H122" s="34"/>
      <c r="I122" s="28" t="s">
        <v>21</v>
      </c>
      <c r="J122" s="70" t="str">
        <f>IF(J12="","",J12)</f>
        <v>20. 1. 2023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23</v>
      </c>
      <c r="D124" s="34"/>
      <c r="E124" s="34"/>
      <c r="F124" s="23" t="str">
        <f>E15</f>
        <v>Mesto Vranov nad Topľou</v>
      </c>
      <c r="G124" s="34"/>
      <c r="H124" s="34"/>
      <c r="I124" s="28" t="s">
        <v>30</v>
      </c>
      <c r="J124" s="32" t="str">
        <f>E21</f>
        <v>Ing. Pavol Fedorčák, PhD.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27</v>
      </c>
      <c r="D125" s="34"/>
      <c r="E125" s="34"/>
      <c r="F125" s="23" t="str">
        <f>IF(E18="","",E18)</f>
        <v>Vyplň údaj</v>
      </c>
      <c r="G125" s="34"/>
      <c r="H125" s="34"/>
      <c r="I125" s="28" t="s">
        <v>32</v>
      </c>
      <c r="J125" s="32" t="str">
        <f>E24</f>
        <v>Ing. Pavol Fedorčák, PhD.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52"/>
      <c r="B127" s="153"/>
      <c r="C127" s="154" t="s">
        <v>127</v>
      </c>
      <c r="D127" s="155" t="s">
        <v>60</v>
      </c>
      <c r="E127" s="155" t="s">
        <v>56</v>
      </c>
      <c r="F127" s="155" t="s">
        <v>57</v>
      </c>
      <c r="G127" s="155" t="s">
        <v>128</v>
      </c>
      <c r="H127" s="155" t="s">
        <v>129</v>
      </c>
      <c r="I127" s="155" t="s">
        <v>130</v>
      </c>
      <c r="J127" s="156" t="s">
        <v>102</v>
      </c>
      <c r="K127" s="157" t="s">
        <v>131</v>
      </c>
      <c r="L127" s="158"/>
      <c r="M127" s="87" t="s">
        <v>1</v>
      </c>
      <c r="N127" s="88" t="s">
        <v>39</v>
      </c>
      <c r="O127" s="88" t="s">
        <v>132</v>
      </c>
      <c r="P127" s="88" t="s">
        <v>133</v>
      </c>
      <c r="Q127" s="88" t="s">
        <v>134</v>
      </c>
      <c r="R127" s="88" t="s">
        <v>135</v>
      </c>
      <c r="S127" s="88" t="s">
        <v>136</v>
      </c>
      <c r="T127" s="89" t="s">
        <v>137</v>
      </c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</row>
    <row r="128" s="2" customFormat="1" ht="22.8" customHeight="1">
      <c r="A128" s="34"/>
      <c r="B128" s="35"/>
      <c r="C128" s="94" t="s">
        <v>103</v>
      </c>
      <c r="D128" s="34"/>
      <c r="E128" s="34"/>
      <c r="F128" s="34"/>
      <c r="G128" s="34"/>
      <c r="H128" s="34"/>
      <c r="I128" s="34"/>
      <c r="J128" s="159">
        <f>BK128</f>
        <v>0</v>
      </c>
      <c r="K128" s="34"/>
      <c r="L128" s="35"/>
      <c r="M128" s="90"/>
      <c r="N128" s="74"/>
      <c r="O128" s="91"/>
      <c r="P128" s="160">
        <f>P129+P135+P146+P258+P263</f>
        <v>0</v>
      </c>
      <c r="Q128" s="91"/>
      <c r="R128" s="160">
        <f>R129+R135+R146+R258+R263</f>
        <v>1.10965</v>
      </c>
      <c r="S128" s="91"/>
      <c r="T128" s="161">
        <f>T129+T135+T146+T258+T263</f>
        <v>1.2142500000000001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104</v>
      </c>
      <c r="BK128" s="162">
        <f>BK129+BK135+BK146+BK258+BK263</f>
        <v>0</v>
      </c>
    </row>
    <row r="129" s="12" customFormat="1" ht="25.92" customHeight="1">
      <c r="A129" s="12"/>
      <c r="B129" s="163"/>
      <c r="C129" s="12"/>
      <c r="D129" s="164" t="s">
        <v>74</v>
      </c>
      <c r="E129" s="165" t="s">
        <v>138</v>
      </c>
      <c r="F129" s="165" t="s">
        <v>139</v>
      </c>
      <c r="G129" s="12"/>
      <c r="H129" s="12"/>
      <c r="I129" s="166"/>
      <c r="J129" s="167">
        <f>BK129</f>
        <v>0</v>
      </c>
      <c r="K129" s="12"/>
      <c r="L129" s="163"/>
      <c r="M129" s="168"/>
      <c r="N129" s="169"/>
      <c r="O129" s="169"/>
      <c r="P129" s="170">
        <f>P130</f>
        <v>0</v>
      </c>
      <c r="Q129" s="169"/>
      <c r="R129" s="170">
        <f>R130</f>
        <v>0.002</v>
      </c>
      <c r="S129" s="169"/>
      <c r="T129" s="171">
        <f>T130</f>
        <v>0.0060000000000000001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4" t="s">
        <v>80</v>
      </c>
      <c r="AT129" s="172" t="s">
        <v>74</v>
      </c>
      <c r="AU129" s="172" t="s">
        <v>75</v>
      </c>
      <c r="AY129" s="164" t="s">
        <v>140</v>
      </c>
      <c r="BK129" s="173">
        <f>BK130</f>
        <v>0</v>
      </c>
    </row>
    <row r="130" s="12" customFormat="1" ht="22.8" customHeight="1">
      <c r="A130" s="12"/>
      <c r="B130" s="163"/>
      <c r="C130" s="12"/>
      <c r="D130" s="164" t="s">
        <v>74</v>
      </c>
      <c r="E130" s="174" t="s">
        <v>173</v>
      </c>
      <c r="F130" s="174" t="s">
        <v>363</v>
      </c>
      <c r="G130" s="12"/>
      <c r="H130" s="12"/>
      <c r="I130" s="166"/>
      <c r="J130" s="175">
        <f>BK130</f>
        <v>0</v>
      </c>
      <c r="K130" s="12"/>
      <c r="L130" s="163"/>
      <c r="M130" s="168"/>
      <c r="N130" s="169"/>
      <c r="O130" s="169"/>
      <c r="P130" s="170">
        <f>SUM(P131:P134)</f>
        <v>0</v>
      </c>
      <c r="Q130" s="169"/>
      <c r="R130" s="170">
        <f>SUM(R131:R134)</f>
        <v>0.002</v>
      </c>
      <c r="S130" s="169"/>
      <c r="T130" s="171">
        <f>SUM(T131:T134)</f>
        <v>0.0060000000000000001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4" t="s">
        <v>80</v>
      </c>
      <c r="AT130" s="172" t="s">
        <v>74</v>
      </c>
      <c r="AU130" s="172" t="s">
        <v>80</v>
      </c>
      <c r="AY130" s="164" t="s">
        <v>140</v>
      </c>
      <c r="BK130" s="173">
        <f>SUM(BK131:BK134)</f>
        <v>0</v>
      </c>
    </row>
    <row r="131" s="2" customFormat="1" ht="24.15" customHeight="1">
      <c r="A131" s="34"/>
      <c r="B131" s="176"/>
      <c r="C131" s="177" t="s">
        <v>80</v>
      </c>
      <c r="D131" s="177" t="s">
        <v>142</v>
      </c>
      <c r="E131" s="178" t="s">
        <v>1720</v>
      </c>
      <c r="F131" s="179" t="s">
        <v>1721</v>
      </c>
      <c r="G131" s="180" t="s">
        <v>927</v>
      </c>
      <c r="H131" s="181">
        <v>200</v>
      </c>
      <c r="I131" s="182"/>
      <c r="J131" s="183">
        <f>ROUND(I131*H131,2)</f>
        <v>0</v>
      </c>
      <c r="K131" s="184"/>
      <c r="L131" s="35"/>
      <c r="M131" s="185" t="s">
        <v>1</v>
      </c>
      <c r="N131" s="186" t="s">
        <v>41</v>
      </c>
      <c r="O131" s="78"/>
      <c r="P131" s="187">
        <f>O131*H131</f>
        <v>0</v>
      </c>
      <c r="Q131" s="187">
        <v>1.0000000000000001E-05</v>
      </c>
      <c r="R131" s="187">
        <f>Q131*H131</f>
        <v>0.002</v>
      </c>
      <c r="S131" s="187">
        <v>3.0000000000000001E-05</v>
      </c>
      <c r="T131" s="188">
        <f>S131*H131</f>
        <v>0.0060000000000000001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90</v>
      </c>
      <c r="AT131" s="189" t="s">
        <v>142</v>
      </c>
      <c r="AU131" s="189" t="s">
        <v>84</v>
      </c>
      <c r="AY131" s="15" t="s">
        <v>140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84</v>
      </c>
      <c r="BK131" s="190">
        <f>ROUND(I131*H131,2)</f>
        <v>0</v>
      </c>
      <c r="BL131" s="15" t="s">
        <v>90</v>
      </c>
      <c r="BM131" s="189" t="s">
        <v>1722</v>
      </c>
    </row>
    <row r="132" s="2" customFormat="1" ht="24.15" customHeight="1">
      <c r="A132" s="34"/>
      <c r="B132" s="176"/>
      <c r="C132" s="177" t="s">
        <v>84</v>
      </c>
      <c r="D132" s="177" t="s">
        <v>142</v>
      </c>
      <c r="E132" s="178" t="s">
        <v>1723</v>
      </c>
      <c r="F132" s="179" t="s">
        <v>1724</v>
      </c>
      <c r="G132" s="180" t="s">
        <v>185</v>
      </c>
      <c r="H132" s="181">
        <v>34</v>
      </c>
      <c r="I132" s="182"/>
      <c r="J132" s="183">
        <f>ROUND(I132*H132,2)</f>
        <v>0</v>
      </c>
      <c r="K132" s="184"/>
      <c r="L132" s="35"/>
      <c r="M132" s="185" t="s">
        <v>1</v>
      </c>
      <c r="N132" s="186" t="s">
        <v>41</v>
      </c>
      <c r="O132" s="78"/>
      <c r="P132" s="187">
        <f>O132*H132</f>
        <v>0</v>
      </c>
      <c r="Q132" s="187">
        <v>0</v>
      </c>
      <c r="R132" s="187">
        <f>Q132*H132</f>
        <v>0</v>
      </c>
      <c r="S132" s="187">
        <v>0</v>
      </c>
      <c r="T132" s="18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9" t="s">
        <v>90</v>
      </c>
      <c r="AT132" s="189" t="s">
        <v>142</v>
      </c>
      <c r="AU132" s="189" t="s">
        <v>84</v>
      </c>
      <c r="AY132" s="15" t="s">
        <v>140</v>
      </c>
      <c r="BE132" s="190">
        <f>IF(N132="základná",J132,0)</f>
        <v>0</v>
      </c>
      <c r="BF132" s="190">
        <f>IF(N132="znížená",J132,0)</f>
        <v>0</v>
      </c>
      <c r="BG132" s="190">
        <f>IF(N132="zákl. prenesená",J132,0)</f>
        <v>0</v>
      </c>
      <c r="BH132" s="190">
        <f>IF(N132="zníž. prenesená",J132,0)</f>
        <v>0</v>
      </c>
      <c r="BI132" s="190">
        <f>IF(N132="nulová",J132,0)</f>
        <v>0</v>
      </c>
      <c r="BJ132" s="15" t="s">
        <v>84</v>
      </c>
      <c r="BK132" s="190">
        <f>ROUND(I132*H132,2)</f>
        <v>0</v>
      </c>
      <c r="BL132" s="15" t="s">
        <v>90</v>
      </c>
      <c r="BM132" s="189" t="s">
        <v>84</v>
      </c>
    </row>
    <row r="133" s="2" customFormat="1" ht="24.15" customHeight="1">
      <c r="A133" s="34"/>
      <c r="B133" s="176"/>
      <c r="C133" s="177" t="s">
        <v>87</v>
      </c>
      <c r="D133" s="177" t="s">
        <v>142</v>
      </c>
      <c r="E133" s="178" t="s">
        <v>1725</v>
      </c>
      <c r="F133" s="179" t="s">
        <v>1353</v>
      </c>
      <c r="G133" s="180" t="s">
        <v>247</v>
      </c>
      <c r="H133" s="181">
        <v>1.214</v>
      </c>
      <c r="I133" s="182"/>
      <c r="J133" s="183">
        <f>ROUND(I133*H133,2)</f>
        <v>0</v>
      </c>
      <c r="K133" s="184"/>
      <c r="L133" s="35"/>
      <c r="M133" s="185" t="s">
        <v>1</v>
      </c>
      <c r="N133" s="186" t="s">
        <v>41</v>
      </c>
      <c r="O133" s="78"/>
      <c r="P133" s="187">
        <f>O133*H133</f>
        <v>0</v>
      </c>
      <c r="Q133" s="187">
        <v>0</v>
      </c>
      <c r="R133" s="187">
        <f>Q133*H133</f>
        <v>0</v>
      </c>
      <c r="S133" s="187">
        <v>0</v>
      </c>
      <c r="T133" s="18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90</v>
      </c>
      <c r="AT133" s="189" t="s">
        <v>142</v>
      </c>
      <c r="AU133" s="189" t="s">
        <v>84</v>
      </c>
      <c r="AY133" s="15" t="s">
        <v>140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84</v>
      </c>
      <c r="BK133" s="190">
        <f>ROUND(I133*H133,2)</f>
        <v>0</v>
      </c>
      <c r="BL133" s="15" t="s">
        <v>90</v>
      </c>
      <c r="BM133" s="189" t="s">
        <v>1726</v>
      </c>
    </row>
    <row r="134" s="2" customFormat="1" ht="24.15" customHeight="1">
      <c r="A134" s="34"/>
      <c r="B134" s="176"/>
      <c r="C134" s="177" t="s">
        <v>90</v>
      </c>
      <c r="D134" s="177" t="s">
        <v>142</v>
      </c>
      <c r="E134" s="178" t="s">
        <v>1727</v>
      </c>
      <c r="F134" s="179" t="s">
        <v>1356</v>
      </c>
      <c r="G134" s="180" t="s">
        <v>247</v>
      </c>
      <c r="H134" s="181">
        <v>1.214</v>
      </c>
      <c r="I134" s="182"/>
      <c r="J134" s="183">
        <f>ROUND(I134*H134,2)</f>
        <v>0</v>
      </c>
      <c r="K134" s="184"/>
      <c r="L134" s="35"/>
      <c r="M134" s="185" t="s">
        <v>1</v>
      </c>
      <c r="N134" s="186" t="s">
        <v>41</v>
      </c>
      <c r="O134" s="78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90</v>
      </c>
      <c r="AT134" s="189" t="s">
        <v>142</v>
      </c>
      <c r="AU134" s="189" t="s">
        <v>84</v>
      </c>
      <c r="AY134" s="15" t="s">
        <v>140</v>
      </c>
      <c r="BE134" s="190">
        <f>IF(N134="základná",J134,0)</f>
        <v>0</v>
      </c>
      <c r="BF134" s="190">
        <f>IF(N134="znížená",J134,0)</f>
        <v>0</v>
      </c>
      <c r="BG134" s="190">
        <f>IF(N134="zákl. prenesená",J134,0)</f>
        <v>0</v>
      </c>
      <c r="BH134" s="190">
        <f>IF(N134="zníž. prenesená",J134,0)</f>
        <v>0</v>
      </c>
      <c r="BI134" s="190">
        <f>IF(N134="nulová",J134,0)</f>
        <v>0</v>
      </c>
      <c r="BJ134" s="15" t="s">
        <v>84</v>
      </c>
      <c r="BK134" s="190">
        <f>ROUND(I134*H134,2)</f>
        <v>0</v>
      </c>
      <c r="BL134" s="15" t="s">
        <v>90</v>
      </c>
      <c r="BM134" s="189" t="s">
        <v>1728</v>
      </c>
    </row>
    <row r="135" s="12" customFormat="1" ht="25.92" customHeight="1">
      <c r="A135" s="12"/>
      <c r="B135" s="163"/>
      <c r="C135" s="12"/>
      <c r="D135" s="164" t="s">
        <v>74</v>
      </c>
      <c r="E135" s="165" t="s">
        <v>1729</v>
      </c>
      <c r="F135" s="165" t="s">
        <v>1730</v>
      </c>
      <c r="G135" s="12"/>
      <c r="H135" s="12"/>
      <c r="I135" s="166"/>
      <c r="J135" s="167">
        <f>BK135</f>
        <v>0</v>
      </c>
      <c r="K135" s="12"/>
      <c r="L135" s="163"/>
      <c r="M135" s="168"/>
      <c r="N135" s="169"/>
      <c r="O135" s="169"/>
      <c r="P135" s="170">
        <f>SUM(P136:P145)</f>
        <v>0</v>
      </c>
      <c r="Q135" s="169"/>
      <c r="R135" s="170">
        <f>SUM(R136:R145)</f>
        <v>0.015230000000000001</v>
      </c>
      <c r="S135" s="169"/>
      <c r="T135" s="171">
        <f>SUM(T136:T145)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4" t="s">
        <v>84</v>
      </c>
      <c r="AT135" s="172" t="s">
        <v>74</v>
      </c>
      <c r="AU135" s="172" t="s">
        <v>75</v>
      </c>
      <c r="AY135" s="164" t="s">
        <v>140</v>
      </c>
      <c r="BK135" s="173">
        <f>SUM(BK136:BK145)</f>
        <v>0</v>
      </c>
    </row>
    <row r="136" s="2" customFormat="1" ht="24.15" customHeight="1">
      <c r="A136" s="34"/>
      <c r="B136" s="176"/>
      <c r="C136" s="177" t="s">
        <v>93</v>
      </c>
      <c r="D136" s="177" t="s">
        <v>142</v>
      </c>
      <c r="E136" s="178" t="s">
        <v>1731</v>
      </c>
      <c r="F136" s="179" t="s">
        <v>1732</v>
      </c>
      <c r="G136" s="180" t="s">
        <v>185</v>
      </c>
      <c r="H136" s="181">
        <v>1</v>
      </c>
      <c r="I136" s="182"/>
      <c r="J136" s="183">
        <f>ROUND(I136*H136,2)</f>
        <v>0</v>
      </c>
      <c r="K136" s="184"/>
      <c r="L136" s="35"/>
      <c r="M136" s="185" t="s">
        <v>1</v>
      </c>
      <c r="N136" s="186" t="s">
        <v>41</v>
      </c>
      <c r="O136" s="78"/>
      <c r="P136" s="187">
        <f>O136*H136</f>
        <v>0</v>
      </c>
      <c r="Q136" s="187">
        <v>0.0027499999999999998</v>
      </c>
      <c r="R136" s="187">
        <f>Q136*H136</f>
        <v>0.0027499999999999998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204</v>
      </c>
      <c r="AT136" s="189" t="s">
        <v>142</v>
      </c>
      <c r="AU136" s="189" t="s">
        <v>80</v>
      </c>
      <c r="AY136" s="15" t="s">
        <v>140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84</v>
      </c>
      <c r="BK136" s="190">
        <f>ROUND(I136*H136,2)</f>
        <v>0</v>
      </c>
      <c r="BL136" s="15" t="s">
        <v>204</v>
      </c>
      <c r="BM136" s="189" t="s">
        <v>1733</v>
      </c>
    </row>
    <row r="137" s="2" customFormat="1" ht="37.8" customHeight="1">
      <c r="A137" s="34"/>
      <c r="B137" s="176"/>
      <c r="C137" s="191" t="s">
        <v>160</v>
      </c>
      <c r="D137" s="191" t="s">
        <v>323</v>
      </c>
      <c r="E137" s="192" t="s">
        <v>1734</v>
      </c>
      <c r="F137" s="193" t="s">
        <v>1735</v>
      </c>
      <c r="G137" s="194" t="s">
        <v>1736</v>
      </c>
      <c r="H137" s="195">
        <v>1</v>
      </c>
      <c r="I137" s="196"/>
      <c r="J137" s="197">
        <f>ROUND(I137*H137,2)</f>
        <v>0</v>
      </c>
      <c r="K137" s="198"/>
      <c r="L137" s="199"/>
      <c r="M137" s="200" t="s">
        <v>1</v>
      </c>
      <c r="N137" s="201" t="s">
        <v>41</v>
      </c>
      <c r="O137" s="78"/>
      <c r="P137" s="187">
        <f>O137*H137</f>
        <v>0</v>
      </c>
      <c r="Q137" s="187">
        <v>0.0088999999999999999</v>
      </c>
      <c r="R137" s="187">
        <f>Q137*H137</f>
        <v>0.0088999999999999999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270</v>
      </c>
      <c r="AT137" s="189" t="s">
        <v>323</v>
      </c>
      <c r="AU137" s="189" t="s">
        <v>80</v>
      </c>
      <c r="AY137" s="15" t="s">
        <v>140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84</v>
      </c>
      <c r="BK137" s="190">
        <f>ROUND(I137*H137,2)</f>
        <v>0</v>
      </c>
      <c r="BL137" s="15" t="s">
        <v>204</v>
      </c>
      <c r="BM137" s="189" t="s">
        <v>1737</v>
      </c>
    </row>
    <row r="138" s="2" customFormat="1" ht="21.75" customHeight="1">
      <c r="A138" s="34"/>
      <c r="B138" s="176"/>
      <c r="C138" s="191" t="s">
        <v>164</v>
      </c>
      <c r="D138" s="191" t="s">
        <v>323</v>
      </c>
      <c r="E138" s="192" t="s">
        <v>1738</v>
      </c>
      <c r="F138" s="193" t="s">
        <v>1739</v>
      </c>
      <c r="G138" s="194" t="s">
        <v>185</v>
      </c>
      <c r="H138" s="195">
        <v>1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41</v>
      </c>
      <c r="O138" s="78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270</v>
      </c>
      <c r="AT138" s="189" t="s">
        <v>323</v>
      </c>
      <c r="AU138" s="189" t="s">
        <v>80</v>
      </c>
      <c r="AY138" s="15" t="s">
        <v>140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84</v>
      </c>
      <c r="BK138" s="190">
        <f>ROUND(I138*H138,2)</f>
        <v>0</v>
      </c>
      <c r="BL138" s="15" t="s">
        <v>204</v>
      </c>
      <c r="BM138" s="189" t="s">
        <v>1740</v>
      </c>
    </row>
    <row r="139" s="2" customFormat="1" ht="37.8" customHeight="1">
      <c r="A139" s="34"/>
      <c r="B139" s="176"/>
      <c r="C139" s="191" t="s">
        <v>168</v>
      </c>
      <c r="D139" s="191" t="s">
        <v>323</v>
      </c>
      <c r="E139" s="192" t="s">
        <v>1741</v>
      </c>
      <c r="F139" s="193" t="s">
        <v>1742</v>
      </c>
      <c r="G139" s="194" t="s">
        <v>185</v>
      </c>
      <c r="H139" s="195">
        <v>1</v>
      </c>
      <c r="I139" s="196"/>
      <c r="J139" s="197">
        <f>ROUND(I139*H139,2)</f>
        <v>0</v>
      </c>
      <c r="K139" s="198"/>
      <c r="L139" s="199"/>
      <c r="M139" s="200" t="s">
        <v>1</v>
      </c>
      <c r="N139" s="201" t="s">
        <v>41</v>
      </c>
      <c r="O139" s="78"/>
      <c r="P139" s="187">
        <f>O139*H139</f>
        <v>0</v>
      </c>
      <c r="Q139" s="187">
        <v>0.00016000000000000001</v>
      </c>
      <c r="R139" s="187">
        <f>Q139*H139</f>
        <v>0.00016000000000000001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270</v>
      </c>
      <c r="AT139" s="189" t="s">
        <v>323</v>
      </c>
      <c r="AU139" s="189" t="s">
        <v>80</v>
      </c>
      <c r="AY139" s="15" t="s">
        <v>140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84</v>
      </c>
      <c r="BK139" s="190">
        <f>ROUND(I139*H139,2)</f>
        <v>0</v>
      </c>
      <c r="BL139" s="15" t="s">
        <v>204</v>
      </c>
      <c r="BM139" s="189" t="s">
        <v>1743</v>
      </c>
    </row>
    <row r="140" s="2" customFormat="1" ht="37.8" customHeight="1">
      <c r="A140" s="34"/>
      <c r="B140" s="176"/>
      <c r="C140" s="191" t="s">
        <v>173</v>
      </c>
      <c r="D140" s="191" t="s">
        <v>323</v>
      </c>
      <c r="E140" s="192" t="s">
        <v>1744</v>
      </c>
      <c r="F140" s="193" t="s">
        <v>1745</v>
      </c>
      <c r="G140" s="194" t="s">
        <v>185</v>
      </c>
      <c r="H140" s="195">
        <v>1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41</v>
      </c>
      <c r="O140" s="78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270</v>
      </c>
      <c r="AT140" s="189" t="s">
        <v>323</v>
      </c>
      <c r="AU140" s="189" t="s">
        <v>80</v>
      </c>
      <c r="AY140" s="15" t="s">
        <v>140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84</v>
      </c>
      <c r="BK140" s="190">
        <f>ROUND(I140*H140,2)</f>
        <v>0</v>
      </c>
      <c r="BL140" s="15" t="s">
        <v>204</v>
      </c>
      <c r="BM140" s="189" t="s">
        <v>1746</v>
      </c>
    </row>
    <row r="141" s="2" customFormat="1" ht="33" customHeight="1">
      <c r="A141" s="34"/>
      <c r="B141" s="176"/>
      <c r="C141" s="177" t="s">
        <v>177</v>
      </c>
      <c r="D141" s="177" t="s">
        <v>142</v>
      </c>
      <c r="E141" s="178" t="s">
        <v>1747</v>
      </c>
      <c r="F141" s="179" t="s">
        <v>1748</v>
      </c>
      <c r="G141" s="180" t="s">
        <v>185</v>
      </c>
      <c r="H141" s="181">
        <v>1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41</v>
      </c>
      <c r="O141" s="78"/>
      <c r="P141" s="187">
        <f>O141*H141</f>
        <v>0</v>
      </c>
      <c r="Q141" s="187">
        <v>2.0000000000000002E-05</v>
      </c>
      <c r="R141" s="187">
        <f>Q141*H141</f>
        <v>2.0000000000000002E-05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204</v>
      </c>
      <c r="AT141" s="189" t="s">
        <v>142</v>
      </c>
      <c r="AU141" s="189" t="s">
        <v>80</v>
      </c>
      <c r="AY141" s="15" t="s">
        <v>140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84</v>
      </c>
      <c r="BK141" s="190">
        <f>ROUND(I141*H141,2)</f>
        <v>0</v>
      </c>
      <c r="BL141" s="15" t="s">
        <v>204</v>
      </c>
      <c r="BM141" s="189" t="s">
        <v>1749</v>
      </c>
    </row>
    <row r="142" s="2" customFormat="1" ht="24.15" customHeight="1">
      <c r="A142" s="34"/>
      <c r="B142" s="176"/>
      <c r="C142" s="191" t="s">
        <v>182</v>
      </c>
      <c r="D142" s="191" t="s">
        <v>323</v>
      </c>
      <c r="E142" s="192" t="s">
        <v>1750</v>
      </c>
      <c r="F142" s="193" t="s">
        <v>1751</v>
      </c>
      <c r="G142" s="194" t="s">
        <v>185</v>
      </c>
      <c r="H142" s="195">
        <v>1</v>
      </c>
      <c r="I142" s="196"/>
      <c r="J142" s="197">
        <f>ROUND(I142*H142,2)</f>
        <v>0</v>
      </c>
      <c r="K142" s="198"/>
      <c r="L142" s="199"/>
      <c r="M142" s="200" t="s">
        <v>1</v>
      </c>
      <c r="N142" s="201" t="s">
        <v>41</v>
      </c>
      <c r="O142" s="78"/>
      <c r="P142" s="187">
        <f>O142*H142</f>
        <v>0</v>
      </c>
      <c r="Q142" s="187">
        <v>0.0033999999999999998</v>
      </c>
      <c r="R142" s="187">
        <f>Q142*H142</f>
        <v>0.0033999999999999998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270</v>
      </c>
      <c r="AT142" s="189" t="s">
        <v>323</v>
      </c>
      <c r="AU142" s="189" t="s">
        <v>80</v>
      </c>
      <c r="AY142" s="15" t="s">
        <v>140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84</v>
      </c>
      <c r="BK142" s="190">
        <f>ROUND(I142*H142,2)</f>
        <v>0</v>
      </c>
      <c r="BL142" s="15" t="s">
        <v>204</v>
      </c>
      <c r="BM142" s="189" t="s">
        <v>1752</v>
      </c>
    </row>
    <row r="143" s="2" customFormat="1" ht="24.15" customHeight="1">
      <c r="A143" s="34"/>
      <c r="B143" s="176"/>
      <c r="C143" s="177" t="s">
        <v>187</v>
      </c>
      <c r="D143" s="177" t="s">
        <v>142</v>
      </c>
      <c r="E143" s="178" t="s">
        <v>1753</v>
      </c>
      <c r="F143" s="179" t="s">
        <v>1754</v>
      </c>
      <c r="G143" s="180" t="s">
        <v>613</v>
      </c>
      <c r="H143" s="202"/>
      <c r="I143" s="182"/>
      <c r="J143" s="183">
        <f>ROUND(I143*H143,2)</f>
        <v>0</v>
      </c>
      <c r="K143" s="184"/>
      <c r="L143" s="35"/>
      <c r="M143" s="185" t="s">
        <v>1</v>
      </c>
      <c r="N143" s="186" t="s">
        <v>41</v>
      </c>
      <c r="O143" s="78"/>
      <c r="P143" s="187">
        <f>O143*H143</f>
        <v>0</v>
      </c>
      <c r="Q143" s="187">
        <v>0</v>
      </c>
      <c r="R143" s="187">
        <f>Q143*H143</f>
        <v>0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204</v>
      </c>
      <c r="AT143" s="189" t="s">
        <v>142</v>
      </c>
      <c r="AU143" s="189" t="s">
        <v>80</v>
      </c>
      <c r="AY143" s="15" t="s">
        <v>140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84</v>
      </c>
      <c r="BK143" s="190">
        <f>ROUND(I143*H143,2)</f>
        <v>0</v>
      </c>
      <c r="BL143" s="15" t="s">
        <v>204</v>
      </c>
      <c r="BM143" s="189" t="s">
        <v>1755</v>
      </c>
    </row>
    <row r="144" s="2" customFormat="1" ht="24.15" customHeight="1">
      <c r="A144" s="34"/>
      <c r="B144" s="176"/>
      <c r="C144" s="177" t="s">
        <v>191</v>
      </c>
      <c r="D144" s="177" t="s">
        <v>142</v>
      </c>
      <c r="E144" s="178" t="s">
        <v>1756</v>
      </c>
      <c r="F144" s="179" t="s">
        <v>1757</v>
      </c>
      <c r="G144" s="180" t="s">
        <v>613</v>
      </c>
      <c r="H144" s="202"/>
      <c r="I144" s="182"/>
      <c r="J144" s="183">
        <f>ROUND(I144*H144,2)</f>
        <v>0</v>
      </c>
      <c r="K144" s="184"/>
      <c r="L144" s="35"/>
      <c r="M144" s="185" t="s">
        <v>1</v>
      </c>
      <c r="N144" s="186" t="s">
        <v>41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204</v>
      </c>
      <c r="AT144" s="189" t="s">
        <v>142</v>
      </c>
      <c r="AU144" s="189" t="s">
        <v>80</v>
      </c>
      <c r="AY144" s="15" t="s">
        <v>140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84</v>
      </c>
      <c r="BK144" s="190">
        <f>ROUND(I144*H144,2)</f>
        <v>0</v>
      </c>
      <c r="BL144" s="15" t="s">
        <v>204</v>
      </c>
      <c r="BM144" s="189" t="s">
        <v>1758</v>
      </c>
    </row>
    <row r="145" s="2" customFormat="1" ht="24.15" customHeight="1">
      <c r="A145" s="34"/>
      <c r="B145" s="176"/>
      <c r="C145" s="177" t="s">
        <v>196</v>
      </c>
      <c r="D145" s="177" t="s">
        <v>142</v>
      </c>
      <c r="E145" s="178" t="s">
        <v>1759</v>
      </c>
      <c r="F145" s="179" t="s">
        <v>1760</v>
      </c>
      <c r="G145" s="180" t="s">
        <v>613</v>
      </c>
      <c r="H145" s="202"/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41</v>
      </c>
      <c r="O145" s="78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204</v>
      </c>
      <c r="AT145" s="189" t="s">
        <v>142</v>
      </c>
      <c r="AU145" s="189" t="s">
        <v>80</v>
      </c>
      <c r="AY145" s="15" t="s">
        <v>140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84</v>
      </c>
      <c r="BK145" s="190">
        <f>ROUND(I145*H145,2)</f>
        <v>0</v>
      </c>
      <c r="BL145" s="15" t="s">
        <v>204</v>
      </c>
      <c r="BM145" s="189" t="s">
        <v>1761</v>
      </c>
    </row>
    <row r="146" s="12" customFormat="1" ht="25.92" customHeight="1">
      <c r="A146" s="12"/>
      <c r="B146" s="163"/>
      <c r="C146" s="12"/>
      <c r="D146" s="164" t="s">
        <v>74</v>
      </c>
      <c r="E146" s="165" t="s">
        <v>462</v>
      </c>
      <c r="F146" s="165" t="s">
        <v>463</v>
      </c>
      <c r="G146" s="12"/>
      <c r="H146" s="12"/>
      <c r="I146" s="166"/>
      <c r="J146" s="167">
        <f>BK146</f>
        <v>0</v>
      </c>
      <c r="K146" s="12"/>
      <c r="L146" s="163"/>
      <c r="M146" s="168"/>
      <c r="N146" s="169"/>
      <c r="O146" s="169"/>
      <c r="P146" s="170">
        <f>P147+P158+P201+P222</f>
        <v>0</v>
      </c>
      <c r="Q146" s="169"/>
      <c r="R146" s="170">
        <f>R147+R158+R201+R222</f>
        <v>1.09242</v>
      </c>
      <c r="S146" s="169"/>
      <c r="T146" s="171">
        <f>T147+T158+T201+T222</f>
        <v>1.2082500000000001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4" t="s">
        <v>84</v>
      </c>
      <c r="AT146" s="172" t="s">
        <v>74</v>
      </c>
      <c r="AU146" s="172" t="s">
        <v>75</v>
      </c>
      <c r="AY146" s="164" t="s">
        <v>140</v>
      </c>
      <c r="BK146" s="173">
        <f>BK147+BK158+BK201+BK222</f>
        <v>0</v>
      </c>
    </row>
    <row r="147" s="12" customFormat="1" ht="22.8" customHeight="1">
      <c r="A147" s="12"/>
      <c r="B147" s="163"/>
      <c r="C147" s="12"/>
      <c r="D147" s="164" t="s">
        <v>74</v>
      </c>
      <c r="E147" s="174" t="s">
        <v>568</v>
      </c>
      <c r="F147" s="174" t="s">
        <v>569</v>
      </c>
      <c r="G147" s="12"/>
      <c r="H147" s="12"/>
      <c r="I147" s="166"/>
      <c r="J147" s="175">
        <f>BK147</f>
        <v>0</v>
      </c>
      <c r="K147" s="12"/>
      <c r="L147" s="163"/>
      <c r="M147" s="168"/>
      <c r="N147" s="169"/>
      <c r="O147" s="169"/>
      <c r="P147" s="170">
        <f>SUM(P148:P157)</f>
        <v>0</v>
      </c>
      <c r="Q147" s="169"/>
      <c r="R147" s="170">
        <f>SUM(R148:R157)</f>
        <v>0.026330000000000003</v>
      </c>
      <c r="S147" s="169"/>
      <c r="T147" s="171">
        <f>SUM(T148:T157)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4" t="s">
        <v>84</v>
      </c>
      <c r="AT147" s="172" t="s">
        <v>74</v>
      </c>
      <c r="AU147" s="172" t="s">
        <v>80</v>
      </c>
      <c r="AY147" s="164" t="s">
        <v>140</v>
      </c>
      <c r="BK147" s="173">
        <f>SUM(BK148:BK157)</f>
        <v>0</v>
      </c>
    </row>
    <row r="148" s="2" customFormat="1" ht="24.15" customHeight="1">
      <c r="A148" s="34"/>
      <c r="B148" s="176"/>
      <c r="C148" s="177" t="s">
        <v>200</v>
      </c>
      <c r="D148" s="177" t="s">
        <v>142</v>
      </c>
      <c r="E148" s="178" t="s">
        <v>1762</v>
      </c>
      <c r="F148" s="179" t="s">
        <v>1359</v>
      </c>
      <c r="G148" s="180" t="s">
        <v>194</v>
      </c>
      <c r="H148" s="181">
        <v>182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41</v>
      </c>
      <c r="O148" s="78"/>
      <c r="P148" s="187">
        <f>O148*H148</f>
        <v>0</v>
      </c>
      <c r="Q148" s="187">
        <v>2.0000000000000002E-05</v>
      </c>
      <c r="R148" s="187">
        <f>Q148*H148</f>
        <v>0.0036400000000000004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204</v>
      </c>
      <c r="AT148" s="189" t="s">
        <v>142</v>
      </c>
      <c r="AU148" s="189" t="s">
        <v>84</v>
      </c>
      <c r="AY148" s="15" t="s">
        <v>140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84</v>
      </c>
      <c r="BK148" s="190">
        <f>ROUND(I148*H148,2)</f>
        <v>0</v>
      </c>
      <c r="BL148" s="15" t="s">
        <v>204</v>
      </c>
      <c r="BM148" s="189" t="s">
        <v>1763</v>
      </c>
    </row>
    <row r="149" s="2" customFormat="1" ht="33" customHeight="1">
      <c r="A149" s="34"/>
      <c r="B149" s="176"/>
      <c r="C149" s="191" t="s">
        <v>204</v>
      </c>
      <c r="D149" s="191" t="s">
        <v>323</v>
      </c>
      <c r="E149" s="192" t="s">
        <v>1764</v>
      </c>
      <c r="F149" s="193" t="s">
        <v>1765</v>
      </c>
      <c r="G149" s="194" t="s">
        <v>194</v>
      </c>
      <c r="H149" s="195">
        <v>25</v>
      </c>
      <c r="I149" s="196"/>
      <c r="J149" s="197">
        <f>ROUND(I149*H149,2)</f>
        <v>0</v>
      </c>
      <c r="K149" s="198"/>
      <c r="L149" s="199"/>
      <c r="M149" s="200" t="s">
        <v>1</v>
      </c>
      <c r="N149" s="201" t="s">
        <v>41</v>
      </c>
      <c r="O149" s="78"/>
      <c r="P149" s="187">
        <f>O149*H149</f>
        <v>0</v>
      </c>
      <c r="Q149" s="187">
        <v>6.9999999999999994E-05</v>
      </c>
      <c r="R149" s="187">
        <f>Q149*H149</f>
        <v>0.0017499999999999998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270</v>
      </c>
      <c r="AT149" s="189" t="s">
        <v>323</v>
      </c>
      <c r="AU149" s="189" t="s">
        <v>84</v>
      </c>
      <c r="AY149" s="15" t="s">
        <v>140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84</v>
      </c>
      <c r="BK149" s="190">
        <f>ROUND(I149*H149,2)</f>
        <v>0</v>
      </c>
      <c r="BL149" s="15" t="s">
        <v>204</v>
      </c>
      <c r="BM149" s="189" t="s">
        <v>1766</v>
      </c>
    </row>
    <row r="150" s="2" customFormat="1" ht="33" customHeight="1">
      <c r="A150" s="34"/>
      <c r="B150" s="176"/>
      <c r="C150" s="191" t="s">
        <v>208</v>
      </c>
      <c r="D150" s="191" t="s">
        <v>323</v>
      </c>
      <c r="E150" s="192" t="s">
        <v>1361</v>
      </c>
      <c r="F150" s="193" t="s">
        <v>1362</v>
      </c>
      <c r="G150" s="194" t="s">
        <v>194</v>
      </c>
      <c r="H150" s="195">
        <v>35</v>
      </c>
      <c r="I150" s="196"/>
      <c r="J150" s="197">
        <f>ROUND(I150*H150,2)</f>
        <v>0</v>
      </c>
      <c r="K150" s="198"/>
      <c r="L150" s="199"/>
      <c r="M150" s="200" t="s">
        <v>1</v>
      </c>
      <c r="N150" s="201" t="s">
        <v>41</v>
      </c>
      <c r="O150" s="78"/>
      <c r="P150" s="187">
        <f>O150*H150</f>
        <v>0</v>
      </c>
      <c r="Q150" s="187">
        <v>4.0000000000000003E-05</v>
      </c>
      <c r="R150" s="187">
        <f>Q150*H150</f>
        <v>0.0014000000000000002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270</v>
      </c>
      <c r="AT150" s="189" t="s">
        <v>323</v>
      </c>
      <c r="AU150" s="189" t="s">
        <v>84</v>
      </c>
      <c r="AY150" s="15" t="s">
        <v>140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84</v>
      </c>
      <c r="BK150" s="190">
        <f>ROUND(I150*H150,2)</f>
        <v>0</v>
      </c>
      <c r="BL150" s="15" t="s">
        <v>204</v>
      </c>
      <c r="BM150" s="189" t="s">
        <v>1767</v>
      </c>
    </row>
    <row r="151" s="2" customFormat="1" ht="33" customHeight="1">
      <c r="A151" s="34"/>
      <c r="B151" s="176"/>
      <c r="C151" s="191" t="s">
        <v>212</v>
      </c>
      <c r="D151" s="191" t="s">
        <v>323</v>
      </c>
      <c r="E151" s="192" t="s">
        <v>1364</v>
      </c>
      <c r="F151" s="193" t="s">
        <v>1365</v>
      </c>
      <c r="G151" s="194" t="s">
        <v>194</v>
      </c>
      <c r="H151" s="195">
        <v>100</v>
      </c>
      <c r="I151" s="196"/>
      <c r="J151" s="197">
        <f>ROUND(I151*H151,2)</f>
        <v>0</v>
      </c>
      <c r="K151" s="198"/>
      <c r="L151" s="199"/>
      <c r="M151" s="200" t="s">
        <v>1</v>
      </c>
      <c r="N151" s="201" t="s">
        <v>41</v>
      </c>
      <c r="O151" s="78"/>
      <c r="P151" s="187">
        <f>O151*H151</f>
        <v>0</v>
      </c>
      <c r="Q151" s="187">
        <v>0.00014999999999999999</v>
      </c>
      <c r="R151" s="187">
        <f>Q151*H151</f>
        <v>0.014999999999999999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270</v>
      </c>
      <c r="AT151" s="189" t="s">
        <v>323</v>
      </c>
      <c r="AU151" s="189" t="s">
        <v>84</v>
      </c>
      <c r="AY151" s="15" t="s">
        <v>140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84</v>
      </c>
      <c r="BK151" s="190">
        <f>ROUND(I151*H151,2)</f>
        <v>0</v>
      </c>
      <c r="BL151" s="15" t="s">
        <v>204</v>
      </c>
      <c r="BM151" s="189" t="s">
        <v>1768</v>
      </c>
    </row>
    <row r="152" s="2" customFormat="1" ht="33" customHeight="1">
      <c r="A152" s="34"/>
      <c r="B152" s="176"/>
      <c r="C152" s="191" t="s">
        <v>216</v>
      </c>
      <c r="D152" s="191" t="s">
        <v>323</v>
      </c>
      <c r="E152" s="192" t="s">
        <v>1769</v>
      </c>
      <c r="F152" s="193" t="s">
        <v>1770</v>
      </c>
      <c r="G152" s="194" t="s">
        <v>194</v>
      </c>
      <c r="H152" s="195">
        <v>10</v>
      </c>
      <c r="I152" s="196"/>
      <c r="J152" s="197">
        <f>ROUND(I152*H152,2)</f>
        <v>0</v>
      </c>
      <c r="K152" s="198"/>
      <c r="L152" s="199"/>
      <c r="M152" s="200" t="s">
        <v>1</v>
      </c>
      <c r="N152" s="201" t="s">
        <v>41</v>
      </c>
      <c r="O152" s="78"/>
      <c r="P152" s="187">
        <f>O152*H152</f>
        <v>0</v>
      </c>
      <c r="Q152" s="187">
        <v>0.00010000000000000001</v>
      </c>
      <c r="R152" s="187">
        <f>Q152*H152</f>
        <v>0.001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270</v>
      </c>
      <c r="AT152" s="189" t="s">
        <v>323</v>
      </c>
      <c r="AU152" s="189" t="s">
        <v>84</v>
      </c>
      <c r="AY152" s="15" t="s">
        <v>140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84</v>
      </c>
      <c r="BK152" s="190">
        <f>ROUND(I152*H152,2)</f>
        <v>0</v>
      </c>
      <c r="BL152" s="15" t="s">
        <v>204</v>
      </c>
      <c r="BM152" s="189" t="s">
        <v>1771</v>
      </c>
    </row>
    <row r="153" s="2" customFormat="1" ht="33" customHeight="1">
      <c r="A153" s="34"/>
      <c r="B153" s="176"/>
      <c r="C153" s="191" t="s">
        <v>7</v>
      </c>
      <c r="D153" s="191" t="s">
        <v>323</v>
      </c>
      <c r="E153" s="192" t="s">
        <v>1772</v>
      </c>
      <c r="F153" s="193" t="s">
        <v>1773</v>
      </c>
      <c r="G153" s="194" t="s">
        <v>194</v>
      </c>
      <c r="H153" s="195">
        <v>12</v>
      </c>
      <c r="I153" s="196"/>
      <c r="J153" s="197">
        <f>ROUND(I153*H153,2)</f>
        <v>0</v>
      </c>
      <c r="K153" s="198"/>
      <c r="L153" s="199"/>
      <c r="M153" s="200" t="s">
        <v>1</v>
      </c>
      <c r="N153" s="201" t="s">
        <v>41</v>
      </c>
      <c r="O153" s="78"/>
      <c r="P153" s="187">
        <f>O153*H153</f>
        <v>0</v>
      </c>
      <c r="Q153" s="187">
        <v>2.0000000000000002E-05</v>
      </c>
      <c r="R153" s="187">
        <f>Q153*H153</f>
        <v>0.00024000000000000003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270</v>
      </c>
      <c r="AT153" s="189" t="s">
        <v>323</v>
      </c>
      <c r="AU153" s="189" t="s">
        <v>84</v>
      </c>
      <c r="AY153" s="15" t="s">
        <v>140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84</v>
      </c>
      <c r="BK153" s="190">
        <f>ROUND(I153*H153,2)</f>
        <v>0</v>
      </c>
      <c r="BL153" s="15" t="s">
        <v>204</v>
      </c>
      <c r="BM153" s="189" t="s">
        <v>1774</v>
      </c>
    </row>
    <row r="154" s="2" customFormat="1" ht="24.15" customHeight="1">
      <c r="A154" s="34"/>
      <c r="B154" s="176"/>
      <c r="C154" s="177" t="s">
        <v>223</v>
      </c>
      <c r="D154" s="177" t="s">
        <v>142</v>
      </c>
      <c r="E154" s="178" t="s">
        <v>1775</v>
      </c>
      <c r="F154" s="179" t="s">
        <v>1776</v>
      </c>
      <c r="G154" s="180" t="s">
        <v>194</v>
      </c>
      <c r="H154" s="181">
        <v>30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41</v>
      </c>
      <c r="O154" s="78"/>
      <c r="P154" s="187">
        <f>O154*H154</f>
        <v>0</v>
      </c>
      <c r="Q154" s="187">
        <v>2.0000000000000002E-05</v>
      </c>
      <c r="R154" s="187">
        <f>Q154*H154</f>
        <v>0.00060000000000000006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204</v>
      </c>
      <c r="AT154" s="189" t="s">
        <v>142</v>
      </c>
      <c r="AU154" s="189" t="s">
        <v>84</v>
      </c>
      <c r="AY154" s="15" t="s">
        <v>140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84</v>
      </c>
      <c r="BK154" s="190">
        <f>ROUND(I154*H154,2)</f>
        <v>0</v>
      </c>
      <c r="BL154" s="15" t="s">
        <v>204</v>
      </c>
      <c r="BM154" s="189" t="s">
        <v>1777</v>
      </c>
    </row>
    <row r="155" s="2" customFormat="1" ht="33" customHeight="1">
      <c r="A155" s="34"/>
      <c r="B155" s="176"/>
      <c r="C155" s="191" t="s">
        <v>227</v>
      </c>
      <c r="D155" s="191" t="s">
        <v>323</v>
      </c>
      <c r="E155" s="192" t="s">
        <v>1370</v>
      </c>
      <c r="F155" s="193" t="s">
        <v>1371</v>
      </c>
      <c r="G155" s="194" t="s">
        <v>194</v>
      </c>
      <c r="H155" s="195">
        <v>30</v>
      </c>
      <c r="I155" s="196"/>
      <c r="J155" s="197">
        <f>ROUND(I155*H155,2)</f>
        <v>0</v>
      </c>
      <c r="K155" s="198"/>
      <c r="L155" s="199"/>
      <c r="M155" s="200" t="s">
        <v>1</v>
      </c>
      <c r="N155" s="201" t="s">
        <v>41</v>
      </c>
      <c r="O155" s="78"/>
      <c r="P155" s="187">
        <f>O155*H155</f>
        <v>0</v>
      </c>
      <c r="Q155" s="187">
        <v>9.0000000000000006E-05</v>
      </c>
      <c r="R155" s="187">
        <f>Q155*H155</f>
        <v>0.0027000000000000001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270</v>
      </c>
      <c r="AT155" s="189" t="s">
        <v>323</v>
      </c>
      <c r="AU155" s="189" t="s">
        <v>84</v>
      </c>
      <c r="AY155" s="15" t="s">
        <v>140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84</v>
      </c>
      <c r="BK155" s="190">
        <f>ROUND(I155*H155,2)</f>
        <v>0</v>
      </c>
      <c r="BL155" s="15" t="s">
        <v>204</v>
      </c>
      <c r="BM155" s="189" t="s">
        <v>1778</v>
      </c>
    </row>
    <row r="156" s="2" customFormat="1" ht="24.15" customHeight="1">
      <c r="A156" s="34"/>
      <c r="B156" s="176"/>
      <c r="C156" s="177" t="s">
        <v>232</v>
      </c>
      <c r="D156" s="177" t="s">
        <v>142</v>
      </c>
      <c r="E156" s="178" t="s">
        <v>1376</v>
      </c>
      <c r="F156" s="179" t="s">
        <v>1377</v>
      </c>
      <c r="G156" s="180" t="s">
        <v>613</v>
      </c>
      <c r="H156" s="202"/>
      <c r="I156" s="182"/>
      <c r="J156" s="183">
        <f>ROUND(I156*H156,2)</f>
        <v>0</v>
      </c>
      <c r="K156" s="184"/>
      <c r="L156" s="35"/>
      <c r="M156" s="185" t="s">
        <v>1</v>
      </c>
      <c r="N156" s="186" t="s">
        <v>41</v>
      </c>
      <c r="O156" s="78"/>
      <c r="P156" s="187">
        <f>O156*H156</f>
        <v>0</v>
      </c>
      <c r="Q156" s="187">
        <v>0</v>
      </c>
      <c r="R156" s="187">
        <f>Q156*H156</f>
        <v>0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204</v>
      </c>
      <c r="AT156" s="189" t="s">
        <v>142</v>
      </c>
      <c r="AU156" s="189" t="s">
        <v>84</v>
      </c>
      <c r="AY156" s="15" t="s">
        <v>140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84</v>
      </c>
      <c r="BK156" s="190">
        <f>ROUND(I156*H156,2)</f>
        <v>0</v>
      </c>
      <c r="BL156" s="15" t="s">
        <v>204</v>
      </c>
      <c r="BM156" s="189" t="s">
        <v>286</v>
      </c>
    </row>
    <row r="157" s="2" customFormat="1" ht="24.15" customHeight="1">
      <c r="A157" s="34"/>
      <c r="B157" s="176"/>
      <c r="C157" s="177" t="s">
        <v>236</v>
      </c>
      <c r="D157" s="177" t="s">
        <v>142</v>
      </c>
      <c r="E157" s="178" t="s">
        <v>1378</v>
      </c>
      <c r="F157" s="179" t="s">
        <v>1379</v>
      </c>
      <c r="G157" s="180" t="s">
        <v>613</v>
      </c>
      <c r="H157" s="202"/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78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204</v>
      </c>
      <c r="AT157" s="189" t="s">
        <v>142</v>
      </c>
      <c r="AU157" s="189" t="s">
        <v>84</v>
      </c>
      <c r="AY157" s="15" t="s">
        <v>140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84</v>
      </c>
      <c r="BK157" s="190">
        <f>ROUND(I157*H157,2)</f>
        <v>0</v>
      </c>
      <c r="BL157" s="15" t="s">
        <v>204</v>
      </c>
      <c r="BM157" s="189" t="s">
        <v>294</v>
      </c>
    </row>
    <row r="158" s="12" customFormat="1" ht="22.8" customHeight="1">
      <c r="A158" s="12"/>
      <c r="B158" s="163"/>
      <c r="C158" s="12"/>
      <c r="D158" s="164" t="s">
        <v>74</v>
      </c>
      <c r="E158" s="174" t="s">
        <v>1779</v>
      </c>
      <c r="F158" s="174" t="s">
        <v>1780</v>
      </c>
      <c r="G158" s="12"/>
      <c r="H158" s="12"/>
      <c r="I158" s="166"/>
      <c r="J158" s="175">
        <f>BK158</f>
        <v>0</v>
      </c>
      <c r="K158" s="12"/>
      <c r="L158" s="163"/>
      <c r="M158" s="168"/>
      <c r="N158" s="169"/>
      <c r="O158" s="169"/>
      <c r="P158" s="170">
        <f>SUM(P159:P200)</f>
        <v>0</v>
      </c>
      <c r="Q158" s="169"/>
      <c r="R158" s="170">
        <f>SUM(R159:R200)</f>
        <v>0.14024999999999999</v>
      </c>
      <c r="S158" s="169"/>
      <c r="T158" s="171">
        <f>SUM(T159:T200)</f>
        <v>0.53000000000000003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64" t="s">
        <v>84</v>
      </c>
      <c r="AT158" s="172" t="s">
        <v>74</v>
      </c>
      <c r="AU158" s="172" t="s">
        <v>80</v>
      </c>
      <c r="AY158" s="164" t="s">
        <v>140</v>
      </c>
      <c r="BK158" s="173">
        <f>SUM(BK159:BK200)</f>
        <v>0</v>
      </c>
    </row>
    <row r="159" s="2" customFormat="1" ht="24.15" customHeight="1">
      <c r="A159" s="34"/>
      <c r="B159" s="176"/>
      <c r="C159" s="177" t="s">
        <v>240</v>
      </c>
      <c r="D159" s="177" t="s">
        <v>142</v>
      </c>
      <c r="E159" s="178" t="s">
        <v>1781</v>
      </c>
      <c r="F159" s="179" t="s">
        <v>1782</v>
      </c>
      <c r="G159" s="180" t="s">
        <v>194</v>
      </c>
      <c r="H159" s="181">
        <v>50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78"/>
      <c r="P159" s="187">
        <f>O159*H159</f>
        <v>0</v>
      </c>
      <c r="Q159" s="187">
        <v>1.0000000000000001E-05</v>
      </c>
      <c r="R159" s="187">
        <f>Q159*H159</f>
        <v>0.00050000000000000001</v>
      </c>
      <c r="S159" s="187">
        <v>0.001</v>
      </c>
      <c r="T159" s="188">
        <f>S159*H159</f>
        <v>0.050000000000000003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90</v>
      </c>
      <c r="AT159" s="189" t="s">
        <v>142</v>
      </c>
      <c r="AU159" s="189" t="s">
        <v>84</v>
      </c>
      <c r="AY159" s="15" t="s">
        <v>140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84</v>
      </c>
      <c r="BK159" s="190">
        <f>ROUND(I159*H159,2)</f>
        <v>0</v>
      </c>
      <c r="BL159" s="15" t="s">
        <v>90</v>
      </c>
      <c r="BM159" s="189" t="s">
        <v>1783</v>
      </c>
    </row>
    <row r="160" s="2" customFormat="1" ht="24.15" customHeight="1">
      <c r="A160" s="34"/>
      <c r="B160" s="176"/>
      <c r="C160" s="177" t="s">
        <v>244</v>
      </c>
      <c r="D160" s="177" t="s">
        <v>142</v>
      </c>
      <c r="E160" s="178" t="s">
        <v>1784</v>
      </c>
      <c r="F160" s="179" t="s">
        <v>1785</v>
      </c>
      <c r="G160" s="180" t="s">
        <v>194</v>
      </c>
      <c r="H160" s="181">
        <v>150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78"/>
      <c r="P160" s="187">
        <f>O160*H160</f>
        <v>0</v>
      </c>
      <c r="Q160" s="187">
        <v>2.0000000000000002E-05</v>
      </c>
      <c r="R160" s="187">
        <f>Q160*H160</f>
        <v>0.0030000000000000001</v>
      </c>
      <c r="S160" s="187">
        <v>0.0032000000000000002</v>
      </c>
      <c r="T160" s="188">
        <f>S160*H160</f>
        <v>0.48000000000000004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204</v>
      </c>
      <c r="AT160" s="189" t="s">
        <v>142</v>
      </c>
      <c r="AU160" s="189" t="s">
        <v>84</v>
      </c>
      <c r="AY160" s="15" t="s">
        <v>140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84</v>
      </c>
      <c r="BK160" s="190">
        <f>ROUND(I160*H160,2)</f>
        <v>0</v>
      </c>
      <c r="BL160" s="15" t="s">
        <v>204</v>
      </c>
      <c r="BM160" s="189" t="s">
        <v>1786</v>
      </c>
    </row>
    <row r="161" s="2" customFormat="1" ht="21.75" customHeight="1">
      <c r="A161" s="34"/>
      <c r="B161" s="176"/>
      <c r="C161" s="177" t="s">
        <v>250</v>
      </c>
      <c r="D161" s="177" t="s">
        <v>142</v>
      </c>
      <c r="E161" s="178" t="s">
        <v>1787</v>
      </c>
      <c r="F161" s="179" t="s">
        <v>1788</v>
      </c>
      <c r="G161" s="180" t="s">
        <v>194</v>
      </c>
      <c r="H161" s="181">
        <v>12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78"/>
      <c r="P161" s="187">
        <f>O161*H161</f>
        <v>0</v>
      </c>
      <c r="Q161" s="187">
        <v>0.00191</v>
      </c>
      <c r="R161" s="187">
        <f>Q161*H161</f>
        <v>0.022919999999999999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204</v>
      </c>
      <c r="AT161" s="189" t="s">
        <v>142</v>
      </c>
      <c r="AU161" s="189" t="s">
        <v>84</v>
      </c>
      <c r="AY161" s="15" t="s">
        <v>140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84</v>
      </c>
      <c r="BK161" s="190">
        <f>ROUND(I161*H161,2)</f>
        <v>0</v>
      </c>
      <c r="BL161" s="15" t="s">
        <v>204</v>
      </c>
      <c r="BM161" s="189" t="s">
        <v>1789</v>
      </c>
    </row>
    <row r="162" s="2" customFormat="1" ht="24.15" customHeight="1">
      <c r="A162" s="34"/>
      <c r="B162" s="176"/>
      <c r="C162" s="191" t="s">
        <v>254</v>
      </c>
      <c r="D162" s="191" t="s">
        <v>323</v>
      </c>
      <c r="E162" s="192" t="s">
        <v>1790</v>
      </c>
      <c r="F162" s="193" t="s">
        <v>1791</v>
      </c>
      <c r="G162" s="194" t="s">
        <v>185</v>
      </c>
      <c r="H162" s="195">
        <v>2</v>
      </c>
      <c r="I162" s="196"/>
      <c r="J162" s="197">
        <f>ROUND(I162*H162,2)</f>
        <v>0</v>
      </c>
      <c r="K162" s="198"/>
      <c r="L162" s="199"/>
      <c r="M162" s="200" t="s">
        <v>1</v>
      </c>
      <c r="N162" s="201" t="s">
        <v>41</v>
      </c>
      <c r="O162" s="78"/>
      <c r="P162" s="187">
        <f>O162*H162</f>
        <v>0</v>
      </c>
      <c r="Q162" s="187">
        <v>0.00018000000000000001</v>
      </c>
      <c r="R162" s="187">
        <f>Q162*H162</f>
        <v>0.00036000000000000002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270</v>
      </c>
      <c r="AT162" s="189" t="s">
        <v>323</v>
      </c>
      <c r="AU162" s="189" t="s">
        <v>84</v>
      </c>
      <c r="AY162" s="15" t="s">
        <v>140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84</v>
      </c>
      <c r="BK162" s="190">
        <f>ROUND(I162*H162,2)</f>
        <v>0</v>
      </c>
      <c r="BL162" s="15" t="s">
        <v>204</v>
      </c>
      <c r="BM162" s="189" t="s">
        <v>1792</v>
      </c>
    </row>
    <row r="163" s="2" customFormat="1" ht="16.5" customHeight="1">
      <c r="A163" s="34"/>
      <c r="B163" s="176"/>
      <c r="C163" s="177" t="s">
        <v>258</v>
      </c>
      <c r="D163" s="177" t="s">
        <v>142</v>
      </c>
      <c r="E163" s="178" t="s">
        <v>1793</v>
      </c>
      <c r="F163" s="179" t="s">
        <v>1794</v>
      </c>
      <c r="G163" s="180" t="s">
        <v>185</v>
      </c>
      <c r="H163" s="181">
        <v>2</v>
      </c>
      <c r="I163" s="182"/>
      <c r="J163" s="183">
        <f>ROUND(I163*H163,2)</f>
        <v>0</v>
      </c>
      <c r="K163" s="184"/>
      <c r="L163" s="35"/>
      <c r="M163" s="185" t="s">
        <v>1</v>
      </c>
      <c r="N163" s="186" t="s">
        <v>41</v>
      </c>
      <c r="O163" s="78"/>
      <c r="P163" s="187">
        <f>O163*H163</f>
        <v>0</v>
      </c>
      <c r="Q163" s="187">
        <v>0.00017000000000000001</v>
      </c>
      <c r="R163" s="187">
        <f>Q163*H163</f>
        <v>0.00034000000000000002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204</v>
      </c>
      <c r="AT163" s="189" t="s">
        <v>142</v>
      </c>
      <c r="AU163" s="189" t="s">
        <v>84</v>
      </c>
      <c r="AY163" s="15" t="s">
        <v>140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84</v>
      </c>
      <c r="BK163" s="190">
        <f>ROUND(I163*H163,2)</f>
        <v>0</v>
      </c>
      <c r="BL163" s="15" t="s">
        <v>204</v>
      </c>
      <c r="BM163" s="189" t="s">
        <v>1795</v>
      </c>
    </row>
    <row r="164" s="2" customFormat="1" ht="24.15" customHeight="1">
      <c r="A164" s="34"/>
      <c r="B164" s="176"/>
      <c r="C164" s="191" t="s">
        <v>262</v>
      </c>
      <c r="D164" s="191" t="s">
        <v>323</v>
      </c>
      <c r="E164" s="192" t="s">
        <v>1796</v>
      </c>
      <c r="F164" s="193" t="s">
        <v>1797</v>
      </c>
      <c r="G164" s="194" t="s">
        <v>185</v>
      </c>
      <c r="H164" s="195">
        <v>2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41</v>
      </c>
      <c r="O164" s="78"/>
      <c r="P164" s="187">
        <f>O164*H164</f>
        <v>0</v>
      </c>
      <c r="Q164" s="187">
        <v>0.00048000000000000001</v>
      </c>
      <c r="R164" s="187">
        <f>Q164*H164</f>
        <v>0.00096000000000000002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270</v>
      </c>
      <c r="AT164" s="189" t="s">
        <v>323</v>
      </c>
      <c r="AU164" s="189" t="s">
        <v>84</v>
      </c>
      <c r="AY164" s="15" t="s">
        <v>140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84</v>
      </c>
      <c r="BK164" s="190">
        <f>ROUND(I164*H164,2)</f>
        <v>0</v>
      </c>
      <c r="BL164" s="15" t="s">
        <v>204</v>
      </c>
      <c r="BM164" s="189" t="s">
        <v>1798</v>
      </c>
    </row>
    <row r="165" s="2" customFormat="1" ht="21.75" customHeight="1">
      <c r="A165" s="34"/>
      <c r="B165" s="176"/>
      <c r="C165" s="177" t="s">
        <v>266</v>
      </c>
      <c r="D165" s="177" t="s">
        <v>142</v>
      </c>
      <c r="E165" s="178" t="s">
        <v>1799</v>
      </c>
      <c r="F165" s="179" t="s">
        <v>1800</v>
      </c>
      <c r="G165" s="180" t="s">
        <v>185</v>
      </c>
      <c r="H165" s="181">
        <v>2</v>
      </c>
      <c r="I165" s="182"/>
      <c r="J165" s="183">
        <f>ROUND(I165*H165,2)</f>
        <v>0</v>
      </c>
      <c r="K165" s="184"/>
      <c r="L165" s="35"/>
      <c r="M165" s="185" t="s">
        <v>1</v>
      </c>
      <c r="N165" s="186" t="s">
        <v>41</v>
      </c>
      <c r="O165" s="78"/>
      <c r="P165" s="187">
        <f>O165*H165</f>
        <v>0</v>
      </c>
      <c r="Q165" s="187">
        <v>3.0000000000000001E-05</v>
      </c>
      <c r="R165" s="187">
        <f>Q165*H165</f>
        <v>6.0000000000000002E-05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204</v>
      </c>
      <c r="AT165" s="189" t="s">
        <v>142</v>
      </c>
      <c r="AU165" s="189" t="s">
        <v>84</v>
      </c>
      <c r="AY165" s="15" t="s">
        <v>140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84</v>
      </c>
      <c r="BK165" s="190">
        <f>ROUND(I165*H165,2)</f>
        <v>0</v>
      </c>
      <c r="BL165" s="15" t="s">
        <v>204</v>
      </c>
      <c r="BM165" s="189" t="s">
        <v>1801</v>
      </c>
    </row>
    <row r="166" s="2" customFormat="1" ht="21.75" customHeight="1">
      <c r="A166" s="34"/>
      <c r="B166" s="176"/>
      <c r="C166" s="191" t="s">
        <v>270</v>
      </c>
      <c r="D166" s="191" t="s">
        <v>323</v>
      </c>
      <c r="E166" s="192" t="s">
        <v>1802</v>
      </c>
      <c r="F166" s="193" t="s">
        <v>1803</v>
      </c>
      <c r="G166" s="194" t="s">
        <v>185</v>
      </c>
      <c r="H166" s="195">
        <v>2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41</v>
      </c>
      <c r="O166" s="78"/>
      <c r="P166" s="187">
        <f>O166*H166</f>
        <v>0</v>
      </c>
      <c r="Q166" s="187">
        <v>0.00010000000000000001</v>
      </c>
      <c r="R166" s="187">
        <f>Q166*H166</f>
        <v>0.00020000000000000001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270</v>
      </c>
      <c r="AT166" s="189" t="s">
        <v>323</v>
      </c>
      <c r="AU166" s="189" t="s">
        <v>84</v>
      </c>
      <c r="AY166" s="15" t="s">
        <v>140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84</v>
      </c>
      <c r="BK166" s="190">
        <f>ROUND(I166*H166,2)</f>
        <v>0</v>
      </c>
      <c r="BL166" s="15" t="s">
        <v>204</v>
      </c>
      <c r="BM166" s="189" t="s">
        <v>1804</v>
      </c>
    </row>
    <row r="167" s="2" customFormat="1" ht="21.75" customHeight="1">
      <c r="A167" s="34"/>
      <c r="B167" s="176"/>
      <c r="C167" s="177" t="s">
        <v>274</v>
      </c>
      <c r="D167" s="177" t="s">
        <v>142</v>
      </c>
      <c r="E167" s="178" t="s">
        <v>1805</v>
      </c>
      <c r="F167" s="179" t="s">
        <v>1806</v>
      </c>
      <c r="G167" s="180" t="s">
        <v>185</v>
      </c>
      <c r="H167" s="181">
        <v>4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41</v>
      </c>
      <c r="O167" s="78"/>
      <c r="P167" s="187">
        <f>O167*H167</f>
        <v>0</v>
      </c>
      <c r="Q167" s="187">
        <v>0.00010000000000000001</v>
      </c>
      <c r="R167" s="187">
        <f>Q167*H167</f>
        <v>0.00040000000000000002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204</v>
      </c>
      <c r="AT167" s="189" t="s">
        <v>142</v>
      </c>
      <c r="AU167" s="189" t="s">
        <v>84</v>
      </c>
      <c r="AY167" s="15" t="s">
        <v>140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84</v>
      </c>
      <c r="BK167" s="190">
        <f>ROUND(I167*H167,2)</f>
        <v>0</v>
      </c>
      <c r="BL167" s="15" t="s">
        <v>204</v>
      </c>
      <c r="BM167" s="189" t="s">
        <v>1807</v>
      </c>
    </row>
    <row r="168" s="2" customFormat="1" ht="16.5" customHeight="1">
      <c r="A168" s="34"/>
      <c r="B168" s="176"/>
      <c r="C168" s="191" t="s">
        <v>278</v>
      </c>
      <c r="D168" s="191" t="s">
        <v>323</v>
      </c>
      <c r="E168" s="192" t="s">
        <v>1808</v>
      </c>
      <c r="F168" s="193" t="s">
        <v>1809</v>
      </c>
      <c r="G168" s="194" t="s">
        <v>185</v>
      </c>
      <c r="H168" s="195">
        <v>4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41</v>
      </c>
      <c r="O168" s="78"/>
      <c r="P168" s="187">
        <f>O168*H168</f>
        <v>0</v>
      </c>
      <c r="Q168" s="187">
        <v>0.00034000000000000002</v>
      </c>
      <c r="R168" s="187">
        <f>Q168*H168</f>
        <v>0.0013600000000000001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270</v>
      </c>
      <c r="AT168" s="189" t="s">
        <v>323</v>
      </c>
      <c r="AU168" s="189" t="s">
        <v>84</v>
      </c>
      <c r="AY168" s="15" t="s">
        <v>140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84</v>
      </c>
      <c r="BK168" s="190">
        <f>ROUND(I168*H168,2)</f>
        <v>0</v>
      </c>
      <c r="BL168" s="15" t="s">
        <v>204</v>
      </c>
      <c r="BM168" s="189" t="s">
        <v>1810</v>
      </c>
    </row>
    <row r="169" s="2" customFormat="1" ht="16.5" customHeight="1">
      <c r="A169" s="34"/>
      <c r="B169" s="176"/>
      <c r="C169" s="177" t="s">
        <v>282</v>
      </c>
      <c r="D169" s="177" t="s">
        <v>142</v>
      </c>
      <c r="E169" s="178" t="s">
        <v>1811</v>
      </c>
      <c r="F169" s="179" t="s">
        <v>1812</v>
      </c>
      <c r="G169" s="180" t="s">
        <v>194</v>
      </c>
      <c r="H169" s="181">
        <v>580</v>
      </c>
      <c r="I169" s="182"/>
      <c r="J169" s="183">
        <f>ROUND(I169*H169,2)</f>
        <v>0</v>
      </c>
      <c r="K169" s="184"/>
      <c r="L169" s="35"/>
      <c r="M169" s="185" t="s">
        <v>1</v>
      </c>
      <c r="N169" s="186" t="s">
        <v>41</v>
      </c>
      <c r="O169" s="78"/>
      <c r="P169" s="187">
        <f>O169*H169</f>
        <v>0</v>
      </c>
      <c r="Q169" s="187">
        <v>8.0000000000000007E-05</v>
      </c>
      <c r="R169" s="187">
        <f>Q169*H169</f>
        <v>0.046400000000000004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204</v>
      </c>
      <c r="AT169" s="189" t="s">
        <v>142</v>
      </c>
      <c r="AU169" s="189" t="s">
        <v>84</v>
      </c>
      <c r="AY169" s="15" t="s">
        <v>140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84</v>
      </c>
      <c r="BK169" s="190">
        <f>ROUND(I169*H169,2)</f>
        <v>0</v>
      </c>
      <c r="BL169" s="15" t="s">
        <v>204</v>
      </c>
      <c r="BM169" s="189" t="s">
        <v>1813</v>
      </c>
    </row>
    <row r="170" s="2" customFormat="1" ht="24.15" customHeight="1">
      <c r="A170" s="34"/>
      <c r="B170" s="176"/>
      <c r="C170" s="191" t="s">
        <v>286</v>
      </c>
      <c r="D170" s="191" t="s">
        <v>323</v>
      </c>
      <c r="E170" s="192" t="s">
        <v>1814</v>
      </c>
      <c r="F170" s="193" t="s">
        <v>1815</v>
      </c>
      <c r="G170" s="194" t="s">
        <v>194</v>
      </c>
      <c r="H170" s="195">
        <v>580</v>
      </c>
      <c r="I170" s="196"/>
      <c r="J170" s="197">
        <f>ROUND(I170*H170,2)</f>
        <v>0</v>
      </c>
      <c r="K170" s="198"/>
      <c r="L170" s="199"/>
      <c r="M170" s="200" t="s">
        <v>1</v>
      </c>
      <c r="N170" s="201" t="s">
        <v>41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270</v>
      </c>
      <c r="AT170" s="189" t="s">
        <v>323</v>
      </c>
      <c r="AU170" s="189" t="s">
        <v>84</v>
      </c>
      <c r="AY170" s="15" t="s">
        <v>140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84</v>
      </c>
      <c r="BK170" s="190">
        <f>ROUND(I170*H170,2)</f>
        <v>0</v>
      </c>
      <c r="BL170" s="15" t="s">
        <v>204</v>
      </c>
      <c r="BM170" s="189" t="s">
        <v>1816</v>
      </c>
    </row>
    <row r="171" s="2" customFormat="1" ht="21.75" customHeight="1">
      <c r="A171" s="34"/>
      <c r="B171" s="176"/>
      <c r="C171" s="177" t="s">
        <v>290</v>
      </c>
      <c r="D171" s="177" t="s">
        <v>142</v>
      </c>
      <c r="E171" s="178" t="s">
        <v>1817</v>
      </c>
      <c r="F171" s="179" t="s">
        <v>1818</v>
      </c>
      <c r="G171" s="180" t="s">
        <v>194</v>
      </c>
      <c r="H171" s="181">
        <v>35</v>
      </c>
      <c r="I171" s="182"/>
      <c r="J171" s="183">
        <f>ROUND(I171*H171,2)</f>
        <v>0</v>
      </c>
      <c r="K171" s="184"/>
      <c r="L171" s="35"/>
      <c r="M171" s="185" t="s">
        <v>1</v>
      </c>
      <c r="N171" s="186" t="s">
        <v>41</v>
      </c>
      <c r="O171" s="78"/>
      <c r="P171" s="187">
        <f>O171*H171</f>
        <v>0</v>
      </c>
      <c r="Q171" s="187">
        <v>6.9999999999999994E-05</v>
      </c>
      <c r="R171" s="187">
        <f>Q171*H171</f>
        <v>0.0024499999999999999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204</v>
      </c>
      <c r="AT171" s="189" t="s">
        <v>142</v>
      </c>
      <c r="AU171" s="189" t="s">
        <v>84</v>
      </c>
      <c r="AY171" s="15" t="s">
        <v>140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84</v>
      </c>
      <c r="BK171" s="190">
        <f>ROUND(I171*H171,2)</f>
        <v>0</v>
      </c>
      <c r="BL171" s="15" t="s">
        <v>204</v>
      </c>
      <c r="BM171" s="189" t="s">
        <v>1819</v>
      </c>
    </row>
    <row r="172" s="2" customFormat="1" ht="24.15" customHeight="1">
      <c r="A172" s="34"/>
      <c r="B172" s="176"/>
      <c r="C172" s="191" t="s">
        <v>294</v>
      </c>
      <c r="D172" s="191" t="s">
        <v>323</v>
      </c>
      <c r="E172" s="192" t="s">
        <v>1820</v>
      </c>
      <c r="F172" s="193" t="s">
        <v>1821</v>
      </c>
      <c r="G172" s="194" t="s">
        <v>194</v>
      </c>
      <c r="H172" s="195">
        <v>35</v>
      </c>
      <c r="I172" s="196"/>
      <c r="J172" s="197">
        <f>ROUND(I172*H172,2)</f>
        <v>0</v>
      </c>
      <c r="K172" s="198"/>
      <c r="L172" s="199"/>
      <c r="M172" s="200" t="s">
        <v>1</v>
      </c>
      <c r="N172" s="201" t="s">
        <v>41</v>
      </c>
      <c r="O172" s="78"/>
      <c r="P172" s="187">
        <f>O172*H172</f>
        <v>0</v>
      </c>
      <c r="Q172" s="187">
        <v>0.00018000000000000001</v>
      </c>
      <c r="R172" s="187">
        <f>Q172*H172</f>
        <v>0.0063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270</v>
      </c>
      <c r="AT172" s="189" t="s">
        <v>323</v>
      </c>
      <c r="AU172" s="189" t="s">
        <v>84</v>
      </c>
      <c r="AY172" s="15" t="s">
        <v>140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84</v>
      </c>
      <c r="BK172" s="190">
        <f>ROUND(I172*H172,2)</f>
        <v>0</v>
      </c>
      <c r="BL172" s="15" t="s">
        <v>204</v>
      </c>
      <c r="BM172" s="189" t="s">
        <v>1822</v>
      </c>
    </row>
    <row r="173" s="2" customFormat="1" ht="21.75" customHeight="1">
      <c r="A173" s="34"/>
      <c r="B173" s="176"/>
      <c r="C173" s="177" t="s">
        <v>298</v>
      </c>
      <c r="D173" s="177" t="s">
        <v>142</v>
      </c>
      <c r="E173" s="178" t="s">
        <v>1823</v>
      </c>
      <c r="F173" s="179" t="s">
        <v>1824</v>
      </c>
      <c r="G173" s="180" t="s">
        <v>194</v>
      </c>
      <c r="H173" s="181">
        <v>100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41</v>
      </c>
      <c r="O173" s="78"/>
      <c r="P173" s="187">
        <f>O173*H173</f>
        <v>0</v>
      </c>
      <c r="Q173" s="187">
        <v>6.9999999999999994E-05</v>
      </c>
      <c r="R173" s="187">
        <f>Q173*H173</f>
        <v>0.0069999999999999993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204</v>
      </c>
      <c r="AT173" s="189" t="s">
        <v>142</v>
      </c>
      <c r="AU173" s="189" t="s">
        <v>84</v>
      </c>
      <c r="AY173" s="15" t="s">
        <v>140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84</v>
      </c>
      <c r="BK173" s="190">
        <f>ROUND(I173*H173,2)</f>
        <v>0</v>
      </c>
      <c r="BL173" s="15" t="s">
        <v>204</v>
      </c>
      <c r="BM173" s="189" t="s">
        <v>1825</v>
      </c>
    </row>
    <row r="174" s="2" customFormat="1" ht="24.15" customHeight="1">
      <c r="A174" s="34"/>
      <c r="B174" s="176"/>
      <c r="C174" s="191" t="s">
        <v>302</v>
      </c>
      <c r="D174" s="191" t="s">
        <v>323</v>
      </c>
      <c r="E174" s="192" t="s">
        <v>1826</v>
      </c>
      <c r="F174" s="193" t="s">
        <v>1827</v>
      </c>
      <c r="G174" s="194" t="s">
        <v>194</v>
      </c>
      <c r="H174" s="195">
        <v>100</v>
      </c>
      <c r="I174" s="196"/>
      <c r="J174" s="197">
        <f>ROUND(I174*H174,2)</f>
        <v>0</v>
      </c>
      <c r="K174" s="198"/>
      <c r="L174" s="199"/>
      <c r="M174" s="200" t="s">
        <v>1</v>
      </c>
      <c r="N174" s="201" t="s">
        <v>41</v>
      </c>
      <c r="O174" s="78"/>
      <c r="P174" s="187">
        <f>O174*H174</f>
        <v>0</v>
      </c>
      <c r="Q174" s="187">
        <v>0.00025000000000000001</v>
      </c>
      <c r="R174" s="187">
        <f>Q174*H174</f>
        <v>0.025000000000000001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270</v>
      </c>
      <c r="AT174" s="189" t="s">
        <v>323</v>
      </c>
      <c r="AU174" s="189" t="s">
        <v>84</v>
      </c>
      <c r="AY174" s="15" t="s">
        <v>140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84</v>
      </c>
      <c r="BK174" s="190">
        <f>ROUND(I174*H174,2)</f>
        <v>0</v>
      </c>
      <c r="BL174" s="15" t="s">
        <v>204</v>
      </c>
      <c r="BM174" s="189" t="s">
        <v>1828</v>
      </c>
    </row>
    <row r="175" s="2" customFormat="1" ht="21.75" customHeight="1">
      <c r="A175" s="34"/>
      <c r="B175" s="176"/>
      <c r="C175" s="177" t="s">
        <v>306</v>
      </c>
      <c r="D175" s="177" t="s">
        <v>142</v>
      </c>
      <c r="E175" s="178" t="s">
        <v>1829</v>
      </c>
      <c r="F175" s="179" t="s">
        <v>1830</v>
      </c>
      <c r="G175" s="180" t="s">
        <v>194</v>
      </c>
      <c r="H175" s="181">
        <v>10</v>
      </c>
      <c r="I175" s="182"/>
      <c r="J175" s="183">
        <f>ROUND(I175*H175,2)</f>
        <v>0</v>
      </c>
      <c r="K175" s="184"/>
      <c r="L175" s="35"/>
      <c r="M175" s="185" t="s">
        <v>1</v>
      </c>
      <c r="N175" s="186" t="s">
        <v>41</v>
      </c>
      <c r="O175" s="78"/>
      <c r="P175" s="187">
        <f>O175*H175</f>
        <v>0</v>
      </c>
      <c r="Q175" s="187">
        <v>0.00012999999999999999</v>
      </c>
      <c r="R175" s="187">
        <f>Q175*H175</f>
        <v>0.0012999999999999999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204</v>
      </c>
      <c r="AT175" s="189" t="s">
        <v>142</v>
      </c>
      <c r="AU175" s="189" t="s">
        <v>84</v>
      </c>
      <c r="AY175" s="15" t="s">
        <v>140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84</v>
      </c>
      <c r="BK175" s="190">
        <f>ROUND(I175*H175,2)</f>
        <v>0</v>
      </c>
      <c r="BL175" s="15" t="s">
        <v>204</v>
      </c>
      <c r="BM175" s="189" t="s">
        <v>1831</v>
      </c>
    </row>
    <row r="176" s="2" customFormat="1" ht="24.15" customHeight="1">
      <c r="A176" s="34"/>
      <c r="B176" s="176"/>
      <c r="C176" s="191" t="s">
        <v>310</v>
      </c>
      <c r="D176" s="191" t="s">
        <v>323</v>
      </c>
      <c r="E176" s="192" t="s">
        <v>1832</v>
      </c>
      <c r="F176" s="193" t="s">
        <v>1833</v>
      </c>
      <c r="G176" s="194" t="s">
        <v>194</v>
      </c>
      <c r="H176" s="195">
        <v>10</v>
      </c>
      <c r="I176" s="196"/>
      <c r="J176" s="197">
        <f>ROUND(I176*H176,2)</f>
        <v>0</v>
      </c>
      <c r="K176" s="198"/>
      <c r="L176" s="199"/>
      <c r="M176" s="200" t="s">
        <v>1</v>
      </c>
      <c r="N176" s="201" t="s">
        <v>41</v>
      </c>
      <c r="O176" s="78"/>
      <c r="P176" s="187">
        <f>O176*H176</f>
        <v>0</v>
      </c>
      <c r="Q176" s="187">
        <v>0</v>
      </c>
      <c r="R176" s="187">
        <f>Q176*H176</f>
        <v>0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270</v>
      </c>
      <c r="AT176" s="189" t="s">
        <v>323</v>
      </c>
      <c r="AU176" s="189" t="s">
        <v>84</v>
      </c>
      <c r="AY176" s="15" t="s">
        <v>140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84</v>
      </c>
      <c r="BK176" s="190">
        <f>ROUND(I176*H176,2)</f>
        <v>0</v>
      </c>
      <c r="BL176" s="15" t="s">
        <v>204</v>
      </c>
      <c r="BM176" s="189" t="s">
        <v>1834</v>
      </c>
    </row>
    <row r="177" s="2" customFormat="1" ht="21.75" customHeight="1">
      <c r="A177" s="34"/>
      <c r="B177" s="176"/>
      <c r="C177" s="177" t="s">
        <v>314</v>
      </c>
      <c r="D177" s="177" t="s">
        <v>142</v>
      </c>
      <c r="E177" s="178" t="s">
        <v>1835</v>
      </c>
      <c r="F177" s="179" t="s">
        <v>1836</v>
      </c>
      <c r="G177" s="180" t="s">
        <v>194</v>
      </c>
      <c r="H177" s="181">
        <v>30</v>
      </c>
      <c r="I177" s="182"/>
      <c r="J177" s="183">
        <f>ROUND(I177*H177,2)</f>
        <v>0</v>
      </c>
      <c r="K177" s="184"/>
      <c r="L177" s="35"/>
      <c r="M177" s="185" t="s">
        <v>1</v>
      </c>
      <c r="N177" s="186" t="s">
        <v>41</v>
      </c>
      <c r="O177" s="78"/>
      <c r="P177" s="187">
        <f>O177*H177</f>
        <v>0</v>
      </c>
      <c r="Q177" s="187">
        <v>0.00013999999999999999</v>
      </c>
      <c r="R177" s="187">
        <f>Q177*H177</f>
        <v>0.0041999999999999997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204</v>
      </c>
      <c r="AT177" s="189" t="s">
        <v>142</v>
      </c>
      <c r="AU177" s="189" t="s">
        <v>84</v>
      </c>
      <c r="AY177" s="15" t="s">
        <v>140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84</v>
      </c>
      <c r="BK177" s="190">
        <f>ROUND(I177*H177,2)</f>
        <v>0</v>
      </c>
      <c r="BL177" s="15" t="s">
        <v>204</v>
      </c>
      <c r="BM177" s="189" t="s">
        <v>1837</v>
      </c>
    </row>
    <row r="178" s="2" customFormat="1" ht="24.15" customHeight="1">
      <c r="A178" s="34"/>
      <c r="B178" s="176"/>
      <c r="C178" s="191" t="s">
        <v>318</v>
      </c>
      <c r="D178" s="191" t="s">
        <v>323</v>
      </c>
      <c r="E178" s="192" t="s">
        <v>1838</v>
      </c>
      <c r="F178" s="193" t="s">
        <v>1839</v>
      </c>
      <c r="G178" s="194" t="s">
        <v>194</v>
      </c>
      <c r="H178" s="195">
        <v>30</v>
      </c>
      <c r="I178" s="196"/>
      <c r="J178" s="197">
        <f>ROUND(I178*H178,2)</f>
        <v>0</v>
      </c>
      <c r="K178" s="198"/>
      <c r="L178" s="199"/>
      <c r="M178" s="200" t="s">
        <v>1</v>
      </c>
      <c r="N178" s="201" t="s">
        <v>41</v>
      </c>
      <c r="O178" s="78"/>
      <c r="P178" s="187">
        <f>O178*H178</f>
        <v>0</v>
      </c>
      <c r="Q178" s="187">
        <v>0</v>
      </c>
      <c r="R178" s="187">
        <f>Q178*H178</f>
        <v>0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270</v>
      </c>
      <c r="AT178" s="189" t="s">
        <v>323</v>
      </c>
      <c r="AU178" s="189" t="s">
        <v>84</v>
      </c>
      <c r="AY178" s="15" t="s">
        <v>140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84</v>
      </c>
      <c r="BK178" s="190">
        <f>ROUND(I178*H178,2)</f>
        <v>0</v>
      </c>
      <c r="BL178" s="15" t="s">
        <v>204</v>
      </c>
      <c r="BM178" s="189" t="s">
        <v>1840</v>
      </c>
    </row>
    <row r="179" s="2" customFormat="1" ht="21.75" customHeight="1">
      <c r="A179" s="34"/>
      <c r="B179" s="176"/>
      <c r="C179" s="177" t="s">
        <v>322</v>
      </c>
      <c r="D179" s="177" t="s">
        <v>142</v>
      </c>
      <c r="E179" s="178" t="s">
        <v>1841</v>
      </c>
      <c r="F179" s="179" t="s">
        <v>1842</v>
      </c>
      <c r="G179" s="180" t="s">
        <v>185</v>
      </c>
      <c r="H179" s="181">
        <v>134</v>
      </c>
      <c r="I179" s="182"/>
      <c r="J179" s="183">
        <f>ROUND(I179*H179,2)</f>
        <v>0</v>
      </c>
      <c r="K179" s="184"/>
      <c r="L179" s="35"/>
      <c r="M179" s="185" t="s">
        <v>1</v>
      </c>
      <c r="N179" s="186" t="s">
        <v>41</v>
      </c>
      <c r="O179" s="78"/>
      <c r="P179" s="187">
        <f>O179*H179</f>
        <v>0</v>
      </c>
      <c r="Q179" s="187">
        <v>3.0000000000000001E-05</v>
      </c>
      <c r="R179" s="187">
        <f>Q179*H179</f>
        <v>0.0040200000000000001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204</v>
      </c>
      <c r="AT179" s="189" t="s">
        <v>142</v>
      </c>
      <c r="AU179" s="189" t="s">
        <v>84</v>
      </c>
      <c r="AY179" s="15" t="s">
        <v>140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84</v>
      </c>
      <c r="BK179" s="190">
        <f>ROUND(I179*H179,2)</f>
        <v>0</v>
      </c>
      <c r="BL179" s="15" t="s">
        <v>204</v>
      </c>
      <c r="BM179" s="189" t="s">
        <v>1843</v>
      </c>
    </row>
    <row r="180" s="2" customFormat="1" ht="16.5" customHeight="1">
      <c r="A180" s="34"/>
      <c r="B180" s="176"/>
      <c r="C180" s="191" t="s">
        <v>327</v>
      </c>
      <c r="D180" s="191" t="s">
        <v>323</v>
      </c>
      <c r="E180" s="192" t="s">
        <v>1844</v>
      </c>
      <c r="F180" s="193" t="s">
        <v>1845</v>
      </c>
      <c r="G180" s="194" t="s">
        <v>185</v>
      </c>
      <c r="H180" s="195">
        <v>134</v>
      </c>
      <c r="I180" s="196"/>
      <c r="J180" s="197">
        <f>ROUND(I180*H180,2)</f>
        <v>0</v>
      </c>
      <c r="K180" s="198"/>
      <c r="L180" s="199"/>
      <c r="M180" s="200" t="s">
        <v>1</v>
      </c>
      <c r="N180" s="201" t="s">
        <v>41</v>
      </c>
      <c r="O180" s="78"/>
      <c r="P180" s="187">
        <f>O180*H180</f>
        <v>0</v>
      </c>
      <c r="Q180" s="187">
        <v>0</v>
      </c>
      <c r="R180" s="187">
        <f>Q180*H180</f>
        <v>0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270</v>
      </c>
      <c r="AT180" s="189" t="s">
        <v>323</v>
      </c>
      <c r="AU180" s="189" t="s">
        <v>84</v>
      </c>
      <c r="AY180" s="15" t="s">
        <v>140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84</v>
      </c>
      <c r="BK180" s="190">
        <f>ROUND(I180*H180,2)</f>
        <v>0</v>
      </c>
      <c r="BL180" s="15" t="s">
        <v>204</v>
      </c>
      <c r="BM180" s="189" t="s">
        <v>1846</v>
      </c>
    </row>
    <row r="181" s="2" customFormat="1" ht="16.5" customHeight="1">
      <c r="A181" s="34"/>
      <c r="B181" s="176"/>
      <c r="C181" s="177" t="s">
        <v>331</v>
      </c>
      <c r="D181" s="177" t="s">
        <v>142</v>
      </c>
      <c r="E181" s="178" t="s">
        <v>1847</v>
      </c>
      <c r="F181" s="179" t="s">
        <v>1848</v>
      </c>
      <c r="G181" s="180" t="s">
        <v>185</v>
      </c>
      <c r="H181" s="181">
        <v>20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41</v>
      </c>
      <c r="O181" s="78"/>
      <c r="P181" s="187">
        <f>O181*H181</f>
        <v>0</v>
      </c>
      <c r="Q181" s="187">
        <v>4.0000000000000003E-05</v>
      </c>
      <c r="R181" s="187">
        <f>Q181*H181</f>
        <v>0.00080000000000000004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204</v>
      </c>
      <c r="AT181" s="189" t="s">
        <v>142</v>
      </c>
      <c r="AU181" s="189" t="s">
        <v>84</v>
      </c>
      <c r="AY181" s="15" t="s">
        <v>140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84</v>
      </c>
      <c r="BK181" s="190">
        <f>ROUND(I181*H181,2)</f>
        <v>0</v>
      </c>
      <c r="BL181" s="15" t="s">
        <v>204</v>
      </c>
      <c r="BM181" s="189" t="s">
        <v>1849</v>
      </c>
    </row>
    <row r="182" s="2" customFormat="1" ht="21.75" customHeight="1">
      <c r="A182" s="34"/>
      <c r="B182" s="176"/>
      <c r="C182" s="191" t="s">
        <v>335</v>
      </c>
      <c r="D182" s="191" t="s">
        <v>323</v>
      </c>
      <c r="E182" s="192" t="s">
        <v>1850</v>
      </c>
      <c r="F182" s="193" t="s">
        <v>1851</v>
      </c>
      <c r="G182" s="194" t="s">
        <v>185</v>
      </c>
      <c r="H182" s="195">
        <v>16</v>
      </c>
      <c r="I182" s="196"/>
      <c r="J182" s="197">
        <f>ROUND(I182*H182,2)</f>
        <v>0</v>
      </c>
      <c r="K182" s="198"/>
      <c r="L182" s="199"/>
      <c r="M182" s="200" t="s">
        <v>1</v>
      </c>
      <c r="N182" s="201" t="s">
        <v>41</v>
      </c>
      <c r="O182" s="78"/>
      <c r="P182" s="187">
        <f>O182*H182</f>
        <v>0</v>
      </c>
      <c r="Q182" s="187">
        <v>0.00012</v>
      </c>
      <c r="R182" s="187">
        <f>Q182*H182</f>
        <v>0.0019200000000000001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270</v>
      </c>
      <c r="AT182" s="189" t="s">
        <v>323</v>
      </c>
      <c r="AU182" s="189" t="s">
        <v>84</v>
      </c>
      <c r="AY182" s="15" t="s">
        <v>140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84</v>
      </c>
      <c r="BK182" s="190">
        <f>ROUND(I182*H182,2)</f>
        <v>0</v>
      </c>
      <c r="BL182" s="15" t="s">
        <v>204</v>
      </c>
      <c r="BM182" s="189" t="s">
        <v>257</v>
      </c>
    </row>
    <row r="183" s="2" customFormat="1" ht="21.75" customHeight="1">
      <c r="A183" s="34"/>
      <c r="B183" s="176"/>
      <c r="C183" s="191" t="s">
        <v>339</v>
      </c>
      <c r="D183" s="191" t="s">
        <v>323</v>
      </c>
      <c r="E183" s="192" t="s">
        <v>1852</v>
      </c>
      <c r="F183" s="193" t="s">
        <v>1853</v>
      </c>
      <c r="G183" s="194" t="s">
        <v>185</v>
      </c>
      <c r="H183" s="195">
        <v>4</v>
      </c>
      <c r="I183" s="196"/>
      <c r="J183" s="197">
        <f>ROUND(I183*H183,2)</f>
        <v>0</v>
      </c>
      <c r="K183" s="198"/>
      <c r="L183" s="199"/>
      <c r="M183" s="200" t="s">
        <v>1</v>
      </c>
      <c r="N183" s="201" t="s">
        <v>41</v>
      </c>
      <c r="O183" s="78"/>
      <c r="P183" s="187">
        <f>O183*H183</f>
        <v>0</v>
      </c>
      <c r="Q183" s="187">
        <v>0.00012999999999999999</v>
      </c>
      <c r="R183" s="187">
        <f>Q183*H183</f>
        <v>0.00051999999999999995</v>
      </c>
      <c r="S183" s="187">
        <v>0</v>
      </c>
      <c r="T183" s="18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9" t="s">
        <v>270</v>
      </c>
      <c r="AT183" s="189" t="s">
        <v>323</v>
      </c>
      <c r="AU183" s="189" t="s">
        <v>84</v>
      </c>
      <c r="AY183" s="15" t="s">
        <v>140</v>
      </c>
      <c r="BE183" s="190">
        <f>IF(N183="základná",J183,0)</f>
        <v>0</v>
      </c>
      <c r="BF183" s="190">
        <f>IF(N183="znížená",J183,0)</f>
        <v>0</v>
      </c>
      <c r="BG183" s="190">
        <f>IF(N183="zákl. prenesená",J183,0)</f>
        <v>0</v>
      </c>
      <c r="BH183" s="190">
        <f>IF(N183="zníž. prenesená",J183,0)</f>
        <v>0</v>
      </c>
      <c r="BI183" s="190">
        <f>IF(N183="nulová",J183,0)</f>
        <v>0</v>
      </c>
      <c r="BJ183" s="15" t="s">
        <v>84</v>
      </c>
      <c r="BK183" s="190">
        <f>ROUND(I183*H183,2)</f>
        <v>0</v>
      </c>
      <c r="BL183" s="15" t="s">
        <v>204</v>
      </c>
      <c r="BM183" s="189" t="s">
        <v>1854</v>
      </c>
    </row>
    <row r="184" s="2" customFormat="1" ht="16.5" customHeight="1">
      <c r="A184" s="34"/>
      <c r="B184" s="176"/>
      <c r="C184" s="177" t="s">
        <v>343</v>
      </c>
      <c r="D184" s="177" t="s">
        <v>142</v>
      </c>
      <c r="E184" s="178" t="s">
        <v>1855</v>
      </c>
      <c r="F184" s="179" t="s">
        <v>1856</v>
      </c>
      <c r="G184" s="180" t="s">
        <v>185</v>
      </c>
      <c r="H184" s="181">
        <v>2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78"/>
      <c r="P184" s="187">
        <f>O184*H184</f>
        <v>0</v>
      </c>
      <c r="Q184" s="187">
        <v>0.00010000000000000001</v>
      </c>
      <c r="R184" s="187">
        <f>Q184*H184</f>
        <v>0.00020000000000000001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204</v>
      </c>
      <c r="AT184" s="189" t="s">
        <v>142</v>
      </c>
      <c r="AU184" s="189" t="s">
        <v>84</v>
      </c>
      <c r="AY184" s="15" t="s">
        <v>140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84</v>
      </c>
      <c r="BK184" s="190">
        <f>ROUND(I184*H184,2)</f>
        <v>0</v>
      </c>
      <c r="BL184" s="15" t="s">
        <v>204</v>
      </c>
      <c r="BM184" s="189" t="s">
        <v>1857</v>
      </c>
    </row>
    <row r="185" s="2" customFormat="1" ht="24.15" customHeight="1">
      <c r="A185" s="34"/>
      <c r="B185" s="176"/>
      <c r="C185" s="191" t="s">
        <v>347</v>
      </c>
      <c r="D185" s="191" t="s">
        <v>323</v>
      </c>
      <c r="E185" s="192" t="s">
        <v>1858</v>
      </c>
      <c r="F185" s="193" t="s">
        <v>1859</v>
      </c>
      <c r="G185" s="194" t="s">
        <v>185</v>
      </c>
      <c r="H185" s="195">
        <v>2</v>
      </c>
      <c r="I185" s="196"/>
      <c r="J185" s="197">
        <f>ROUND(I185*H185,2)</f>
        <v>0</v>
      </c>
      <c r="K185" s="198"/>
      <c r="L185" s="199"/>
      <c r="M185" s="200" t="s">
        <v>1</v>
      </c>
      <c r="N185" s="201" t="s">
        <v>41</v>
      </c>
      <c r="O185" s="78"/>
      <c r="P185" s="187">
        <f>O185*H185</f>
        <v>0</v>
      </c>
      <c r="Q185" s="187">
        <v>0.00034000000000000002</v>
      </c>
      <c r="R185" s="187">
        <f>Q185*H185</f>
        <v>0.00068000000000000005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270</v>
      </c>
      <c r="AT185" s="189" t="s">
        <v>323</v>
      </c>
      <c r="AU185" s="189" t="s">
        <v>84</v>
      </c>
      <c r="AY185" s="15" t="s">
        <v>140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84</v>
      </c>
      <c r="BK185" s="190">
        <f>ROUND(I185*H185,2)</f>
        <v>0</v>
      </c>
      <c r="BL185" s="15" t="s">
        <v>204</v>
      </c>
      <c r="BM185" s="189" t="s">
        <v>1860</v>
      </c>
    </row>
    <row r="186" s="2" customFormat="1" ht="21.75" customHeight="1">
      <c r="A186" s="34"/>
      <c r="B186" s="176"/>
      <c r="C186" s="177" t="s">
        <v>351</v>
      </c>
      <c r="D186" s="177" t="s">
        <v>142</v>
      </c>
      <c r="E186" s="178" t="s">
        <v>1861</v>
      </c>
      <c r="F186" s="179" t="s">
        <v>1862</v>
      </c>
      <c r="G186" s="180" t="s">
        <v>185</v>
      </c>
      <c r="H186" s="181">
        <v>68</v>
      </c>
      <c r="I186" s="182"/>
      <c r="J186" s="183">
        <f>ROUND(I186*H186,2)</f>
        <v>0</v>
      </c>
      <c r="K186" s="184"/>
      <c r="L186" s="35"/>
      <c r="M186" s="185" t="s">
        <v>1</v>
      </c>
      <c r="N186" s="186" t="s">
        <v>41</v>
      </c>
      <c r="O186" s="78"/>
      <c r="P186" s="187">
        <f>O186*H186</f>
        <v>0</v>
      </c>
      <c r="Q186" s="187">
        <v>3.0000000000000001E-05</v>
      </c>
      <c r="R186" s="187">
        <f>Q186*H186</f>
        <v>0.0020400000000000001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204</v>
      </c>
      <c r="AT186" s="189" t="s">
        <v>142</v>
      </c>
      <c r="AU186" s="189" t="s">
        <v>84</v>
      </c>
      <c r="AY186" s="15" t="s">
        <v>140</v>
      </c>
      <c r="BE186" s="190">
        <f>IF(N186="základná",J186,0)</f>
        <v>0</v>
      </c>
      <c r="BF186" s="190">
        <f>IF(N186="znížená",J186,0)</f>
        <v>0</v>
      </c>
      <c r="BG186" s="190">
        <f>IF(N186="zákl. prenesená",J186,0)</f>
        <v>0</v>
      </c>
      <c r="BH186" s="190">
        <f>IF(N186="zníž. prenesená",J186,0)</f>
        <v>0</v>
      </c>
      <c r="BI186" s="190">
        <f>IF(N186="nulová",J186,0)</f>
        <v>0</v>
      </c>
      <c r="BJ186" s="15" t="s">
        <v>84</v>
      </c>
      <c r="BK186" s="190">
        <f>ROUND(I186*H186,2)</f>
        <v>0</v>
      </c>
      <c r="BL186" s="15" t="s">
        <v>204</v>
      </c>
      <c r="BM186" s="189" t="s">
        <v>1863</v>
      </c>
    </row>
    <row r="187" s="2" customFormat="1" ht="16.5" customHeight="1">
      <c r="A187" s="34"/>
      <c r="B187" s="176"/>
      <c r="C187" s="191" t="s">
        <v>355</v>
      </c>
      <c r="D187" s="191" t="s">
        <v>323</v>
      </c>
      <c r="E187" s="192" t="s">
        <v>1864</v>
      </c>
      <c r="F187" s="193" t="s">
        <v>1865</v>
      </c>
      <c r="G187" s="194" t="s">
        <v>185</v>
      </c>
      <c r="H187" s="195">
        <v>68</v>
      </c>
      <c r="I187" s="196"/>
      <c r="J187" s="197">
        <f>ROUND(I187*H187,2)</f>
        <v>0</v>
      </c>
      <c r="K187" s="198"/>
      <c r="L187" s="199"/>
      <c r="M187" s="200" t="s">
        <v>1</v>
      </c>
      <c r="N187" s="201" t="s">
        <v>41</v>
      </c>
      <c r="O187" s="78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270</v>
      </c>
      <c r="AT187" s="189" t="s">
        <v>323</v>
      </c>
      <c r="AU187" s="189" t="s">
        <v>84</v>
      </c>
      <c r="AY187" s="15" t="s">
        <v>140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84</v>
      </c>
      <c r="BK187" s="190">
        <f>ROUND(I187*H187,2)</f>
        <v>0</v>
      </c>
      <c r="BL187" s="15" t="s">
        <v>204</v>
      </c>
      <c r="BM187" s="189" t="s">
        <v>1866</v>
      </c>
    </row>
    <row r="188" s="2" customFormat="1" ht="21.75" customHeight="1">
      <c r="A188" s="34"/>
      <c r="B188" s="176"/>
      <c r="C188" s="177" t="s">
        <v>359</v>
      </c>
      <c r="D188" s="177" t="s">
        <v>142</v>
      </c>
      <c r="E188" s="178" t="s">
        <v>1867</v>
      </c>
      <c r="F188" s="179" t="s">
        <v>1868</v>
      </c>
      <c r="G188" s="180" t="s">
        <v>185</v>
      </c>
      <c r="H188" s="181">
        <v>16</v>
      </c>
      <c r="I188" s="182"/>
      <c r="J188" s="183">
        <f>ROUND(I188*H188,2)</f>
        <v>0</v>
      </c>
      <c r="K188" s="184"/>
      <c r="L188" s="35"/>
      <c r="M188" s="185" t="s">
        <v>1</v>
      </c>
      <c r="N188" s="186" t="s">
        <v>41</v>
      </c>
      <c r="O188" s="78"/>
      <c r="P188" s="187">
        <f>O188*H188</f>
        <v>0</v>
      </c>
      <c r="Q188" s="187">
        <v>4.0000000000000003E-05</v>
      </c>
      <c r="R188" s="187">
        <f>Q188*H188</f>
        <v>0.00064000000000000005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204</v>
      </c>
      <c r="AT188" s="189" t="s">
        <v>142</v>
      </c>
      <c r="AU188" s="189" t="s">
        <v>84</v>
      </c>
      <c r="AY188" s="15" t="s">
        <v>140</v>
      </c>
      <c r="BE188" s="190">
        <f>IF(N188="základná",J188,0)</f>
        <v>0</v>
      </c>
      <c r="BF188" s="190">
        <f>IF(N188="znížená",J188,0)</f>
        <v>0</v>
      </c>
      <c r="BG188" s="190">
        <f>IF(N188="zákl. prenesená",J188,0)</f>
        <v>0</v>
      </c>
      <c r="BH188" s="190">
        <f>IF(N188="zníž. prenesená",J188,0)</f>
        <v>0</v>
      </c>
      <c r="BI188" s="190">
        <f>IF(N188="nulová",J188,0)</f>
        <v>0</v>
      </c>
      <c r="BJ188" s="15" t="s">
        <v>84</v>
      </c>
      <c r="BK188" s="190">
        <f>ROUND(I188*H188,2)</f>
        <v>0</v>
      </c>
      <c r="BL188" s="15" t="s">
        <v>204</v>
      </c>
      <c r="BM188" s="189" t="s">
        <v>1869</v>
      </c>
    </row>
    <row r="189" s="2" customFormat="1" ht="16.5" customHeight="1">
      <c r="A189" s="34"/>
      <c r="B189" s="176"/>
      <c r="C189" s="191" t="s">
        <v>364</v>
      </c>
      <c r="D189" s="191" t="s">
        <v>323</v>
      </c>
      <c r="E189" s="192" t="s">
        <v>1870</v>
      </c>
      <c r="F189" s="193" t="s">
        <v>1871</v>
      </c>
      <c r="G189" s="194" t="s">
        <v>185</v>
      </c>
      <c r="H189" s="195">
        <v>16</v>
      </c>
      <c r="I189" s="196"/>
      <c r="J189" s="197">
        <f>ROUND(I189*H189,2)</f>
        <v>0</v>
      </c>
      <c r="K189" s="198"/>
      <c r="L189" s="199"/>
      <c r="M189" s="200" t="s">
        <v>1</v>
      </c>
      <c r="N189" s="201" t="s">
        <v>41</v>
      </c>
      <c r="O189" s="78"/>
      <c r="P189" s="187">
        <f>O189*H189</f>
        <v>0</v>
      </c>
      <c r="Q189" s="187">
        <v>0.00013999999999999999</v>
      </c>
      <c r="R189" s="187">
        <f>Q189*H189</f>
        <v>0.0022399999999999998</v>
      </c>
      <c r="S189" s="187">
        <v>0</v>
      </c>
      <c r="T189" s="18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9" t="s">
        <v>270</v>
      </c>
      <c r="AT189" s="189" t="s">
        <v>323</v>
      </c>
      <c r="AU189" s="189" t="s">
        <v>84</v>
      </c>
      <c r="AY189" s="15" t="s">
        <v>140</v>
      </c>
      <c r="BE189" s="190">
        <f>IF(N189="základná",J189,0)</f>
        <v>0</v>
      </c>
      <c r="BF189" s="190">
        <f>IF(N189="znížená",J189,0)</f>
        <v>0</v>
      </c>
      <c r="BG189" s="190">
        <f>IF(N189="zákl. prenesená",J189,0)</f>
        <v>0</v>
      </c>
      <c r="BH189" s="190">
        <f>IF(N189="zníž. prenesená",J189,0)</f>
        <v>0</v>
      </c>
      <c r="BI189" s="190">
        <f>IF(N189="nulová",J189,0)</f>
        <v>0</v>
      </c>
      <c r="BJ189" s="15" t="s">
        <v>84</v>
      </c>
      <c r="BK189" s="190">
        <f>ROUND(I189*H189,2)</f>
        <v>0</v>
      </c>
      <c r="BL189" s="15" t="s">
        <v>204</v>
      </c>
      <c r="BM189" s="189" t="s">
        <v>1872</v>
      </c>
    </row>
    <row r="190" s="2" customFormat="1" ht="16.5" customHeight="1">
      <c r="A190" s="34"/>
      <c r="B190" s="176"/>
      <c r="C190" s="177" t="s">
        <v>368</v>
      </c>
      <c r="D190" s="177" t="s">
        <v>142</v>
      </c>
      <c r="E190" s="178" t="s">
        <v>1873</v>
      </c>
      <c r="F190" s="179" t="s">
        <v>1874</v>
      </c>
      <c r="G190" s="180" t="s">
        <v>185</v>
      </c>
      <c r="H190" s="181">
        <v>4</v>
      </c>
      <c r="I190" s="182"/>
      <c r="J190" s="183">
        <f>ROUND(I190*H190,2)</f>
        <v>0</v>
      </c>
      <c r="K190" s="184"/>
      <c r="L190" s="35"/>
      <c r="M190" s="185" t="s">
        <v>1</v>
      </c>
      <c r="N190" s="186" t="s">
        <v>41</v>
      </c>
      <c r="O190" s="78"/>
      <c r="P190" s="187">
        <f>O190*H190</f>
        <v>0</v>
      </c>
      <c r="Q190" s="187">
        <v>0.00010000000000000001</v>
      </c>
      <c r="R190" s="187">
        <f>Q190*H190</f>
        <v>0.00040000000000000002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204</v>
      </c>
      <c r="AT190" s="189" t="s">
        <v>142</v>
      </c>
      <c r="AU190" s="189" t="s">
        <v>84</v>
      </c>
      <c r="AY190" s="15" t="s">
        <v>140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84</v>
      </c>
      <c r="BK190" s="190">
        <f>ROUND(I190*H190,2)</f>
        <v>0</v>
      </c>
      <c r="BL190" s="15" t="s">
        <v>204</v>
      </c>
      <c r="BM190" s="189" t="s">
        <v>1875</v>
      </c>
    </row>
    <row r="191" s="2" customFormat="1" ht="16.5" customHeight="1">
      <c r="A191" s="34"/>
      <c r="B191" s="176"/>
      <c r="C191" s="191" t="s">
        <v>372</v>
      </c>
      <c r="D191" s="191" t="s">
        <v>323</v>
      </c>
      <c r="E191" s="192" t="s">
        <v>1876</v>
      </c>
      <c r="F191" s="193" t="s">
        <v>1877</v>
      </c>
      <c r="G191" s="194" t="s">
        <v>185</v>
      </c>
      <c r="H191" s="195">
        <v>4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41</v>
      </c>
      <c r="O191" s="78"/>
      <c r="P191" s="187">
        <f>O191*H191</f>
        <v>0</v>
      </c>
      <c r="Q191" s="187">
        <v>0.00029</v>
      </c>
      <c r="R191" s="187">
        <f>Q191*H191</f>
        <v>0.00116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270</v>
      </c>
      <c r="AT191" s="189" t="s">
        <v>323</v>
      </c>
      <c r="AU191" s="189" t="s">
        <v>84</v>
      </c>
      <c r="AY191" s="15" t="s">
        <v>140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84</v>
      </c>
      <c r="BK191" s="190">
        <f>ROUND(I191*H191,2)</f>
        <v>0</v>
      </c>
      <c r="BL191" s="15" t="s">
        <v>204</v>
      </c>
      <c r="BM191" s="189" t="s">
        <v>1878</v>
      </c>
    </row>
    <row r="192" s="2" customFormat="1" ht="16.5" customHeight="1">
      <c r="A192" s="34"/>
      <c r="B192" s="176"/>
      <c r="C192" s="177" t="s">
        <v>376</v>
      </c>
      <c r="D192" s="177" t="s">
        <v>142</v>
      </c>
      <c r="E192" s="178" t="s">
        <v>1879</v>
      </c>
      <c r="F192" s="179" t="s">
        <v>1880</v>
      </c>
      <c r="G192" s="180" t="s">
        <v>185</v>
      </c>
      <c r="H192" s="181">
        <v>2</v>
      </c>
      <c r="I192" s="182"/>
      <c r="J192" s="183">
        <f>ROUND(I192*H192,2)</f>
        <v>0</v>
      </c>
      <c r="K192" s="184"/>
      <c r="L192" s="35"/>
      <c r="M192" s="185" t="s">
        <v>1</v>
      </c>
      <c r="N192" s="186" t="s">
        <v>41</v>
      </c>
      <c r="O192" s="78"/>
      <c r="P192" s="187">
        <f>O192*H192</f>
        <v>0</v>
      </c>
      <c r="Q192" s="187">
        <v>0</v>
      </c>
      <c r="R192" s="187">
        <f>Q192*H192</f>
        <v>0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204</v>
      </c>
      <c r="AT192" s="189" t="s">
        <v>142</v>
      </c>
      <c r="AU192" s="189" t="s">
        <v>84</v>
      </c>
      <c r="AY192" s="15" t="s">
        <v>140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84</v>
      </c>
      <c r="BK192" s="190">
        <f>ROUND(I192*H192,2)</f>
        <v>0</v>
      </c>
      <c r="BL192" s="15" t="s">
        <v>204</v>
      </c>
      <c r="BM192" s="189" t="s">
        <v>1881</v>
      </c>
    </row>
    <row r="193" s="2" customFormat="1" ht="16.5" customHeight="1">
      <c r="A193" s="34"/>
      <c r="B193" s="176"/>
      <c r="C193" s="191" t="s">
        <v>380</v>
      </c>
      <c r="D193" s="191" t="s">
        <v>323</v>
      </c>
      <c r="E193" s="192" t="s">
        <v>1882</v>
      </c>
      <c r="F193" s="193" t="s">
        <v>1883</v>
      </c>
      <c r="G193" s="194" t="s">
        <v>185</v>
      </c>
      <c r="H193" s="195">
        <v>2</v>
      </c>
      <c r="I193" s="196"/>
      <c r="J193" s="197">
        <f>ROUND(I193*H193,2)</f>
        <v>0</v>
      </c>
      <c r="K193" s="198"/>
      <c r="L193" s="199"/>
      <c r="M193" s="200" t="s">
        <v>1</v>
      </c>
      <c r="N193" s="201" t="s">
        <v>41</v>
      </c>
      <c r="O193" s="78"/>
      <c r="P193" s="187">
        <f>O193*H193</f>
        <v>0</v>
      </c>
      <c r="Q193" s="187">
        <v>0.00020000000000000001</v>
      </c>
      <c r="R193" s="187">
        <f>Q193*H193</f>
        <v>0.00040000000000000002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270</v>
      </c>
      <c r="AT193" s="189" t="s">
        <v>323</v>
      </c>
      <c r="AU193" s="189" t="s">
        <v>84</v>
      </c>
      <c r="AY193" s="15" t="s">
        <v>140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84</v>
      </c>
      <c r="BK193" s="190">
        <f>ROUND(I193*H193,2)</f>
        <v>0</v>
      </c>
      <c r="BL193" s="15" t="s">
        <v>204</v>
      </c>
      <c r="BM193" s="189" t="s">
        <v>1884</v>
      </c>
    </row>
    <row r="194" s="2" customFormat="1" ht="21.75" customHeight="1">
      <c r="A194" s="34"/>
      <c r="B194" s="176"/>
      <c r="C194" s="177" t="s">
        <v>384</v>
      </c>
      <c r="D194" s="177" t="s">
        <v>142</v>
      </c>
      <c r="E194" s="178" t="s">
        <v>1885</v>
      </c>
      <c r="F194" s="179" t="s">
        <v>1886</v>
      </c>
      <c r="G194" s="180" t="s">
        <v>613</v>
      </c>
      <c r="H194" s="202"/>
      <c r="I194" s="182"/>
      <c r="J194" s="183">
        <f>ROUND(I194*H194,2)</f>
        <v>0</v>
      </c>
      <c r="K194" s="184"/>
      <c r="L194" s="35"/>
      <c r="M194" s="185" t="s">
        <v>1</v>
      </c>
      <c r="N194" s="186" t="s">
        <v>41</v>
      </c>
      <c r="O194" s="78"/>
      <c r="P194" s="187">
        <f>O194*H194</f>
        <v>0</v>
      </c>
      <c r="Q194" s="187">
        <v>0.00029999999999999997</v>
      </c>
      <c r="R194" s="187">
        <f>Q194*H194</f>
        <v>0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204</v>
      </c>
      <c r="AT194" s="189" t="s">
        <v>142</v>
      </c>
      <c r="AU194" s="189" t="s">
        <v>84</v>
      </c>
      <c r="AY194" s="15" t="s">
        <v>140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84</v>
      </c>
      <c r="BK194" s="190">
        <f>ROUND(I194*H194,2)</f>
        <v>0</v>
      </c>
      <c r="BL194" s="15" t="s">
        <v>204</v>
      </c>
      <c r="BM194" s="189" t="s">
        <v>1887</v>
      </c>
    </row>
    <row r="195" s="2" customFormat="1" ht="16.5" customHeight="1">
      <c r="A195" s="34"/>
      <c r="B195" s="176"/>
      <c r="C195" s="177" t="s">
        <v>388</v>
      </c>
      <c r="D195" s="177" t="s">
        <v>142</v>
      </c>
      <c r="E195" s="178" t="s">
        <v>1888</v>
      </c>
      <c r="F195" s="179" t="s">
        <v>1889</v>
      </c>
      <c r="G195" s="180" t="s">
        <v>194</v>
      </c>
      <c r="H195" s="181">
        <v>604</v>
      </c>
      <c r="I195" s="182"/>
      <c r="J195" s="183">
        <f>ROUND(I195*H195,2)</f>
        <v>0</v>
      </c>
      <c r="K195" s="184"/>
      <c r="L195" s="35"/>
      <c r="M195" s="185" t="s">
        <v>1</v>
      </c>
      <c r="N195" s="186" t="s">
        <v>41</v>
      </c>
      <c r="O195" s="78"/>
      <c r="P195" s="187">
        <f>O195*H195</f>
        <v>0</v>
      </c>
      <c r="Q195" s="187">
        <v>0</v>
      </c>
      <c r="R195" s="187">
        <f>Q195*H195</f>
        <v>0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204</v>
      </c>
      <c r="AT195" s="189" t="s">
        <v>142</v>
      </c>
      <c r="AU195" s="189" t="s">
        <v>84</v>
      </c>
      <c r="AY195" s="15" t="s">
        <v>140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84</v>
      </c>
      <c r="BK195" s="190">
        <f>ROUND(I195*H195,2)</f>
        <v>0</v>
      </c>
      <c r="BL195" s="15" t="s">
        <v>204</v>
      </c>
      <c r="BM195" s="189" t="s">
        <v>503</v>
      </c>
    </row>
    <row r="196" s="2" customFormat="1" ht="24.15" customHeight="1">
      <c r="A196" s="34"/>
      <c r="B196" s="176"/>
      <c r="C196" s="177" t="s">
        <v>392</v>
      </c>
      <c r="D196" s="177" t="s">
        <v>142</v>
      </c>
      <c r="E196" s="178" t="s">
        <v>1890</v>
      </c>
      <c r="F196" s="179" t="s">
        <v>1891</v>
      </c>
      <c r="G196" s="180" t="s">
        <v>185</v>
      </c>
      <c r="H196" s="181">
        <v>2</v>
      </c>
      <c r="I196" s="182"/>
      <c r="J196" s="183">
        <f>ROUND(I196*H196,2)</f>
        <v>0</v>
      </c>
      <c r="K196" s="184"/>
      <c r="L196" s="35"/>
      <c r="M196" s="185" t="s">
        <v>1</v>
      </c>
      <c r="N196" s="186" t="s">
        <v>41</v>
      </c>
      <c r="O196" s="78"/>
      <c r="P196" s="187">
        <f>O196*H196</f>
        <v>0</v>
      </c>
      <c r="Q196" s="187">
        <v>0.00042999999999999999</v>
      </c>
      <c r="R196" s="187">
        <f>Q196*H196</f>
        <v>0.00085999999999999998</v>
      </c>
      <c r="S196" s="187">
        <v>0</v>
      </c>
      <c r="T196" s="18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204</v>
      </c>
      <c r="AT196" s="189" t="s">
        <v>142</v>
      </c>
      <c r="AU196" s="189" t="s">
        <v>84</v>
      </c>
      <c r="AY196" s="15" t="s">
        <v>140</v>
      </c>
      <c r="BE196" s="190">
        <f>IF(N196="základná",J196,0)</f>
        <v>0</v>
      </c>
      <c r="BF196" s="190">
        <f>IF(N196="znížená",J196,0)</f>
        <v>0</v>
      </c>
      <c r="BG196" s="190">
        <f>IF(N196="zákl. prenesená",J196,0)</f>
        <v>0</v>
      </c>
      <c r="BH196" s="190">
        <f>IF(N196="zníž. prenesená",J196,0)</f>
        <v>0</v>
      </c>
      <c r="BI196" s="190">
        <f>IF(N196="nulová",J196,0)</f>
        <v>0</v>
      </c>
      <c r="BJ196" s="15" t="s">
        <v>84</v>
      </c>
      <c r="BK196" s="190">
        <f>ROUND(I196*H196,2)</f>
        <v>0</v>
      </c>
      <c r="BL196" s="15" t="s">
        <v>204</v>
      </c>
      <c r="BM196" s="189" t="s">
        <v>1892</v>
      </c>
    </row>
    <row r="197" s="2" customFormat="1" ht="21.75" customHeight="1">
      <c r="A197" s="34"/>
      <c r="B197" s="176"/>
      <c r="C197" s="177" t="s">
        <v>396</v>
      </c>
      <c r="D197" s="177" t="s">
        <v>142</v>
      </c>
      <c r="E197" s="178" t="s">
        <v>1893</v>
      </c>
      <c r="F197" s="179" t="s">
        <v>1894</v>
      </c>
      <c r="G197" s="180" t="s">
        <v>185</v>
      </c>
      <c r="H197" s="181">
        <v>2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41</v>
      </c>
      <c r="O197" s="78"/>
      <c r="P197" s="187">
        <f>O197*H197</f>
        <v>0</v>
      </c>
      <c r="Q197" s="187">
        <v>0.00080999999999999996</v>
      </c>
      <c r="R197" s="187">
        <f>Q197*H197</f>
        <v>0.0016199999999999999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204</v>
      </c>
      <c r="AT197" s="189" t="s">
        <v>142</v>
      </c>
      <c r="AU197" s="189" t="s">
        <v>84</v>
      </c>
      <c r="AY197" s="15" t="s">
        <v>140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84</v>
      </c>
      <c r="BK197" s="190">
        <f>ROUND(I197*H197,2)</f>
        <v>0</v>
      </c>
      <c r="BL197" s="15" t="s">
        <v>204</v>
      </c>
      <c r="BM197" s="189" t="s">
        <v>1895</v>
      </c>
    </row>
    <row r="198" s="2" customFormat="1" ht="33" customHeight="1">
      <c r="A198" s="34"/>
      <c r="B198" s="176"/>
      <c r="C198" s="177" t="s">
        <v>400</v>
      </c>
      <c r="D198" s="177" t="s">
        <v>142</v>
      </c>
      <c r="E198" s="178" t="s">
        <v>1896</v>
      </c>
      <c r="F198" s="179" t="s">
        <v>1897</v>
      </c>
      <c r="G198" s="180" t="s">
        <v>247</v>
      </c>
      <c r="H198" s="181">
        <v>0.47999999999999998</v>
      </c>
      <c r="I198" s="182"/>
      <c r="J198" s="183">
        <f>ROUND(I198*H198,2)</f>
        <v>0</v>
      </c>
      <c r="K198" s="184"/>
      <c r="L198" s="35"/>
      <c r="M198" s="185" t="s">
        <v>1</v>
      </c>
      <c r="N198" s="186" t="s">
        <v>41</v>
      </c>
      <c r="O198" s="78"/>
      <c r="P198" s="187">
        <f>O198*H198</f>
        <v>0</v>
      </c>
      <c r="Q198" s="187">
        <v>0</v>
      </c>
      <c r="R198" s="187">
        <f>Q198*H198</f>
        <v>0</v>
      </c>
      <c r="S198" s="187">
        <v>0</v>
      </c>
      <c r="T198" s="18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9" t="s">
        <v>204</v>
      </c>
      <c r="AT198" s="189" t="s">
        <v>142</v>
      </c>
      <c r="AU198" s="189" t="s">
        <v>84</v>
      </c>
      <c r="AY198" s="15" t="s">
        <v>140</v>
      </c>
      <c r="BE198" s="190">
        <f>IF(N198="základná",J198,0)</f>
        <v>0</v>
      </c>
      <c r="BF198" s="190">
        <f>IF(N198="znížená",J198,0)</f>
        <v>0</v>
      </c>
      <c r="BG198" s="190">
        <f>IF(N198="zákl. prenesená",J198,0)</f>
        <v>0</v>
      </c>
      <c r="BH198" s="190">
        <f>IF(N198="zníž. prenesená",J198,0)</f>
        <v>0</v>
      </c>
      <c r="BI198" s="190">
        <f>IF(N198="nulová",J198,0)</f>
        <v>0</v>
      </c>
      <c r="BJ198" s="15" t="s">
        <v>84</v>
      </c>
      <c r="BK198" s="190">
        <f>ROUND(I198*H198,2)</f>
        <v>0</v>
      </c>
      <c r="BL198" s="15" t="s">
        <v>204</v>
      </c>
      <c r="BM198" s="189" t="s">
        <v>1898</v>
      </c>
    </row>
    <row r="199" s="2" customFormat="1" ht="24.15" customHeight="1">
      <c r="A199" s="34"/>
      <c r="B199" s="176"/>
      <c r="C199" s="177" t="s">
        <v>404</v>
      </c>
      <c r="D199" s="177" t="s">
        <v>142</v>
      </c>
      <c r="E199" s="178" t="s">
        <v>1899</v>
      </c>
      <c r="F199" s="179" t="s">
        <v>1900</v>
      </c>
      <c r="G199" s="180" t="s">
        <v>613</v>
      </c>
      <c r="H199" s="202"/>
      <c r="I199" s="182"/>
      <c r="J199" s="183">
        <f>ROUND(I199*H199,2)</f>
        <v>0</v>
      </c>
      <c r="K199" s="184"/>
      <c r="L199" s="35"/>
      <c r="M199" s="185" t="s">
        <v>1</v>
      </c>
      <c r="N199" s="186" t="s">
        <v>41</v>
      </c>
      <c r="O199" s="78"/>
      <c r="P199" s="187">
        <f>O199*H199</f>
        <v>0</v>
      </c>
      <c r="Q199" s="187">
        <v>0</v>
      </c>
      <c r="R199" s="187">
        <f>Q199*H199</f>
        <v>0</v>
      </c>
      <c r="S199" s="187">
        <v>0</v>
      </c>
      <c r="T199" s="18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9" t="s">
        <v>204</v>
      </c>
      <c r="AT199" s="189" t="s">
        <v>142</v>
      </c>
      <c r="AU199" s="189" t="s">
        <v>84</v>
      </c>
      <c r="AY199" s="15" t="s">
        <v>140</v>
      </c>
      <c r="BE199" s="190">
        <f>IF(N199="základná",J199,0)</f>
        <v>0</v>
      </c>
      <c r="BF199" s="190">
        <f>IF(N199="znížená",J199,0)</f>
        <v>0</v>
      </c>
      <c r="BG199" s="190">
        <f>IF(N199="zákl. prenesená",J199,0)</f>
        <v>0</v>
      </c>
      <c r="BH199" s="190">
        <f>IF(N199="zníž. prenesená",J199,0)</f>
        <v>0</v>
      </c>
      <c r="BI199" s="190">
        <f>IF(N199="nulová",J199,0)</f>
        <v>0</v>
      </c>
      <c r="BJ199" s="15" t="s">
        <v>84</v>
      </c>
      <c r="BK199" s="190">
        <f>ROUND(I199*H199,2)</f>
        <v>0</v>
      </c>
      <c r="BL199" s="15" t="s">
        <v>204</v>
      </c>
      <c r="BM199" s="189" t="s">
        <v>511</v>
      </c>
    </row>
    <row r="200" s="2" customFormat="1" ht="24.15" customHeight="1">
      <c r="A200" s="34"/>
      <c r="B200" s="176"/>
      <c r="C200" s="177" t="s">
        <v>408</v>
      </c>
      <c r="D200" s="177" t="s">
        <v>142</v>
      </c>
      <c r="E200" s="178" t="s">
        <v>1901</v>
      </c>
      <c r="F200" s="179" t="s">
        <v>1902</v>
      </c>
      <c r="G200" s="180" t="s">
        <v>613</v>
      </c>
      <c r="H200" s="202"/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41</v>
      </c>
      <c r="O200" s="78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204</v>
      </c>
      <c r="AT200" s="189" t="s">
        <v>142</v>
      </c>
      <c r="AU200" s="189" t="s">
        <v>84</v>
      </c>
      <c r="AY200" s="15" t="s">
        <v>140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84</v>
      </c>
      <c r="BK200" s="190">
        <f>ROUND(I200*H200,2)</f>
        <v>0</v>
      </c>
      <c r="BL200" s="15" t="s">
        <v>204</v>
      </c>
      <c r="BM200" s="189" t="s">
        <v>519</v>
      </c>
    </row>
    <row r="201" s="12" customFormat="1" ht="22.8" customHeight="1">
      <c r="A201" s="12"/>
      <c r="B201" s="163"/>
      <c r="C201" s="12"/>
      <c r="D201" s="164" t="s">
        <v>74</v>
      </c>
      <c r="E201" s="174" t="s">
        <v>1903</v>
      </c>
      <c r="F201" s="174" t="s">
        <v>1904</v>
      </c>
      <c r="G201" s="12"/>
      <c r="H201" s="12"/>
      <c r="I201" s="166"/>
      <c r="J201" s="175">
        <f>BK201</f>
        <v>0</v>
      </c>
      <c r="K201" s="12"/>
      <c r="L201" s="163"/>
      <c r="M201" s="168"/>
      <c r="N201" s="169"/>
      <c r="O201" s="169"/>
      <c r="P201" s="170">
        <f>SUM(P202:P221)</f>
        <v>0</v>
      </c>
      <c r="Q201" s="169"/>
      <c r="R201" s="170">
        <f>SUM(R202:R221)</f>
        <v>0.062800000000000009</v>
      </c>
      <c r="S201" s="169"/>
      <c r="T201" s="171">
        <f>SUM(T202:T221)</f>
        <v>0.055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64" t="s">
        <v>84</v>
      </c>
      <c r="AT201" s="172" t="s">
        <v>74</v>
      </c>
      <c r="AU201" s="172" t="s">
        <v>80</v>
      </c>
      <c r="AY201" s="164" t="s">
        <v>140</v>
      </c>
      <c r="BK201" s="173">
        <f>SUM(BK202:BK221)</f>
        <v>0</v>
      </c>
    </row>
    <row r="202" s="2" customFormat="1" ht="24.15" customHeight="1">
      <c r="A202" s="34"/>
      <c r="B202" s="176"/>
      <c r="C202" s="177" t="s">
        <v>412</v>
      </c>
      <c r="D202" s="177" t="s">
        <v>142</v>
      </c>
      <c r="E202" s="178" t="s">
        <v>1905</v>
      </c>
      <c r="F202" s="179" t="s">
        <v>1906</v>
      </c>
      <c r="G202" s="180" t="s">
        <v>185</v>
      </c>
      <c r="H202" s="181">
        <v>50</v>
      </c>
      <c r="I202" s="182"/>
      <c r="J202" s="183">
        <f>ROUND(I202*H202,2)</f>
        <v>0</v>
      </c>
      <c r="K202" s="184"/>
      <c r="L202" s="35"/>
      <c r="M202" s="185" t="s">
        <v>1</v>
      </c>
      <c r="N202" s="186" t="s">
        <v>41</v>
      </c>
      <c r="O202" s="78"/>
      <c r="P202" s="187">
        <f>O202*H202</f>
        <v>0</v>
      </c>
      <c r="Q202" s="187">
        <v>6.0000000000000002E-05</v>
      </c>
      <c r="R202" s="187">
        <f>Q202*H202</f>
        <v>0.0030000000000000001</v>
      </c>
      <c r="S202" s="187">
        <v>0.0011000000000000001</v>
      </c>
      <c r="T202" s="188">
        <f>S202*H202</f>
        <v>0.055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204</v>
      </c>
      <c r="AT202" s="189" t="s">
        <v>142</v>
      </c>
      <c r="AU202" s="189" t="s">
        <v>84</v>
      </c>
      <c r="AY202" s="15" t="s">
        <v>140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84</v>
      </c>
      <c r="BK202" s="190">
        <f>ROUND(I202*H202,2)</f>
        <v>0</v>
      </c>
      <c r="BL202" s="15" t="s">
        <v>204</v>
      </c>
      <c r="BM202" s="189" t="s">
        <v>1907</v>
      </c>
    </row>
    <row r="203" s="2" customFormat="1" ht="16.5" customHeight="1">
      <c r="A203" s="34"/>
      <c r="B203" s="176"/>
      <c r="C203" s="177" t="s">
        <v>416</v>
      </c>
      <c r="D203" s="177" t="s">
        <v>142</v>
      </c>
      <c r="E203" s="178" t="s">
        <v>1908</v>
      </c>
      <c r="F203" s="179" t="s">
        <v>1909</v>
      </c>
      <c r="G203" s="180" t="s">
        <v>185</v>
      </c>
      <c r="H203" s="181">
        <v>42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41</v>
      </c>
      <c r="O203" s="78"/>
      <c r="P203" s="187">
        <f>O203*H203</f>
        <v>0</v>
      </c>
      <c r="Q203" s="187">
        <v>0</v>
      </c>
      <c r="R203" s="187">
        <f>Q203*H203</f>
        <v>0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204</v>
      </c>
      <c r="AT203" s="189" t="s">
        <v>142</v>
      </c>
      <c r="AU203" s="189" t="s">
        <v>84</v>
      </c>
      <c r="AY203" s="15" t="s">
        <v>140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84</v>
      </c>
      <c r="BK203" s="190">
        <f>ROUND(I203*H203,2)</f>
        <v>0</v>
      </c>
      <c r="BL203" s="15" t="s">
        <v>204</v>
      </c>
      <c r="BM203" s="189" t="s">
        <v>1910</v>
      </c>
    </row>
    <row r="204" s="2" customFormat="1" ht="37.8" customHeight="1">
      <c r="A204" s="34"/>
      <c r="B204" s="176"/>
      <c r="C204" s="191" t="s">
        <v>420</v>
      </c>
      <c r="D204" s="191" t="s">
        <v>323</v>
      </c>
      <c r="E204" s="192" t="s">
        <v>1911</v>
      </c>
      <c r="F204" s="193" t="s">
        <v>1912</v>
      </c>
      <c r="G204" s="194" t="s">
        <v>185</v>
      </c>
      <c r="H204" s="195">
        <v>25</v>
      </c>
      <c r="I204" s="196"/>
      <c r="J204" s="197">
        <f>ROUND(I204*H204,2)</f>
        <v>0</v>
      </c>
      <c r="K204" s="198"/>
      <c r="L204" s="199"/>
      <c r="M204" s="200" t="s">
        <v>1</v>
      </c>
      <c r="N204" s="201" t="s">
        <v>41</v>
      </c>
      <c r="O204" s="78"/>
      <c r="P204" s="187">
        <f>O204*H204</f>
        <v>0</v>
      </c>
      <c r="Q204" s="187">
        <v>0.00040999999999999999</v>
      </c>
      <c r="R204" s="187">
        <f>Q204*H204</f>
        <v>0.01025</v>
      </c>
      <c r="S204" s="187">
        <v>0</v>
      </c>
      <c r="T204" s="18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9" t="s">
        <v>270</v>
      </c>
      <c r="AT204" s="189" t="s">
        <v>323</v>
      </c>
      <c r="AU204" s="189" t="s">
        <v>84</v>
      </c>
      <c r="AY204" s="15" t="s">
        <v>140</v>
      </c>
      <c r="BE204" s="190">
        <f>IF(N204="základná",J204,0)</f>
        <v>0</v>
      </c>
      <c r="BF204" s="190">
        <f>IF(N204="znížená",J204,0)</f>
        <v>0</v>
      </c>
      <c r="BG204" s="190">
        <f>IF(N204="zákl. prenesená",J204,0)</f>
        <v>0</v>
      </c>
      <c r="BH204" s="190">
        <f>IF(N204="zníž. prenesená",J204,0)</f>
        <v>0</v>
      </c>
      <c r="BI204" s="190">
        <f>IF(N204="nulová",J204,0)</f>
        <v>0</v>
      </c>
      <c r="BJ204" s="15" t="s">
        <v>84</v>
      </c>
      <c r="BK204" s="190">
        <f>ROUND(I204*H204,2)</f>
        <v>0</v>
      </c>
      <c r="BL204" s="15" t="s">
        <v>204</v>
      </c>
      <c r="BM204" s="189" t="s">
        <v>1913</v>
      </c>
    </row>
    <row r="205" s="2" customFormat="1" ht="49.05" customHeight="1">
      <c r="A205" s="34"/>
      <c r="B205" s="176"/>
      <c r="C205" s="191" t="s">
        <v>424</v>
      </c>
      <c r="D205" s="191" t="s">
        <v>323</v>
      </c>
      <c r="E205" s="192" t="s">
        <v>1914</v>
      </c>
      <c r="F205" s="193" t="s">
        <v>1915</v>
      </c>
      <c r="G205" s="194" t="s">
        <v>185</v>
      </c>
      <c r="H205" s="195">
        <v>9</v>
      </c>
      <c r="I205" s="196"/>
      <c r="J205" s="197">
        <f>ROUND(I205*H205,2)</f>
        <v>0</v>
      </c>
      <c r="K205" s="198"/>
      <c r="L205" s="199"/>
      <c r="M205" s="200" t="s">
        <v>1</v>
      </c>
      <c r="N205" s="201" t="s">
        <v>41</v>
      </c>
      <c r="O205" s="78"/>
      <c r="P205" s="187">
        <f>O205*H205</f>
        <v>0</v>
      </c>
      <c r="Q205" s="187">
        <v>0</v>
      </c>
      <c r="R205" s="187">
        <f>Q205*H205</f>
        <v>0</v>
      </c>
      <c r="S205" s="187">
        <v>0</v>
      </c>
      <c r="T205" s="18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270</v>
      </c>
      <c r="AT205" s="189" t="s">
        <v>323</v>
      </c>
      <c r="AU205" s="189" t="s">
        <v>84</v>
      </c>
      <c r="AY205" s="15" t="s">
        <v>140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84</v>
      </c>
      <c r="BK205" s="190">
        <f>ROUND(I205*H205,2)</f>
        <v>0</v>
      </c>
      <c r="BL205" s="15" t="s">
        <v>204</v>
      </c>
      <c r="BM205" s="189" t="s">
        <v>1916</v>
      </c>
    </row>
    <row r="206" s="2" customFormat="1" ht="24.15" customHeight="1">
      <c r="A206" s="34"/>
      <c r="B206" s="176"/>
      <c r="C206" s="191" t="s">
        <v>428</v>
      </c>
      <c r="D206" s="191" t="s">
        <v>323</v>
      </c>
      <c r="E206" s="192" t="s">
        <v>1917</v>
      </c>
      <c r="F206" s="193" t="s">
        <v>1918</v>
      </c>
      <c r="G206" s="194" t="s">
        <v>185</v>
      </c>
      <c r="H206" s="195">
        <v>8</v>
      </c>
      <c r="I206" s="196"/>
      <c r="J206" s="197">
        <f>ROUND(I206*H206,2)</f>
        <v>0</v>
      </c>
      <c r="K206" s="198"/>
      <c r="L206" s="199"/>
      <c r="M206" s="200" t="s">
        <v>1</v>
      </c>
      <c r="N206" s="201" t="s">
        <v>41</v>
      </c>
      <c r="O206" s="78"/>
      <c r="P206" s="187">
        <f>O206*H206</f>
        <v>0</v>
      </c>
      <c r="Q206" s="187">
        <v>0</v>
      </c>
      <c r="R206" s="187">
        <f>Q206*H206</f>
        <v>0</v>
      </c>
      <c r="S206" s="187">
        <v>0</v>
      </c>
      <c r="T206" s="18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270</v>
      </c>
      <c r="AT206" s="189" t="s">
        <v>323</v>
      </c>
      <c r="AU206" s="189" t="s">
        <v>84</v>
      </c>
      <c r="AY206" s="15" t="s">
        <v>140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84</v>
      </c>
      <c r="BK206" s="190">
        <f>ROUND(I206*H206,2)</f>
        <v>0</v>
      </c>
      <c r="BL206" s="15" t="s">
        <v>204</v>
      </c>
      <c r="BM206" s="189" t="s">
        <v>1919</v>
      </c>
    </row>
    <row r="207" s="2" customFormat="1" ht="16.5" customHeight="1">
      <c r="A207" s="34"/>
      <c r="B207" s="176"/>
      <c r="C207" s="177" t="s">
        <v>432</v>
      </c>
      <c r="D207" s="177" t="s">
        <v>142</v>
      </c>
      <c r="E207" s="178" t="s">
        <v>1920</v>
      </c>
      <c r="F207" s="179" t="s">
        <v>1921</v>
      </c>
      <c r="G207" s="180" t="s">
        <v>185</v>
      </c>
      <c r="H207" s="181">
        <v>16</v>
      </c>
      <c r="I207" s="182"/>
      <c r="J207" s="183">
        <f>ROUND(I207*H207,2)</f>
        <v>0</v>
      </c>
      <c r="K207" s="184"/>
      <c r="L207" s="35"/>
      <c r="M207" s="185" t="s">
        <v>1</v>
      </c>
      <c r="N207" s="186" t="s">
        <v>41</v>
      </c>
      <c r="O207" s="78"/>
      <c r="P207" s="187">
        <f>O207*H207</f>
        <v>0</v>
      </c>
      <c r="Q207" s="187">
        <v>2.0000000000000002E-05</v>
      </c>
      <c r="R207" s="187">
        <f>Q207*H207</f>
        <v>0.00032000000000000003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204</v>
      </c>
      <c r="AT207" s="189" t="s">
        <v>142</v>
      </c>
      <c r="AU207" s="189" t="s">
        <v>84</v>
      </c>
      <c r="AY207" s="15" t="s">
        <v>140</v>
      </c>
      <c r="BE207" s="190">
        <f>IF(N207="základná",J207,0)</f>
        <v>0</v>
      </c>
      <c r="BF207" s="190">
        <f>IF(N207="znížená",J207,0)</f>
        <v>0</v>
      </c>
      <c r="BG207" s="190">
        <f>IF(N207="zákl. prenesená",J207,0)</f>
        <v>0</v>
      </c>
      <c r="BH207" s="190">
        <f>IF(N207="zníž. prenesená",J207,0)</f>
        <v>0</v>
      </c>
      <c r="BI207" s="190">
        <f>IF(N207="nulová",J207,0)</f>
        <v>0</v>
      </c>
      <c r="BJ207" s="15" t="s">
        <v>84</v>
      </c>
      <c r="BK207" s="190">
        <f>ROUND(I207*H207,2)</f>
        <v>0</v>
      </c>
      <c r="BL207" s="15" t="s">
        <v>204</v>
      </c>
      <c r="BM207" s="189" t="s">
        <v>1922</v>
      </c>
    </row>
    <row r="208" s="2" customFormat="1" ht="24.15" customHeight="1">
      <c r="A208" s="34"/>
      <c r="B208" s="176"/>
      <c r="C208" s="191" t="s">
        <v>436</v>
      </c>
      <c r="D208" s="191" t="s">
        <v>323</v>
      </c>
      <c r="E208" s="192" t="s">
        <v>1923</v>
      </c>
      <c r="F208" s="193" t="s">
        <v>1924</v>
      </c>
      <c r="G208" s="194" t="s">
        <v>1925</v>
      </c>
      <c r="H208" s="195">
        <v>8</v>
      </c>
      <c r="I208" s="196"/>
      <c r="J208" s="197">
        <f>ROUND(I208*H208,2)</f>
        <v>0</v>
      </c>
      <c r="K208" s="198"/>
      <c r="L208" s="199"/>
      <c r="M208" s="200" t="s">
        <v>1</v>
      </c>
      <c r="N208" s="201" t="s">
        <v>41</v>
      </c>
      <c r="O208" s="78"/>
      <c r="P208" s="187">
        <f>O208*H208</f>
        <v>0</v>
      </c>
      <c r="Q208" s="187">
        <v>0.0010399999999999999</v>
      </c>
      <c r="R208" s="187">
        <f>Q208*H208</f>
        <v>0.0083199999999999993</v>
      </c>
      <c r="S208" s="187">
        <v>0</v>
      </c>
      <c r="T208" s="18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270</v>
      </c>
      <c r="AT208" s="189" t="s">
        <v>323</v>
      </c>
      <c r="AU208" s="189" t="s">
        <v>84</v>
      </c>
      <c r="AY208" s="15" t="s">
        <v>140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84</v>
      </c>
      <c r="BK208" s="190">
        <f>ROUND(I208*H208,2)</f>
        <v>0</v>
      </c>
      <c r="BL208" s="15" t="s">
        <v>204</v>
      </c>
      <c r="BM208" s="189" t="s">
        <v>1926</v>
      </c>
    </row>
    <row r="209" s="2" customFormat="1" ht="16.5" customHeight="1">
      <c r="A209" s="34"/>
      <c r="B209" s="176"/>
      <c r="C209" s="177" t="s">
        <v>440</v>
      </c>
      <c r="D209" s="177" t="s">
        <v>142</v>
      </c>
      <c r="E209" s="178" t="s">
        <v>1927</v>
      </c>
      <c r="F209" s="179" t="s">
        <v>1928</v>
      </c>
      <c r="G209" s="180" t="s">
        <v>185</v>
      </c>
      <c r="H209" s="181">
        <v>11</v>
      </c>
      <c r="I209" s="182"/>
      <c r="J209" s="183">
        <f>ROUND(I209*H209,2)</f>
        <v>0</v>
      </c>
      <c r="K209" s="184"/>
      <c r="L209" s="35"/>
      <c r="M209" s="185" t="s">
        <v>1</v>
      </c>
      <c r="N209" s="186" t="s">
        <v>41</v>
      </c>
      <c r="O209" s="78"/>
      <c r="P209" s="187">
        <f>O209*H209</f>
        <v>0</v>
      </c>
      <c r="Q209" s="187">
        <v>3.0000000000000001E-05</v>
      </c>
      <c r="R209" s="187">
        <f>Q209*H209</f>
        <v>0.00033</v>
      </c>
      <c r="S209" s="187">
        <v>0</v>
      </c>
      <c r="T209" s="18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9" t="s">
        <v>204</v>
      </c>
      <c r="AT209" s="189" t="s">
        <v>142</v>
      </c>
      <c r="AU209" s="189" t="s">
        <v>84</v>
      </c>
      <c r="AY209" s="15" t="s">
        <v>140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5" t="s">
        <v>84</v>
      </c>
      <c r="BK209" s="190">
        <f>ROUND(I209*H209,2)</f>
        <v>0</v>
      </c>
      <c r="BL209" s="15" t="s">
        <v>204</v>
      </c>
      <c r="BM209" s="189" t="s">
        <v>1929</v>
      </c>
    </row>
    <row r="210" s="2" customFormat="1" ht="16.5" customHeight="1">
      <c r="A210" s="34"/>
      <c r="B210" s="176"/>
      <c r="C210" s="191" t="s">
        <v>444</v>
      </c>
      <c r="D210" s="191" t="s">
        <v>323</v>
      </c>
      <c r="E210" s="192" t="s">
        <v>1930</v>
      </c>
      <c r="F210" s="193" t="s">
        <v>1931</v>
      </c>
      <c r="G210" s="194" t="s">
        <v>185</v>
      </c>
      <c r="H210" s="195">
        <v>9</v>
      </c>
      <c r="I210" s="196"/>
      <c r="J210" s="197">
        <f>ROUND(I210*H210,2)</f>
        <v>0</v>
      </c>
      <c r="K210" s="198"/>
      <c r="L210" s="199"/>
      <c r="M210" s="200" t="s">
        <v>1</v>
      </c>
      <c r="N210" s="201" t="s">
        <v>41</v>
      </c>
      <c r="O210" s="78"/>
      <c r="P210" s="187">
        <f>O210*H210</f>
        <v>0</v>
      </c>
      <c r="Q210" s="187">
        <v>0.00063000000000000003</v>
      </c>
      <c r="R210" s="187">
        <f>Q210*H210</f>
        <v>0.0056700000000000006</v>
      </c>
      <c r="S210" s="187">
        <v>0</v>
      </c>
      <c r="T210" s="18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270</v>
      </c>
      <c r="AT210" s="189" t="s">
        <v>323</v>
      </c>
      <c r="AU210" s="189" t="s">
        <v>84</v>
      </c>
      <c r="AY210" s="15" t="s">
        <v>140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84</v>
      </c>
      <c r="BK210" s="190">
        <f>ROUND(I210*H210,2)</f>
        <v>0</v>
      </c>
      <c r="BL210" s="15" t="s">
        <v>204</v>
      </c>
      <c r="BM210" s="189" t="s">
        <v>1932</v>
      </c>
    </row>
    <row r="211" s="2" customFormat="1" ht="33" customHeight="1">
      <c r="A211" s="34"/>
      <c r="B211" s="176"/>
      <c r="C211" s="191" t="s">
        <v>448</v>
      </c>
      <c r="D211" s="191" t="s">
        <v>323</v>
      </c>
      <c r="E211" s="192" t="s">
        <v>1933</v>
      </c>
      <c r="F211" s="193" t="s">
        <v>1934</v>
      </c>
      <c r="G211" s="194" t="s">
        <v>185</v>
      </c>
      <c r="H211" s="195">
        <v>1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41</v>
      </c>
      <c r="O211" s="78"/>
      <c r="P211" s="187">
        <f>O211*H211</f>
        <v>0</v>
      </c>
      <c r="Q211" s="187">
        <v>0.018270000000000002</v>
      </c>
      <c r="R211" s="187">
        <f>Q211*H211</f>
        <v>0.018270000000000002</v>
      </c>
      <c r="S211" s="187">
        <v>0</v>
      </c>
      <c r="T211" s="18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270</v>
      </c>
      <c r="AT211" s="189" t="s">
        <v>323</v>
      </c>
      <c r="AU211" s="189" t="s">
        <v>84</v>
      </c>
      <c r="AY211" s="15" t="s">
        <v>140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84</v>
      </c>
      <c r="BK211" s="190">
        <f>ROUND(I211*H211,2)</f>
        <v>0</v>
      </c>
      <c r="BL211" s="15" t="s">
        <v>204</v>
      </c>
      <c r="BM211" s="189" t="s">
        <v>1935</v>
      </c>
    </row>
    <row r="212" s="2" customFormat="1" ht="21.75" customHeight="1">
      <c r="A212" s="34"/>
      <c r="B212" s="176"/>
      <c r="C212" s="191" t="s">
        <v>452</v>
      </c>
      <c r="D212" s="191" t="s">
        <v>323</v>
      </c>
      <c r="E212" s="192" t="s">
        <v>1936</v>
      </c>
      <c r="F212" s="193" t="s">
        <v>1937</v>
      </c>
      <c r="G212" s="194" t="s">
        <v>185</v>
      </c>
      <c r="H212" s="195">
        <v>1</v>
      </c>
      <c r="I212" s="196"/>
      <c r="J212" s="197">
        <f>ROUND(I212*H212,2)</f>
        <v>0</v>
      </c>
      <c r="K212" s="198"/>
      <c r="L212" s="199"/>
      <c r="M212" s="200" t="s">
        <v>1</v>
      </c>
      <c r="N212" s="201" t="s">
        <v>41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</v>
      </c>
      <c r="T212" s="18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270</v>
      </c>
      <c r="AT212" s="189" t="s">
        <v>323</v>
      </c>
      <c r="AU212" s="189" t="s">
        <v>84</v>
      </c>
      <c r="AY212" s="15" t="s">
        <v>140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84</v>
      </c>
      <c r="BK212" s="190">
        <f>ROUND(I212*H212,2)</f>
        <v>0</v>
      </c>
      <c r="BL212" s="15" t="s">
        <v>204</v>
      </c>
      <c r="BM212" s="189" t="s">
        <v>1938</v>
      </c>
    </row>
    <row r="213" s="2" customFormat="1" ht="21.75" customHeight="1">
      <c r="A213" s="34"/>
      <c r="B213" s="176"/>
      <c r="C213" s="177" t="s">
        <v>458</v>
      </c>
      <c r="D213" s="177" t="s">
        <v>142</v>
      </c>
      <c r="E213" s="178" t="s">
        <v>1939</v>
      </c>
      <c r="F213" s="179" t="s">
        <v>1940</v>
      </c>
      <c r="G213" s="180" t="s">
        <v>1555</v>
      </c>
      <c r="H213" s="181">
        <v>34</v>
      </c>
      <c r="I213" s="182"/>
      <c r="J213" s="183">
        <f>ROUND(I213*H213,2)</f>
        <v>0</v>
      </c>
      <c r="K213" s="184"/>
      <c r="L213" s="35"/>
      <c r="M213" s="185" t="s">
        <v>1</v>
      </c>
      <c r="N213" s="186" t="s">
        <v>41</v>
      </c>
      <c r="O213" s="78"/>
      <c r="P213" s="187">
        <f>O213*H213</f>
        <v>0</v>
      </c>
      <c r="Q213" s="187">
        <v>0</v>
      </c>
      <c r="R213" s="187">
        <f>Q213*H213</f>
        <v>0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204</v>
      </c>
      <c r="AT213" s="189" t="s">
        <v>142</v>
      </c>
      <c r="AU213" s="189" t="s">
        <v>84</v>
      </c>
      <c r="AY213" s="15" t="s">
        <v>140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5" t="s">
        <v>84</v>
      </c>
      <c r="BK213" s="190">
        <f>ROUND(I213*H213,2)</f>
        <v>0</v>
      </c>
      <c r="BL213" s="15" t="s">
        <v>204</v>
      </c>
      <c r="BM213" s="189" t="s">
        <v>1941</v>
      </c>
    </row>
    <row r="214" s="2" customFormat="1" ht="37.8" customHeight="1">
      <c r="A214" s="34"/>
      <c r="B214" s="176"/>
      <c r="C214" s="191" t="s">
        <v>466</v>
      </c>
      <c r="D214" s="191" t="s">
        <v>323</v>
      </c>
      <c r="E214" s="192" t="s">
        <v>1942</v>
      </c>
      <c r="F214" s="193" t="s">
        <v>1943</v>
      </c>
      <c r="G214" s="194" t="s">
        <v>185</v>
      </c>
      <c r="H214" s="195">
        <v>9</v>
      </c>
      <c r="I214" s="196"/>
      <c r="J214" s="197">
        <f>ROUND(I214*H214,2)</f>
        <v>0</v>
      </c>
      <c r="K214" s="198"/>
      <c r="L214" s="199"/>
      <c r="M214" s="200" t="s">
        <v>1</v>
      </c>
      <c r="N214" s="201" t="s">
        <v>41</v>
      </c>
      <c r="O214" s="78"/>
      <c r="P214" s="187">
        <f>O214*H214</f>
        <v>0</v>
      </c>
      <c r="Q214" s="187">
        <v>0.00016000000000000001</v>
      </c>
      <c r="R214" s="187">
        <f>Q214*H214</f>
        <v>0.0014400000000000001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270</v>
      </c>
      <c r="AT214" s="189" t="s">
        <v>323</v>
      </c>
      <c r="AU214" s="189" t="s">
        <v>84</v>
      </c>
      <c r="AY214" s="15" t="s">
        <v>140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84</v>
      </c>
      <c r="BK214" s="190">
        <f>ROUND(I214*H214,2)</f>
        <v>0</v>
      </c>
      <c r="BL214" s="15" t="s">
        <v>204</v>
      </c>
      <c r="BM214" s="189" t="s">
        <v>1944</v>
      </c>
    </row>
    <row r="215" s="2" customFormat="1" ht="37.8" customHeight="1">
      <c r="A215" s="34"/>
      <c r="B215" s="176"/>
      <c r="C215" s="191" t="s">
        <v>470</v>
      </c>
      <c r="D215" s="191" t="s">
        <v>323</v>
      </c>
      <c r="E215" s="192" t="s">
        <v>1945</v>
      </c>
      <c r="F215" s="193" t="s">
        <v>1946</v>
      </c>
      <c r="G215" s="194" t="s">
        <v>185</v>
      </c>
      <c r="H215" s="195">
        <v>25</v>
      </c>
      <c r="I215" s="196"/>
      <c r="J215" s="197">
        <f>ROUND(I215*H215,2)</f>
        <v>0</v>
      </c>
      <c r="K215" s="198"/>
      <c r="L215" s="199"/>
      <c r="M215" s="200" t="s">
        <v>1</v>
      </c>
      <c r="N215" s="201" t="s">
        <v>41</v>
      </c>
      <c r="O215" s="78"/>
      <c r="P215" s="187">
        <f>O215*H215</f>
        <v>0</v>
      </c>
      <c r="Q215" s="187">
        <v>0.00016000000000000001</v>
      </c>
      <c r="R215" s="187">
        <f>Q215*H215</f>
        <v>0.0040000000000000001</v>
      </c>
      <c r="S215" s="187">
        <v>0</v>
      </c>
      <c r="T215" s="18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9" t="s">
        <v>270</v>
      </c>
      <c r="AT215" s="189" t="s">
        <v>323</v>
      </c>
      <c r="AU215" s="189" t="s">
        <v>84</v>
      </c>
      <c r="AY215" s="15" t="s">
        <v>140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5" t="s">
        <v>84</v>
      </c>
      <c r="BK215" s="190">
        <f>ROUND(I215*H215,2)</f>
        <v>0</v>
      </c>
      <c r="BL215" s="15" t="s">
        <v>204</v>
      </c>
      <c r="BM215" s="189" t="s">
        <v>1947</v>
      </c>
    </row>
    <row r="216" s="2" customFormat="1" ht="16.5" customHeight="1">
      <c r="A216" s="34"/>
      <c r="B216" s="176"/>
      <c r="C216" s="177" t="s">
        <v>474</v>
      </c>
      <c r="D216" s="177" t="s">
        <v>142</v>
      </c>
      <c r="E216" s="178" t="s">
        <v>1948</v>
      </c>
      <c r="F216" s="179" t="s">
        <v>1949</v>
      </c>
      <c r="G216" s="180" t="s">
        <v>185</v>
      </c>
      <c r="H216" s="181">
        <v>8</v>
      </c>
      <c r="I216" s="182"/>
      <c r="J216" s="183">
        <f>ROUND(I216*H216,2)</f>
        <v>0</v>
      </c>
      <c r="K216" s="184"/>
      <c r="L216" s="35"/>
      <c r="M216" s="185" t="s">
        <v>1</v>
      </c>
      <c r="N216" s="186" t="s">
        <v>41</v>
      </c>
      <c r="O216" s="78"/>
      <c r="P216" s="187">
        <f>O216*H216</f>
        <v>0</v>
      </c>
      <c r="Q216" s="187">
        <v>0.00114</v>
      </c>
      <c r="R216" s="187">
        <f>Q216*H216</f>
        <v>0.0091199999999999996</v>
      </c>
      <c r="S216" s="187">
        <v>0</v>
      </c>
      <c r="T216" s="18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9" t="s">
        <v>204</v>
      </c>
      <c r="AT216" s="189" t="s">
        <v>142</v>
      </c>
      <c r="AU216" s="189" t="s">
        <v>84</v>
      </c>
      <c r="AY216" s="15" t="s">
        <v>140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5" t="s">
        <v>84</v>
      </c>
      <c r="BK216" s="190">
        <f>ROUND(I216*H216,2)</f>
        <v>0</v>
      </c>
      <c r="BL216" s="15" t="s">
        <v>204</v>
      </c>
      <c r="BM216" s="189" t="s">
        <v>1950</v>
      </c>
    </row>
    <row r="217" s="2" customFormat="1" ht="16.5" customHeight="1">
      <c r="A217" s="34"/>
      <c r="B217" s="176"/>
      <c r="C217" s="191" t="s">
        <v>478</v>
      </c>
      <c r="D217" s="191" t="s">
        <v>323</v>
      </c>
      <c r="E217" s="192" t="s">
        <v>1951</v>
      </c>
      <c r="F217" s="193" t="s">
        <v>1952</v>
      </c>
      <c r="G217" s="194" t="s">
        <v>185</v>
      </c>
      <c r="H217" s="195">
        <v>8</v>
      </c>
      <c r="I217" s="196"/>
      <c r="J217" s="197">
        <f>ROUND(I217*H217,2)</f>
        <v>0</v>
      </c>
      <c r="K217" s="198"/>
      <c r="L217" s="199"/>
      <c r="M217" s="200" t="s">
        <v>1</v>
      </c>
      <c r="N217" s="201" t="s">
        <v>41</v>
      </c>
      <c r="O217" s="78"/>
      <c r="P217" s="187">
        <f>O217*H217</f>
        <v>0</v>
      </c>
      <c r="Q217" s="187">
        <v>0.00025999999999999998</v>
      </c>
      <c r="R217" s="187">
        <f>Q217*H217</f>
        <v>0.0020799999999999998</v>
      </c>
      <c r="S217" s="187">
        <v>0</v>
      </c>
      <c r="T217" s="18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9" t="s">
        <v>270</v>
      </c>
      <c r="AT217" s="189" t="s">
        <v>323</v>
      </c>
      <c r="AU217" s="189" t="s">
        <v>84</v>
      </c>
      <c r="AY217" s="15" t="s">
        <v>140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5" t="s">
        <v>84</v>
      </c>
      <c r="BK217" s="190">
        <f>ROUND(I217*H217,2)</f>
        <v>0</v>
      </c>
      <c r="BL217" s="15" t="s">
        <v>204</v>
      </c>
      <c r="BM217" s="189" t="s">
        <v>1953</v>
      </c>
    </row>
    <row r="218" s="2" customFormat="1" ht="24.15" customHeight="1">
      <c r="A218" s="34"/>
      <c r="B218" s="176"/>
      <c r="C218" s="177" t="s">
        <v>482</v>
      </c>
      <c r="D218" s="177" t="s">
        <v>142</v>
      </c>
      <c r="E218" s="178" t="s">
        <v>1954</v>
      </c>
      <c r="F218" s="179" t="s">
        <v>1955</v>
      </c>
      <c r="G218" s="180" t="s">
        <v>247</v>
      </c>
      <c r="H218" s="181">
        <v>0.055</v>
      </c>
      <c r="I218" s="182"/>
      <c r="J218" s="183">
        <f>ROUND(I218*H218,2)</f>
        <v>0</v>
      </c>
      <c r="K218" s="184"/>
      <c r="L218" s="35"/>
      <c r="M218" s="185" t="s">
        <v>1</v>
      </c>
      <c r="N218" s="186" t="s">
        <v>41</v>
      </c>
      <c r="O218" s="78"/>
      <c r="P218" s="187">
        <f>O218*H218</f>
        <v>0</v>
      </c>
      <c r="Q218" s="187">
        <v>0</v>
      </c>
      <c r="R218" s="187">
        <f>Q218*H218</f>
        <v>0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204</v>
      </c>
      <c r="AT218" s="189" t="s">
        <v>142</v>
      </c>
      <c r="AU218" s="189" t="s">
        <v>84</v>
      </c>
      <c r="AY218" s="15" t="s">
        <v>140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84</v>
      </c>
      <c r="BK218" s="190">
        <f>ROUND(I218*H218,2)</f>
        <v>0</v>
      </c>
      <c r="BL218" s="15" t="s">
        <v>204</v>
      </c>
      <c r="BM218" s="189" t="s">
        <v>1956</v>
      </c>
    </row>
    <row r="219" s="2" customFormat="1" ht="21.75" customHeight="1">
      <c r="A219" s="34"/>
      <c r="B219" s="176"/>
      <c r="C219" s="177" t="s">
        <v>487</v>
      </c>
      <c r="D219" s="177" t="s">
        <v>142</v>
      </c>
      <c r="E219" s="178" t="s">
        <v>1957</v>
      </c>
      <c r="F219" s="179" t="s">
        <v>1958</v>
      </c>
      <c r="G219" s="180" t="s">
        <v>613</v>
      </c>
      <c r="H219" s="202"/>
      <c r="I219" s="182"/>
      <c r="J219" s="183">
        <f>ROUND(I219*H219,2)</f>
        <v>0</v>
      </c>
      <c r="K219" s="184"/>
      <c r="L219" s="35"/>
      <c r="M219" s="185" t="s">
        <v>1</v>
      </c>
      <c r="N219" s="186" t="s">
        <v>41</v>
      </c>
      <c r="O219" s="78"/>
      <c r="P219" s="187">
        <f>O219*H219</f>
        <v>0</v>
      </c>
      <c r="Q219" s="187">
        <v>0</v>
      </c>
      <c r="R219" s="187">
        <f>Q219*H219</f>
        <v>0</v>
      </c>
      <c r="S219" s="187">
        <v>0</v>
      </c>
      <c r="T219" s="18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9" t="s">
        <v>204</v>
      </c>
      <c r="AT219" s="189" t="s">
        <v>142</v>
      </c>
      <c r="AU219" s="189" t="s">
        <v>84</v>
      </c>
      <c r="AY219" s="15" t="s">
        <v>140</v>
      </c>
      <c r="BE219" s="190">
        <f>IF(N219="základná",J219,0)</f>
        <v>0</v>
      </c>
      <c r="BF219" s="190">
        <f>IF(N219="znížená",J219,0)</f>
        <v>0</v>
      </c>
      <c r="BG219" s="190">
        <f>IF(N219="zákl. prenesená",J219,0)</f>
        <v>0</v>
      </c>
      <c r="BH219" s="190">
        <f>IF(N219="zníž. prenesená",J219,0)</f>
        <v>0</v>
      </c>
      <c r="BI219" s="190">
        <f>IF(N219="nulová",J219,0)</f>
        <v>0</v>
      </c>
      <c r="BJ219" s="15" t="s">
        <v>84</v>
      </c>
      <c r="BK219" s="190">
        <f>ROUND(I219*H219,2)</f>
        <v>0</v>
      </c>
      <c r="BL219" s="15" t="s">
        <v>204</v>
      </c>
      <c r="BM219" s="189" t="s">
        <v>715</v>
      </c>
    </row>
    <row r="220" s="2" customFormat="1" ht="24.15" customHeight="1">
      <c r="A220" s="34"/>
      <c r="B220" s="176"/>
      <c r="C220" s="177" t="s">
        <v>491</v>
      </c>
      <c r="D220" s="177" t="s">
        <v>142</v>
      </c>
      <c r="E220" s="178" t="s">
        <v>1959</v>
      </c>
      <c r="F220" s="179" t="s">
        <v>1960</v>
      </c>
      <c r="G220" s="180" t="s">
        <v>613</v>
      </c>
      <c r="H220" s="202"/>
      <c r="I220" s="182"/>
      <c r="J220" s="183">
        <f>ROUND(I220*H220,2)</f>
        <v>0</v>
      </c>
      <c r="K220" s="184"/>
      <c r="L220" s="35"/>
      <c r="M220" s="185" t="s">
        <v>1</v>
      </c>
      <c r="N220" s="186" t="s">
        <v>41</v>
      </c>
      <c r="O220" s="78"/>
      <c r="P220" s="187">
        <f>O220*H220</f>
        <v>0</v>
      </c>
      <c r="Q220" s="187">
        <v>0</v>
      </c>
      <c r="R220" s="187">
        <f>Q220*H220</f>
        <v>0</v>
      </c>
      <c r="S220" s="187">
        <v>0</v>
      </c>
      <c r="T220" s="18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9" t="s">
        <v>204</v>
      </c>
      <c r="AT220" s="189" t="s">
        <v>142</v>
      </c>
      <c r="AU220" s="189" t="s">
        <v>84</v>
      </c>
      <c r="AY220" s="15" t="s">
        <v>140</v>
      </c>
      <c r="BE220" s="190">
        <f>IF(N220="základná",J220,0)</f>
        <v>0</v>
      </c>
      <c r="BF220" s="190">
        <f>IF(N220="znížená",J220,0)</f>
        <v>0</v>
      </c>
      <c r="BG220" s="190">
        <f>IF(N220="zákl. prenesená",J220,0)</f>
        <v>0</v>
      </c>
      <c r="BH220" s="190">
        <f>IF(N220="zníž. prenesená",J220,0)</f>
        <v>0</v>
      </c>
      <c r="BI220" s="190">
        <f>IF(N220="nulová",J220,0)</f>
        <v>0</v>
      </c>
      <c r="BJ220" s="15" t="s">
        <v>84</v>
      </c>
      <c r="BK220" s="190">
        <f>ROUND(I220*H220,2)</f>
        <v>0</v>
      </c>
      <c r="BL220" s="15" t="s">
        <v>204</v>
      </c>
      <c r="BM220" s="189" t="s">
        <v>723</v>
      </c>
    </row>
    <row r="221" s="2" customFormat="1" ht="37.8" customHeight="1">
      <c r="A221" s="34"/>
      <c r="B221" s="176"/>
      <c r="C221" s="177" t="s">
        <v>495</v>
      </c>
      <c r="D221" s="177" t="s">
        <v>142</v>
      </c>
      <c r="E221" s="178" t="s">
        <v>1961</v>
      </c>
      <c r="F221" s="179" t="s">
        <v>1962</v>
      </c>
      <c r="G221" s="180" t="s">
        <v>1963</v>
      </c>
      <c r="H221" s="181">
        <v>358.75999999999999</v>
      </c>
      <c r="I221" s="182"/>
      <c r="J221" s="183">
        <f>ROUND(I221*H221,2)</f>
        <v>0</v>
      </c>
      <c r="K221" s="184"/>
      <c r="L221" s="35"/>
      <c r="M221" s="185" t="s">
        <v>1</v>
      </c>
      <c r="N221" s="186" t="s">
        <v>41</v>
      </c>
      <c r="O221" s="78"/>
      <c r="P221" s="187">
        <f>O221*H221</f>
        <v>0</v>
      </c>
      <c r="Q221" s="187">
        <v>0</v>
      </c>
      <c r="R221" s="187">
        <f>Q221*H221</f>
        <v>0</v>
      </c>
      <c r="S221" s="187">
        <v>0</v>
      </c>
      <c r="T221" s="18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9" t="s">
        <v>204</v>
      </c>
      <c r="AT221" s="189" t="s">
        <v>142</v>
      </c>
      <c r="AU221" s="189" t="s">
        <v>84</v>
      </c>
      <c r="AY221" s="15" t="s">
        <v>140</v>
      </c>
      <c r="BE221" s="190">
        <f>IF(N221="základná",J221,0)</f>
        <v>0</v>
      </c>
      <c r="BF221" s="190">
        <f>IF(N221="znížená",J221,0)</f>
        <v>0</v>
      </c>
      <c r="BG221" s="190">
        <f>IF(N221="zákl. prenesená",J221,0)</f>
        <v>0</v>
      </c>
      <c r="BH221" s="190">
        <f>IF(N221="zníž. prenesená",J221,0)</f>
        <v>0</v>
      </c>
      <c r="BI221" s="190">
        <f>IF(N221="nulová",J221,0)</f>
        <v>0</v>
      </c>
      <c r="BJ221" s="15" t="s">
        <v>84</v>
      </c>
      <c r="BK221" s="190">
        <f>ROUND(I221*H221,2)</f>
        <v>0</v>
      </c>
      <c r="BL221" s="15" t="s">
        <v>204</v>
      </c>
      <c r="BM221" s="189" t="s">
        <v>731</v>
      </c>
    </row>
    <row r="222" s="12" customFormat="1" ht="22.8" customHeight="1">
      <c r="A222" s="12"/>
      <c r="B222" s="163"/>
      <c r="C222" s="12"/>
      <c r="D222" s="164" t="s">
        <v>74</v>
      </c>
      <c r="E222" s="174" t="s">
        <v>1650</v>
      </c>
      <c r="F222" s="174" t="s">
        <v>1651</v>
      </c>
      <c r="G222" s="12"/>
      <c r="H222" s="12"/>
      <c r="I222" s="166"/>
      <c r="J222" s="175">
        <f>BK222</f>
        <v>0</v>
      </c>
      <c r="K222" s="12"/>
      <c r="L222" s="163"/>
      <c r="M222" s="168"/>
      <c r="N222" s="169"/>
      <c r="O222" s="169"/>
      <c r="P222" s="170">
        <f>SUM(P223:P257)</f>
        <v>0</v>
      </c>
      <c r="Q222" s="169"/>
      <c r="R222" s="170">
        <f>SUM(R223:R257)</f>
        <v>0.86304000000000003</v>
      </c>
      <c r="S222" s="169"/>
      <c r="T222" s="171">
        <f>SUM(T223:T257)</f>
        <v>0.62324999999999997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64" t="s">
        <v>84</v>
      </c>
      <c r="AT222" s="172" t="s">
        <v>74</v>
      </c>
      <c r="AU222" s="172" t="s">
        <v>80</v>
      </c>
      <c r="AY222" s="164" t="s">
        <v>140</v>
      </c>
      <c r="BK222" s="173">
        <f>SUM(BK223:BK257)</f>
        <v>0</v>
      </c>
    </row>
    <row r="223" s="2" customFormat="1" ht="24.15" customHeight="1">
      <c r="A223" s="34"/>
      <c r="B223" s="176"/>
      <c r="C223" s="177" t="s">
        <v>499</v>
      </c>
      <c r="D223" s="177" t="s">
        <v>142</v>
      </c>
      <c r="E223" s="178" t="s">
        <v>1964</v>
      </c>
      <c r="F223" s="179" t="s">
        <v>1965</v>
      </c>
      <c r="G223" s="180" t="s">
        <v>185</v>
      </c>
      <c r="H223" s="181">
        <v>34</v>
      </c>
      <c r="I223" s="182"/>
      <c r="J223" s="183">
        <f>ROUND(I223*H223,2)</f>
        <v>0</v>
      </c>
      <c r="K223" s="184"/>
      <c r="L223" s="35"/>
      <c r="M223" s="185" t="s">
        <v>1</v>
      </c>
      <c r="N223" s="186" t="s">
        <v>41</v>
      </c>
      <c r="O223" s="78"/>
      <c r="P223" s="187">
        <f>O223*H223</f>
        <v>0</v>
      </c>
      <c r="Q223" s="187">
        <v>0</v>
      </c>
      <c r="R223" s="187">
        <f>Q223*H223</f>
        <v>0</v>
      </c>
      <c r="S223" s="187">
        <v>0</v>
      </c>
      <c r="T223" s="18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9" t="s">
        <v>204</v>
      </c>
      <c r="AT223" s="189" t="s">
        <v>142</v>
      </c>
      <c r="AU223" s="189" t="s">
        <v>84</v>
      </c>
      <c r="AY223" s="15" t="s">
        <v>140</v>
      </c>
      <c r="BE223" s="190">
        <f>IF(N223="základná",J223,0)</f>
        <v>0</v>
      </c>
      <c r="BF223" s="190">
        <f>IF(N223="znížená",J223,0)</f>
        <v>0</v>
      </c>
      <c r="BG223" s="190">
        <f>IF(N223="zákl. prenesená",J223,0)</f>
        <v>0</v>
      </c>
      <c r="BH223" s="190">
        <f>IF(N223="zníž. prenesená",J223,0)</f>
        <v>0</v>
      </c>
      <c r="BI223" s="190">
        <f>IF(N223="nulová",J223,0)</f>
        <v>0</v>
      </c>
      <c r="BJ223" s="15" t="s">
        <v>84</v>
      </c>
      <c r="BK223" s="190">
        <f>ROUND(I223*H223,2)</f>
        <v>0</v>
      </c>
      <c r="BL223" s="15" t="s">
        <v>204</v>
      </c>
      <c r="BM223" s="189" t="s">
        <v>1966</v>
      </c>
    </row>
    <row r="224" s="2" customFormat="1" ht="16.5" customHeight="1">
      <c r="A224" s="34"/>
      <c r="B224" s="176"/>
      <c r="C224" s="177" t="s">
        <v>503</v>
      </c>
      <c r="D224" s="177" t="s">
        <v>142</v>
      </c>
      <c r="E224" s="178" t="s">
        <v>1967</v>
      </c>
      <c r="F224" s="179" t="s">
        <v>1968</v>
      </c>
      <c r="G224" s="180" t="s">
        <v>185</v>
      </c>
      <c r="H224" s="181">
        <v>25</v>
      </c>
      <c r="I224" s="182"/>
      <c r="J224" s="183">
        <f>ROUND(I224*H224,2)</f>
        <v>0</v>
      </c>
      <c r="K224" s="184"/>
      <c r="L224" s="35"/>
      <c r="M224" s="185" t="s">
        <v>1</v>
      </c>
      <c r="N224" s="186" t="s">
        <v>41</v>
      </c>
      <c r="O224" s="78"/>
      <c r="P224" s="187">
        <f>O224*H224</f>
        <v>0</v>
      </c>
      <c r="Q224" s="187">
        <v>8.0000000000000007E-05</v>
      </c>
      <c r="R224" s="187">
        <f>Q224*H224</f>
        <v>0.002</v>
      </c>
      <c r="S224" s="187">
        <v>0.024930000000000001</v>
      </c>
      <c r="T224" s="188">
        <f>S224*H224</f>
        <v>0.62324999999999997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9" t="s">
        <v>90</v>
      </c>
      <c r="AT224" s="189" t="s">
        <v>142</v>
      </c>
      <c r="AU224" s="189" t="s">
        <v>84</v>
      </c>
      <c r="AY224" s="15" t="s">
        <v>140</v>
      </c>
      <c r="BE224" s="190">
        <f>IF(N224="základná",J224,0)</f>
        <v>0</v>
      </c>
      <c r="BF224" s="190">
        <f>IF(N224="znížená",J224,0)</f>
        <v>0</v>
      </c>
      <c r="BG224" s="190">
        <f>IF(N224="zákl. prenesená",J224,0)</f>
        <v>0</v>
      </c>
      <c r="BH224" s="190">
        <f>IF(N224="zníž. prenesená",J224,0)</f>
        <v>0</v>
      </c>
      <c r="BI224" s="190">
        <f>IF(N224="nulová",J224,0)</f>
        <v>0</v>
      </c>
      <c r="BJ224" s="15" t="s">
        <v>84</v>
      </c>
      <c r="BK224" s="190">
        <f>ROUND(I224*H224,2)</f>
        <v>0</v>
      </c>
      <c r="BL224" s="15" t="s">
        <v>90</v>
      </c>
      <c r="BM224" s="189" t="s">
        <v>1969</v>
      </c>
    </row>
    <row r="225" s="2" customFormat="1" ht="24.15" customHeight="1">
      <c r="A225" s="34"/>
      <c r="B225" s="176"/>
      <c r="C225" s="177" t="s">
        <v>507</v>
      </c>
      <c r="D225" s="177" t="s">
        <v>142</v>
      </c>
      <c r="E225" s="178" t="s">
        <v>1970</v>
      </c>
      <c r="F225" s="179" t="s">
        <v>1971</v>
      </c>
      <c r="G225" s="180" t="s">
        <v>185</v>
      </c>
      <c r="H225" s="181">
        <v>25</v>
      </c>
      <c r="I225" s="182"/>
      <c r="J225" s="183">
        <f>ROUND(I225*H225,2)</f>
        <v>0</v>
      </c>
      <c r="K225" s="184"/>
      <c r="L225" s="35"/>
      <c r="M225" s="185" t="s">
        <v>1</v>
      </c>
      <c r="N225" s="186" t="s">
        <v>41</v>
      </c>
      <c r="O225" s="78"/>
      <c r="P225" s="187">
        <f>O225*H225</f>
        <v>0</v>
      </c>
      <c r="Q225" s="187">
        <v>5.0000000000000002E-05</v>
      </c>
      <c r="R225" s="187">
        <f>Q225*H225</f>
        <v>0.00125</v>
      </c>
      <c r="S225" s="187">
        <v>0</v>
      </c>
      <c r="T225" s="18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9" t="s">
        <v>204</v>
      </c>
      <c r="AT225" s="189" t="s">
        <v>142</v>
      </c>
      <c r="AU225" s="189" t="s">
        <v>84</v>
      </c>
      <c r="AY225" s="15" t="s">
        <v>140</v>
      </c>
      <c r="BE225" s="190">
        <f>IF(N225="základná",J225,0)</f>
        <v>0</v>
      </c>
      <c r="BF225" s="190">
        <f>IF(N225="znížená",J225,0)</f>
        <v>0</v>
      </c>
      <c r="BG225" s="190">
        <f>IF(N225="zákl. prenesená",J225,0)</f>
        <v>0</v>
      </c>
      <c r="BH225" s="190">
        <f>IF(N225="zníž. prenesená",J225,0)</f>
        <v>0</v>
      </c>
      <c r="BI225" s="190">
        <f>IF(N225="nulová",J225,0)</f>
        <v>0</v>
      </c>
      <c r="BJ225" s="15" t="s">
        <v>84</v>
      </c>
      <c r="BK225" s="190">
        <f>ROUND(I225*H225,2)</f>
        <v>0</v>
      </c>
      <c r="BL225" s="15" t="s">
        <v>204</v>
      </c>
      <c r="BM225" s="189" t="s">
        <v>1972</v>
      </c>
    </row>
    <row r="226" s="2" customFormat="1" ht="24.15" customHeight="1">
      <c r="A226" s="34"/>
      <c r="B226" s="176"/>
      <c r="C226" s="177" t="s">
        <v>511</v>
      </c>
      <c r="D226" s="177" t="s">
        <v>142</v>
      </c>
      <c r="E226" s="178" t="s">
        <v>1973</v>
      </c>
      <c r="F226" s="179" t="s">
        <v>1974</v>
      </c>
      <c r="G226" s="180" t="s">
        <v>185</v>
      </c>
      <c r="H226" s="181">
        <v>10</v>
      </c>
      <c r="I226" s="182"/>
      <c r="J226" s="183">
        <f>ROUND(I226*H226,2)</f>
        <v>0</v>
      </c>
      <c r="K226" s="184"/>
      <c r="L226" s="35"/>
      <c r="M226" s="185" t="s">
        <v>1</v>
      </c>
      <c r="N226" s="186" t="s">
        <v>41</v>
      </c>
      <c r="O226" s="78"/>
      <c r="P226" s="187">
        <f>O226*H226</f>
        <v>0</v>
      </c>
      <c r="Q226" s="187">
        <v>2.0000000000000002E-05</v>
      </c>
      <c r="R226" s="187">
        <f>Q226*H226</f>
        <v>0.00020000000000000001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204</v>
      </c>
      <c r="AT226" s="189" t="s">
        <v>142</v>
      </c>
      <c r="AU226" s="189" t="s">
        <v>84</v>
      </c>
      <c r="AY226" s="15" t="s">
        <v>140</v>
      </c>
      <c r="BE226" s="190">
        <f>IF(N226="základná",J226,0)</f>
        <v>0</v>
      </c>
      <c r="BF226" s="190">
        <f>IF(N226="znížená",J226,0)</f>
        <v>0</v>
      </c>
      <c r="BG226" s="190">
        <f>IF(N226="zákl. prenesená",J226,0)</f>
        <v>0</v>
      </c>
      <c r="BH226" s="190">
        <f>IF(N226="zníž. prenesená",J226,0)</f>
        <v>0</v>
      </c>
      <c r="BI226" s="190">
        <f>IF(N226="nulová",J226,0)</f>
        <v>0</v>
      </c>
      <c r="BJ226" s="15" t="s">
        <v>84</v>
      </c>
      <c r="BK226" s="190">
        <f>ROUND(I226*H226,2)</f>
        <v>0</v>
      </c>
      <c r="BL226" s="15" t="s">
        <v>204</v>
      </c>
      <c r="BM226" s="189" t="s">
        <v>1975</v>
      </c>
    </row>
    <row r="227" s="2" customFormat="1" ht="33" customHeight="1">
      <c r="A227" s="34"/>
      <c r="B227" s="176"/>
      <c r="C227" s="191" t="s">
        <v>515</v>
      </c>
      <c r="D227" s="191" t="s">
        <v>323</v>
      </c>
      <c r="E227" s="192" t="s">
        <v>1976</v>
      </c>
      <c r="F227" s="193" t="s">
        <v>1977</v>
      </c>
      <c r="G227" s="194" t="s">
        <v>185</v>
      </c>
      <c r="H227" s="195">
        <v>3</v>
      </c>
      <c r="I227" s="196"/>
      <c r="J227" s="197">
        <f>ROUND(I227*H227,2)</f>
        <v>0</v>
      </c>
      <c r="K227" s="198"/>
      <c r="L227" s="199"/>
      <c r="M227" s="200" t="s">
        <v>1</v>
      </c>
      <c r="N227" s="201" t="s">
        <v>41</v>
      </c>
      <c r="O227" s="78"/>
      <c r="P227" s="187">
        <f>O227*H227</f>
        <v>0</v>
      </c>
      <c r="Q227" s="187">
        <v>0.021770000000000001</v>
      </c>
      <c r="R227" s="187">
        <f>Q227*H227</f>
        <v>0.065310000000000007</v>
      </c>
      <c r="S227" s="187">
        <v>0</v>
      </c>
      <c r="T227" s="188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9" t="s">
        <v>270</v>
      </c>
      <c r="AT227" s="189" t="s">
        <v>323</v>
      </c>
      <c r="AU227" s="189" t="s">
        <v>84</v>
      </c>
      <c r="AY227" s="15" t="s">
        <v>140</v>
      </c>
      <c r="BE227" s="190">
        <f>IF(N227="základná",J227,0)</f>
        <v>0</v>
      </c>
      <c r="BF227" s="190">
        <f>IF(N227="znížená",J227,0)</f>
        <v>0</v>
      </c>
      <c r="BG227" s="190">
        <f>IF(N227="zákl. prenesená",J227,0)</f>
        <v>0</v>
      </c>
      <c r="BH227" s="190">
        <f>IF(N227="zníž. prenesená",J227,0)</f>
        <v>0</v>
      </c>
      <c r="BI227" s="190">
        <f>IF(N227="nulová",J227,0)</f>
        <v>0</v>
      </c>
      <c r="BJ227" s="15" t="s">
        <v>84</v>
      </c>
      <c r="BK227" s="190">
        <f>ROUND(I227*H227,2)</f>
        <v>0</v>
      </c>
      <c r="BL227" s="15" t="s">
        <v>204</v>
      </c>
      <c r="BM227" s="189" t="s">
        <v>1978</v>
      </c>
    </row>
    <row r="228" s="2" customFormat="1" ht="33" customHeight="1">
      <c r="A228" s="34"/>
      <c r="B228" s="176"/>
      <c r="C228" s="191" t="s">
        <v>519</v>
      </c>
      <c r="D228" s="191" t="s">
        <v>323</v>
      </c>
      <c r="E228" s="192" t="s">
        <v>1979</v>
      </c>
      <c r="F228" s="193" t="s">
        <v>1980</v>
      </c>
      <c r="G228" s="194" t="s">
        <v>185</v>
      </c>
      <c r="H228" s="195">
        <v>6</v>
      </c>
      <c r="I228" s="196"/>
      <c r="J228" s="197">
        <f>ROUND(I228*H228,2)</f>
        <v>0</v>
      </c>
      <c r="K228" s="198"/>
      <c r="L228" s="199"/>
      <c r="M228" s="200" t="s">
        <v>1</v>
      </c>
      <c r="N228" s="201" t="s">
        <v>41</v>
      </c>
      <c r="O228" s="78"/>
      <c r="P228" s="187">
        <f>O228*H228</f>
        <v>0</v>
      </c>
      <c r="Q228" s="187">
        <v>0.016330000000000001</v>
      </c>
      <c r="R228" s="187">
        <f>Q228*H228</f>
        <v>0.097980000000000012</v>
      </c>
      <c r="S228" s="187">
        <v>0</v>
      </c>
      <c r="T228" s="18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9" t="s">
        <v>270</v>
      </c>
      <c r="AT228" s="189" t="s">
        <v>323</v>
      </c>
      <c r="AU228" s="189" t="s">
        <v>84</v>
      </c>
      <c r="AY228" s="15" t="s">
        <v>140</v>
      </c>
      <c r="BE228" s="190">
        <f>IF(N228="základná",J228,0)</f>
        <v>0</v>
      </c>
      <c r="BF228" s="190">
        <f>IF(N228="znížená",J228,0)</f>
        <v>0</v>
      </c>
      <c r="BG228" s="190">
        <f>IF(N228="zákl. prenesená",J228,0)</f>
        <v>0</v>
      </c>
      <c r="BH228" s="190">
        <f>IF(N228="zníž. prenesená",J228,0)</f>
        <v>0</v>
      </c>
      <c r="BI228" s="190">
        <f>IF(N228="nulová",J228,0)</f>
        <v>0</v>
      </c>
      <c r="BJ228" s="15" t="s">
        <v>84</v>
      </c>
      <c r="BK228" s="190">
        <f>ROUND(I228*H228,2)</f>
        <v>0</v>
      </c>
      <c r="BL228" s="15" t="s">
        <v>204</v>
      </c>
      <c r="BM228" s="189" t="s">
        <v>1981</v>
      </c>
    </row>
    <row r="229" s="2" customFormat="1" ht="33" customHeight="1">
      <c r="A229" s="34"/>
      <c r="B229" s="176"/>
      <c r="C229" s="191" t="s">
        <v>523</v>
      </c>
      <c r="D229" s="191" t="s">
        <v>323</v>
      </c>
      <c r="E229" s="192" t="s">
        <v>1982</v>
      </c>
      <c r="F229" s="193" t="s">
        <v>1983</v>
      </c>
      <c r="G229" s="194" t="s">
        <v>185</v>
      </c>
      <c r="H229" s="195">
        <v>1</v>
      </c>
      <c r="I229" s="196"/>
      <c r="J229" s="197">
        <f>ROUND(I229*H229,2)</f>
        <v>0</v>
      </c>
      <c r="K229" s="198"/>
      <c r="L229" s="199"/>
      <c r="M229" s="200" t="s">
        <v>1</v>
      </c>
      <c r="N229" s="201" t="s">
        <v>41</v>
      </c>
      <c r="O229" s="78"/>
      <c r="P229" s="187">
        <f>O229*H229</f>
        <v>0</v>
      </c>
      <c r="Q229" s="187">
        <v>0.019050000000000001</v>
      </c>
      <c r="R229" s="187">
        <f>Q229*H229</f>
        <v>0.019050000000000001</v>
      </c>
      <c r="S229" s="187">
        <v>0</v>
      </c>
      <c r="T229" s="18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9" t="s">
        <v>270</v>
      </c>
      <c r="AT229" s="189" t="s">
        <v>323</v>
      </c>
      <c r="AU229" s="189" t="s">
        <v>84</v>
      </c>
      <c r="AY229" s="15" t="s">
        <v>140</v>
      </c>
      <c r="BE229" s="190">
        <f>IF(N229="základná",J229,0)</f>
        <v>0</v>
      </c>
      <c r="BF229" s="190">
        <f>IF(N229="znížená",J229,0)</f>
        <v>0</v>
      </c>
      <c r="BG229" s="190">
        <f>IF(N229="zákl. prenesená",J229,0)</f>
        <v>0</v>
      </c>
      <c r="BH229" s="190">
        <f>IF(N229="zníž. prenesená",J229,0)</f>
        <v>0</v>
      </c>
      <c r="BI229" s="190">
        <f>IF(N229="nulová",J229,0)</f>
        <v>0</v>
      </c>
      <c r="BJ229" s="15" t="s">
        <v>84</v>
      </c>
      <c r="BK229" s="190">
        <f>ROUND(I229*H229,2)</f>
        <v>0</v>
      </c>
      <c r="BL229" s="15" t="s">
        <v>204</v>
      </c>
      <c r="BM229" s="189" t="s">
        <v>1984</v>
      </c>
    </row>
    <row r="230" s="2" customFormat="1" ht="33" customHeight="1">
      <c r="A230" s="34"/>
      <c r="B230" s="176"/>
      <c r="C230" s="177" t="s">
        <v>527</v>
      </c>
      <c r="D230" s="177" t="s">
        <v>142</v>
      </c>
      <c r="E230" s="178" t="s">
        <v>1985</v>
      </c>
      <c r="F230" s="179" t="s">
        <v>1986</v>
      </c>
      <c r="G230" s="180" t="s">
        <v>185</v>
      </c>
      <c r="H230" s="181">
        <v>11</v>
      </c>
      <c r="I230" s="182"/>
      <c r="J230" s="183">
        <f>ROUND(I230*H230,2)</f>
        <v>0</v>
      </c>
      <c r="K230" s="184"/>
      <c r="L230" s="35"/>
      <c r="M230" s="185" t="s">
        <v>1</v>
      </c>
      <c r="N230" s="186" t="s">
        <v>41</v>
      </c>
      <c r="O230" s="78"/>
      <c r="P230" s="187">
        <f>O230*H230</f>
        <v>0</v>
      </c>
      <c r="Q230" s="187">
        <v>2.0000000000000002E-05</v>
      </c>
      <c r="R230" s="187">
        <f>Q230*H230</f>
        <v>0.00022000000000000001</v>
      </c>
      <c r="S230" s="187">
        <v>0</v>
      </c>
      <c r="T230" s="18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9" t="s">
        <v>204</v>
      </c>
      <c r="AT230" s="189" t="s">
        <v>142</v>
      </c>
      <c r="AU230" s="189" t="s">
        <v>84</v>
      </c>
      <c r="AY230" s="15" t="s">
        <v>140</v>
      </c>
      <c r="BE230" s="190">
        <f>IF(N230="základná",J230,0)</f>
        <v>0</v>
      </c>
      <c r="BF230" s="190">
        <f>IF(N230="znížená",J230,0)</f>
        <v>0</v>
      </c>
      <c r="BG230" s="190">
        <f>IF(N230="zákl. prenesená",J230,0)</f>
        <v>0</v>
      </c>
      <c r="BH230" s="190">
        <f>IF(N230="zníž. prenesená",J230,0)</f>
        <v>0</v>
      </c>
      <c r="BI230" s="190">
        <f>IF(N230="nulová",J230,0)</f>
        <v>0</v>
      </c>
      <c r="BJ230" s="15" t="s">
        <v>84</v>
      </c>
      <c r="BK230" s="190">
        <f>ROUND(I230*H230,2)</f>
        <v>0</v>
      </c>
      <c r="BL230" s="15" t="s">
        <v>204</v>
      </c>
      <c r="BM230" s="189" t="s">
        <v>1987</v>
      </c>
    </row>
    <row r="231" s="2" customFormat="1" ht="33" customHeight="1">
      <c r="A231" s="34"/>
      <c r="B231" s="176"/>
      <c r="C231" s="191" t="s">
        <v>531</v>
      </c>
      <c r="D231" s="191" t="s">
        <v>323</v>
      </c>
      <c r="E231" s="192" t="s">
        <v>1988</v>
      </c>
      <c r="F231" s="193" t="s">
        <v>1989</v>
      </c>
      <c r="G231" s="194" t="s">
        <v>185</v>
      </c>
      <c r="H231" s="195">
        <v>8</v>
      </c>
      <c r="I231" s="196"/>
      <c r="J231" s="197">
        <f>ROUND(I231*H231,2)</f>
        <v>0</v>
      </c>
      <c r="K231" s="198"/>
      <c r="L231" s="199"/>
      <c r="M231" s="200" t="s">
        <v>1</v>
      </c>
      <c r="N231" s="201" t="s">
        <v>41</v>
      </c>
      <c r="O231" s="78"/>
      <c r="P231" s="187">
        <f>O231*H231</f>
        <v>0</v>
      </c>
      <c r="Q231" s="187">
        <v>0.027220000000000001</v>
      </c>
      <c r="R231" s="187">
        <f>Q231*H231</f>
        <v>0.21776000000000001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270</v>
      </c>
      <c r="AT231" s="189" t="s">
        <v>323</v>
      </c>
      <c r="AU231" s="189" t="s">
        <v>84</v>
      </c>
      <c r="AY231" s="15" t="s">
        <v>140</v>
      </c>
      <c r="BE231" s="190">
        <f>IF(N231="základná",J231,0)</f>
        <v>0</v>
      </c>
      <c r="BF231" s="190">
        <f>IF(N231="znížená",J231,0)</f>
        <v>0</v>
      </c>
      <c r="BG231" s="190">
        <f>IF(N231="zákl. prenesená",J231,0)</f>
        <v>0</v>
      </c>
      <c r="BH231" s="190">
        <f>IF(N231="zníž. prenesená",J231,0)</f>
        <v>0</v>
      </c>
      <c r="BI231" s="190">
        <f>IF(N231="nulová",J231,0)</f>
        <v>0</v>
      </c>
      <c r="BJ231" s="15" t="s">
        <v>84</v>
      </c>
      <c r="BK231" s="190">
        <f>ROUND(I231*H231,2)</f>
        <v>0</v>
      </c>
      <c r="BL231" s="15" t="s">
        <v>204</v>
      </c>
      <c r="BM231" s="189" t="s">
        <v>1990</v>
      </c>
    </row>
    <row r="232" s="2" customFormat="1" ht="33" customHeight="1">
      <c r="A232" s="34"/>
      <c r="B232" s="176"/>
      <c r="C232" s="191" t="s">
        <v>535</v>
      </c>
      <c r="D232" s="191" t="s">
        <v>323</v>
      </c>
      <c r="E232" s="192" t="s">
        <v>1991</v>
      </c>
      <c r="F232" s="193" t="s">
        <v>1992</v>
      </c>
      <c r="G232" s="194" t="s">
        <v>185</v>
      </c>
      <c r="H232" s="195">
        <v>3</v>
      </c>
      <c r="I232" s="196"/>
      <c r="J232" s="197">
        <f>ROUND(I232*H232,2)</f>
        <v>0</v>
      </c>
      <c r="K232" s="198"/>
      <c r="L232" s="199"/>
      <c r="M232" s="200" t="s">
        <v>1</v>
      </c>
      <c r="N232" s="201" t="s">
        <v>41</v>
      </c>
      <c r="O232" s="78"/>
      <c r="P232" s="187">
        <f>O232*H232</f>
        <v>0</v>
      </c>
      <c r="Q232" s="187">
        <v>0.032660000000000002</v>
      </c>
      <c r="R232" s="187">
        <f>Q232*H232</f>
        <v>0.097980000000000012</v>
      </c>
      <c r="S232" s="187">
        <v>0</v>
      </c>
      <c r="T232" s="18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9" t="s">
        <v>270</v>
      </c>
      <c r="AT232" s="189" t="s">
        <v>323</v>
      </c>
      <c r="AU232" s="189" t="s">
        <v>84</v>
      </c>
      <c r="AY232" s="15" t="s">
        <v>140</v>
      </c>
      <c r="BE232" s="190">
        <f>IF(N232="základná",J232,0)</f>
        <v>0</v>
      </c>
      <c r="BF232" s="190">
        <f>IF(N232="znížená",J232,0)</f>
        <v>0</v>
      </c>
      <c r="BG232" s="190">
        <f>IF(N232="zákl. prenesená",J232,0)</f>
        <v>0</v>
      </c>
      <c r="BH232" s="190">
        <f>IF(N232="zníž. prenesená",J232,0)</f>
        <v>0</v>
      </c>
      <c r="BI232" s="190">
        <f>IF(N232="nulová",J232,0)</f>
        <v>0</v>
      </c>
      <c r="BJ232" s="15" t="s">
        <v>84</v>
      </c>
      <c r="BK232" s="190">
        <f>ROUND(I232*H232,2)</f>
        <v>0</v>
      </c>
      <c r="BL232" s="15" t="s">
        <v>204</v>
      </c>
      <c r="BM232" s="189" t="s">
        <v>1993</v>
      </c>
    </row>
    <row r="233" s="2" customFormat="1" ht="33" customHeight="1">
      <c r="A233" s="34"/>
      <c r="B233" s="176"/>
      <c r="C233" s="177" t="s">
        <v>537</v>
      </c>
      <c r="D233" s="177" t="s">
        <v>142</v>
      </c>
      <c r="E233" s="178" t="s">
        <v>1994</v>
      </c>
      <c r="F233" s="179" t="s">
        <v>1995</v>
      </c>
      <c r="G233" s="180" t="s">
        <v>185</v>
      </c>
      <c r="H233" s="181">
        <v>4</v>
      </c>
      <c r="I233" s="182"/>
      <c r="J233" s="183">
        <f>ROUND(I233*H233,2)</f>
        <v>0</v>
      </c>
      <c r="K233" s="184"/>
      <c r="L233" s="35"/>
      <c r="M233" s="185" t="s">
        <v>1</v>
      </c>
      <c r="N233" s="186" t="s">
        <v>41</v>
      </c>
      <c r="O233" s="78"/>
      <c r="P233" s="187">
        <f>O233*H233</f>
        <v>0</v>
      </c>
      <c r="Q233" s="187">
        <v>2.0000000000000002E-05</v>
      </c>
      <c r="R233" s="187">
        <f>Q233*H233</f>
        <v>8.0000000000000007E-05</v>
      </c>
      <c r="S233" s="187">
        <v>0</v>
      </c>
      <c r="T233" s="18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9" t="s">
        <v>204</v>
      </c>
      <c r="AT233" s="189" t="s">
        <v>142</v>
      </c>
      <c r="AU233" s="189" t="s">
        <v>84</v>
      </c>
      <c r="AY233" s="15" t="s">
        <v>140</v>
      </c>
      <c r="BE233" s="190">
        <f>IF(N233="základná",J233,0)</f>
        <v>0</v>
      </c>
      <c r="BF233" s="190">
        <f>IF(N233="znížená",J233,0)</f>
        <v>0</v>
      </c>
      <c r="BG233" s="190">
        <f>IF(N233="zákl. prenesená",J233,0)</f>
        <v>0</v>
      </c>
      <c r="BH233" s="190">
        <f>IF(N233="zníž. prenesená",J233,0)</f>
        <v>0</v>
      </c>
      <c r="BI233" s="190">
        <f>IF(N233="nulová",J233,0)</f>
        <v>0</v>
      </c>
      <c r="BJ233" s="15" t="s">
        <v>84</v>
      </c>
      <c r="BK233" s="190">
        <f>ROUND(I233*H233,2)</f>
        <v>0</v>
      </c>
      <c r="BL233" s="15" t="s">
        <v>204</v>
      </c>
      <c r="BM233" s="189" t="s">
        <v>1996</v>
      </c>
    </row>
    <row r="234" s="2" customFormat="1" ht="33" customHeight="1">
      <c r="A234" s="34"/>
      <c r="B234" s="176"/>
      <c r="C234" s="191" t="s">
        <v>541</v>
      </c>
      <c r="D234" s="191" t="s">
        <v>323</v>
      </c>
      <c r="E234" s="192" t="s">
        <v>1997</v>
      </c>
      <c r="F234" s="193" t="s">
        <v>1998</v>
      </c>
      <c r="G234" s="194" t="s">
        <v>185</v>
      </c>
      <c r="H234" s="195">
        <v>4</v>
      </c>
      <c r="I234" s="196"/>
      <c r="J234" s="197">
        <f>ROUND(I234*H234,2)</f>
        <v>0</v>
      </c>
      <c r="K234" s="198"/>
      <c r="L234" s="199"/>
      <c r="M234" s="200" t="s">
        <v>1</v>
      </c>
      <c r="N234" s="201" t="s">
        <v>41</v>
      </c>
      <c r="O234" s="78"/>
      <c r="P234" s="187">
        <f>O234*H234</f>
        <v>0</v>
      </c>
      <c r="Q234" s="187">
        <v>0.040820000000000002</v>
      </c>
      <c r="R234" s="187">
        <f>Q234*H234</f>
        <v>0.16328000000000001</v>
      </c>
      <c r="S234" s="187">
        <v>0</v>
      </c>
      <c r="T234" s="18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9" t="s">
        <v>270</v>
      </c>
      <c r="AT234" s="189" t="s">
        <v>323</v>
      </c>
      <c r="AU234" s="189" t="s">
        <v>84</v>
      </c>
      <c r="AY234" s="15" t="s">
        <v>140</v>
      </c>
      <c r="BE234" s="190">
        <f>IF(N234="základná",J234,0)</f>
        <v>0</v>
      </c>
      <c r="BF234" s="190">
        <f>IF(N234="znížená",J234,0)</f>
        <v>0</v>
      </c>
      <c r="BG234" s="190">
        <f>IF(N234="zákl. prenesená",J234,0)</f>
        <v>0</v>
      </c>
      <c r="BH234" s="190">
        <f>IF(N234="zníž. prenesená",J234,0)</f>
        <v>0</v>
      </c>
      <c r="BI234" s="190">
        <f>IF(N234="nulová",J234,0)</f>
        <v>0</v>
      </c>
      <c r="BJ234" s="15" t="s">
        <v>84</v>
      </c>
      <c r="BK234" s="190">
        <f>ROUND(I234*H234,2)</f>
        <v>0</v>
      </c>
      <c r="BL234" s="15" t="s">
        <v>204</v>
      </c>
      <c r="BM234" s="189" t="s">
        <v>1999</v>
      </c>
    </row>
    <row r="235" s="2" customFormat="1" ht="24.15" customHeight="1">
      <c r="A235" s="34"/>
      <c r="B235" s="176"/>
      <c r="C235" s="177" t="s">
        <v>456</v>
      </c>
      <c r="D235" s="177" t="s">
        <v>142</v>
      </c>
      <c r="E235" s="178" t="s">
        <v>2000</v>
      </c>
      <c r="F235" s="179" t="s">
        <v>2001</v>
      </c>
      <c r="G235" s="180" t="s">
        <v>185</v>
      </c>
      <c r="H235" s="181">
        <v>34</v>
      </c>
      <c r="I235" s="182"/>
      <c r="J235" s="183">
        <f>ROUND(I235*H235,2)</f>
        <v>0</v>
      </c>
      <c r="K235" s="184"/>
      <c r="L235" s="35"/>
      <c r="M235" s="185" t="s">
        <v>1</v>
      </c>
      <c r="N235" s="186" t="s">
        <v>41</v>
      </c>
      <c r="O235" s="78"/>
      <c r="P235" s="187">
        <f>O235*H235</f>
        <v>0</v>
      </c>
      <c r="Q235" s="187">
        <v>0</v>
      </c>
      <c r="R235" s="187">
        <f>Q235*H235</f>
        <v>0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204</v>
      </c>
      <c r="AT235" s="189" t="s">
        <v>142</v>
      </c>
      <c r="AU235" s="189" t="s">
        <v>84</v>
      </c>
      <c r="AY235" s="15" t="s">
        <v>140</v>
      </c>
      <c r="BE235" s="190">
        <f>IF(N235="základná",J235,0)</f>
        <v>0</v>
      </c>
      <c r="BF235" s="190">
        <f>IF(N235="znížená",J235,0)</f>
        <v>0</v>
      </c>
      <c r="BG235" s="190">
        <f>IF(N235="zákl. prenesená",J235,0)</f>
        <v>0</v>
      </c>
      <c r="BH235" s="190">
        <f>IF(N235="zníž. prenesená",J235,0)</f>
        <v>0</v>
      </c>
      <c r="BI235" s="190">
        <f>IF(N235="nulová",J235,0)</f>
        <v>0</v>
      </c>
      <c r="BJ235" s="15" t="s">
        <v>84</v>
      </c>
      <c r="BK235" s="190">
        <f>ROUND(I235*H235,2)</f>
        <v>0</v>
      </c>
      <c r="BL235" s="15" t="s">
        <v>204</v>
      </c>
      <c r="BM235" s="189" t="s">
        <v>2002</v>
      </c>
    </row>
    <row r="236" s="2" customFormat="1" ht="21.75" customHeight="1">
      <c r="A236" s="34"/>
      <c r="B236" s="176"/>
      <c r="C236" s="177" t="s">
        <v>548</v>
      </c>
      <c r="D236" s="177" t="s">
        <v>142</v>
      </c>
      <c r="E236" s="178" t="s">
        <v>2003</v>
      </c>
      <c r="F236" s="179" t="s">
        <v>2004</v>
      </c>
      <c r="G236" s="180" t="s">
        <v>185</v>
      </c>
      <c r="H236" s="181">
        <v>9</v>
      </c>
      <c r="I236" s="182"/>
      <c r="J236" s="183">
        <f>ROUND(I236*H236,2)</f>
        <v>0</v>
      </c>
      <c r="K236" s="184"/>
      <c r="L236" s="35"/>
      <c r="M236" s="185" t="s">
        <v>1</v>
      </c>
      <c r="N236" s="186" t="s">
        <v>41</v>
      </c>
      <c r="O236" s="78"/>
      <c r="P236" s="187">
        <f>O236*H236</f>
        <v>0</v>
      </c>
      <c r="Q236" s="187">
        <v>2.0000000000000002E-05</v>
      </c>
      <c r="R236" s="187">
        <f>Q236*H236</f>
        <v>0.00018000000000000001</v>
      </c>
      <c r="S236" s="187">
        <v>0</v>
      </c>
      <c r="T236" s="18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9" t="s">
        <v>204</v>
      </c>
      <c r="AT236" s="189" t="s">
        <v>142</v>
      </c>
      <c r="AU236" s="189" t="s">
        <v>84</v>
      </c>
      <c r="AY236" s="15" t="s">
        <v>140</v>
      </c>
      <c r="BE236" s="190">
        <f>IF(N236="základná",J236,0)</f>
        <v>0</v>
      </c>
      <c r="BF236" s="190">
        <f>IF(N236="znížená",J236,0)</f>
        <v>0</v>
      </c>
      <c r="BG236" s="190">
        <f>IF(N236="zákl. prenesená",J236,0)</f>
        <v>0</v>
      </c>
      <c r="BH236" s="190">
        <f>IF(N236="zníž. prenesená",J236,0)</f>
        <v>0</v>
      </c>
      <c r="BI236" s="190">
        <f>IF(N236="nulová",J236,0)</f>
        <v>0</v>
      </c>
      <c r="BJ236" s="15" t="s">
        <v>84</v>
      </c>
      <c r="BK236" s="190">
        <f>ROUND(I236*H236,2)</f>
        <v>0</v>
      </c>
      <c r="BL236" s="15" t="s">
        <v>204</v>
      </c>
      <c r="BM236" s="189" t="s">
        <v>2005</v>
      </c>
    </row>
    <row r="237" s="2" customFormat="1" ht="24.15" customHeight="1">
      <c r="A237" s="34"/>
      <c r="B237" s="176"/>
      <c r="C237" s="191" t="s">
        <v>550</v>
      </c>
      <c r="D237" s="191" t="s">
        <v>323</v>
      </c>
      <c r="E237" s="192" t="s">
        <v>2006</v>
      </c>
      <c r="F237" s="193" t="s">
        <v>2007</v>
      </c>
      <c r="G237" s="194" t="s">
        <v>185</v>
      </c>
      <c r="H237" s="195">
        <v>1</v>
      </c>
      <c r="I237" s="196"/>
      <c r="J237" s="197">
        <f>ROUND(I237*H237,2)</f>
        <v>0</v>
      </c>
      <c r="K237" s="198"/>
      <c r="L237" s="199"/>
      <c r="M237" s="200" t="s">
        <v>1</v>
      </c>
      <c r="N237" s="201" t="s">
        <v>41</v>
      </c>
      <c r="O237" s="78"/>
      <c r="P237" s="187">
        <f>O237*H237</f>
        <v>0</v>
      </c>
      <c r="Q237" s="187">
        <v>0.01468</v>
      </c>
      <c r="R237" s="187">
        <f>Q237*H237</f>
        <v>0.01468</v>
      </c>
      <c r="S237" s="187">
        <v>0</v>
      </c>
      <c r="T237" s="18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9" t="s">
        <v>270</v>
      </c>
      <c r="AT237" s="189" t="s">
        <v>323</v>
      </c>
      <c r="AU237" s="189" t="s">
        <v>84</v>
      </c>
      <c r="AY237" s="15" t="s">
        <v>140</v>
      </c>
      <c r="BE237" s="190">
        <f>IF(N237="základná",J237,0)</f>
        <v>0</v>
      </c>
      <c r="BF237" s="190">
        <f>IF(N237="znížená",J237,0)</f>
        <v>0</v>
      </c>
      <c r="BG237" s="190">
        <f>IF(N237="zákl. prenesená",J237,0)</f>
        <v>0</v>
      </c>
      <c r="BH237" s="190">
        <f>IF(N237="zníž. prenesená",J237,0)</f>
        <v>0</v>
      </c>
      <c r="BI237" s="190">
        <f>IF(N237="nulová",J237,0)</f>
        <v>0</v>
      </c>
      <c r="BJ237" s="15" t="s">
        <v>84</v>
      </c>
      <c r="BK237" s="190">
        <f>ROUND(I237*H237,2)</f>
        <v>0</v>
      </c>
      <c r="BL237" s="15" t="s">
        <v>204</v>
      </c>
      <c r="BM237" s="189" t="s">
        <v>2008</v>
      </c>
    </row>
    <row r="238" s="2" customFormat="1" ht="24.15" customHeight="1">
      <c r="A238" s="34"/>
      <c r="B238" s="176"/>
      <c r="C238" s="191" t="s">
        <v>554</v>
      </c>
      <c r="D238" s="191" t="s">
        <v>323</v>
      </c>
      <c r="E238" s="192" t="s">
        <v>2009</v>
      </c>
      <c r="F238" s="193" t="s">
        <v>2010</v>
      </c>
      <c r="G238" s="194" t="s">
        <v>185</v>
      </c>
      <c r="H238" s="195">
        <v>8</v>
      </c>
      <c r="I238" s="196"/>
      <c r="J238" s="197">
        <f>ROUND(I238*H238,2)</f>
        <v>0</v>
      </c>
      <c r="K238" s="198"/>
      <c r="L238" s="199"/>
      <c r="M238" s="200" t="s">
        <v>1</v>
      </c>
      <c r="N238" s="201" t="s">
        <v>41</v>
      </c>
      <c r="O238" s="78"/>
      <c r="P238" s="187">
        <f>O238*H238</f>
        <v>0</v>
      </c>
      <c r="Q238" s="187">
        <v>0.012</v>
      </c>
      <c r="R238" s="187">
        <f>Q238*H238</f>
        <v>0.096000000000000002</v>
      </c>
      <c r="S238" s="187">
        <v>0</v>
      </c>
      <c r="T238" s="18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9" t="s">
        <v>270</v>
      </c>
      <c r="AT238" s="189" t="s">
        <v>323</v>
      </c>
      <c r="AU238" s="189" t="s">
        <v>84</v>
      </c>
      <c r="AY238" s="15" t="s">
        <v>140</v>
      </c>
      <c r="BE238" s="190">
        <f>IF(N238="základná",J238,0)</f>
        <v>0</v>
      </c>
      <c r="BF238" s="190">
        <f>IF(N238="znížená",J238,0)</f>
        <v>0</v>
      </c>
      <c r="BG238" s="190">
        <f>IF(N238="zákl. prenesená",J238,0)</f>
        <v>0</v>
      </c>
      <c r="BH238" s="190">
        <f>IF(N238="zníž. prenesená",J238,0)</f>
        <v>0</v>
      </c>
      <c r="BI238" s="190">
        <f>IF(N238="nulová",J238,0)</f>
        <v>0</v>
      </c>
      <c r="BJ238" s="15" t="s">
        <v>84</v>
      </c>
      <c r="BK238" s="190">
        <f>ROUND(I238*H238,2)</f>
        <v>0</v>
      </c>
      <c r="BL238" s="15" t="s">
        <v>204</v>
      </c>
      <c r="BM238" s="189" t="s">
        <v>2011</v>
      </c>
    </row>
    <row r="239" s="2" customFormat="1" ht="24.15" customHeight="1">
      <c r="A239" s="34"/>
      <c r="B239" s="176"/>
      <c r="C239" s="177" t="s">
        <v>558</v>
      </c>
      <c r="D239" s="177" t="s">
        <v>142</v>
      </c>
      <c r="E239" s="178" t="s">
        <v>2012</v>
      </c>
      <c r="F239" s="179" t="s">
        <v>2013</v>
      </c>
      <c r="G239" s="180" t="s">
        <v>171</v>
      </c>
      <c r="H239" s="181">
        <v>1500</v>
      </c>
      <c r="I239" s="182"/>
      <c r="J239" s="183">
        <f>ROUND(I239*H239,2)</f>
        <v>0</v>
      </c>
      <c r="K239" s="184"/>
      <c r="L239" s="35"/>
      <c r="M239" s="185" t="s">
        <v>1</v>
      </c>
      <c r="N239" s="186" t="s">
        <v>41</v>
      </c>
      <c r="O239" s="78"/>
      <c r="P239" s="187">
        <f>O239*H239</f>
        <v>0</v>
      </c>
      <c r="Q239" s="187">
        <v>0</v>
      </c>
      <c r="R239" s="187">
        <f>Q239*H239</f>
        <v>0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204</v>
      </c>
      <c r="AT239" s="189" t="s">
        <v>142</v>
      </c>
      <c r="AU239" s="189" t="s">
        <v>84</v>
      </c>
      <c r="AY239" s="15" t="s">
        <v>140</v>
      </c>
      <c r="BE239" s="190">
        <f>IF(N239="základná",J239,0)</f>
        <v>0</v>
      </c>
      <c r="BF239" s="190">
        <f>IF(N239="znížená",J239,0)</f>
        <v>0</v>
      </c>
      <c r="BG239" s="190">
        <f>IF(N239="zákl. prenesená",J239,0)</f>
        <v>0</v>
      </c>
      <c r="BH239" s="190">
        <f>IF(N239="zníž. prenesená",J239,0)</f>
        <v>0</v>
      </c>
      <c r="BI239" s="190">
        <f>IF(N239="nulová",J239,0)</f>
        <v>0</v>
      </c>
      <c r="BJ239" s="15" t="s">
        <v>84</v>
      </c>
      <c r="BK239" s="190">
        <f>ROUND(I239*H239,2)</f>
        <v>0</v>
      </c>
      <c r="BL239" s="15" t="s">
        <v>204</v>
      </c>
      <c r="BM239" s="189" t="s">
        <v>754</v>
      </c>
    </row>
    <row r="240" s="2" customFormat="1" ht="16.5" customHeight="1">
      <c r="A240" s="34"/>
      <c r="B240" s="176"/>
      <c r="C240" s="191" t="s">
        <v>560</v>
      </c>
      <c r="D240" s="191" t="s">
        <v>323</v>
      </c>
      <c r="E240" s="192" t="s">
        <v>2014</v>
      </c>
      <c r="F240" s="193" t="s">
        <v>2015</v>
      </c>
      <c r="G240" s="194" t="s">
        <v>194</v>
      </c>
      <c r="H240" s="195">
        <v>100</v>
      </c>
      <c r="I240" s="196"/>
      <c r="J240" s="197">
        <f>ROUND(I240*H240,2)</f>
        <v>0</v>
      </c>
      <c r="K240" s="198"/>
      <c r="L240" s="199"/>
      <c r="M240" s="200" t="s">
        <v>1</v>
      </c>
      <c r="N240" s="201" t="s">
        <v>41</v>
      </c>
      <c r="O240" s="78"/>
      <c r="P240" s="187">
        <f>O240*H240</f>
        <v>0</v>
      </c>
      <c r="Q240" s="187">
        <v>0</v>
      </c>
      <c r="R240" s="187">
        <f>Q240*H240</f>
        <v>0</v>
      </c>
      <c r="S240" s="187">
        <v>0</v>
      </c>
      <c r="T240" s="18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9" t="s">
        <v>270</v>
      </c>
      <c r="AT240" s="189" t="s">
        <v>323</v>
      </c>
      <c r="AU240" s="189" t="s">
        <v>84</v>
      </c>
      <c r="AY240" s="15" t="s">
        <v>140</v>
      </c>
      <c r="BE240" s="190">
        <f>IF(N240="základná",J240,0)</f>
        <v>0</v>
      </c>
      <c r="BF240" s="190">
        <f>IF(N240="znížená",J240,0)</f>
        <v>0</v>
      </c>
      <c r="BG240" s="190">
        <f>IF(N240="zákl. prenesená",J240,0)</f>
        <v>0</v>
      </c>
      <c r="BH240" s="190">
        <f>IF(N240="zníž. prenesená",J240,0)</f>
        <v>0</v>
      </c>
      <c r="BI240" s="190">
        <f>IF(N240="nulová",J240,0)</f>
        <v>0</v>
      </c>
      <c r="BJ240" s="15" t="s">
        <v>84</v>
      </c>
      <c r="BK240" s="190">
        <f>ROUND(I240*H240,2)</f>
        <v>0</v>
      </c>
      <c r="BL240" s="15" t="s">
        <v>204</v>
      </c>
      <c r="BM240" s="189" t="s">
        <v>2016</v>
      </c>
    </row>
    <row r="241" s="2" customFormat="1" ht="24.15" customHeight="1">
      <c r="A241" s="34"/>
      <c r="B241" s="176"/>
      <c r="C241" s="177" t="s">
        <v>564</v>
      </c>
      <c r="D241" s="177" t="s">
        <v>142</v>
      </c>
      <c r="E241" s="178" t="s">
        <v>1652</v>
      </c>
      <c r="F241" s="179" t="s">
        <v>1653</v>
      </c>
      <c r="G241" s="180" t="s">
        <v>185</v>
      </c>
      <c r="H241" s="181">
        <v>8</v>
      </c>
      <c r="I241" s="182"/>
      <c r="J241" s="183">
        <f>ROUND(I241*H241,2)</f>
        <v>0</v>
      </c>
      <c r="K241" s="184"/>
      <c r="L241" s="35"/>
      <c r="M241" s="185" t="s">
        <v>1</v>
      </c>
      <c r="N241" s="186" t="s">
        <v>41</v>
      </c>
      <c r="O241" s="78"/>
      <c r="P241" s="187">
        <f>O241*H241</f>
        <v>0</v>
      </c>
      <c r="Q241" s="187">
        <v>9.0000000000000006E-05</v>
      </c>
      <c r="R241" s="187">
        <f>Q241*H241</f>
        <v>0.00072000000000000005</v>
      </c>
      <c r="S241" s="187">
        <v>0</v>
      </c>
      <c r="T241" s="18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9" t="s">
        <v>204</v>
      </c>
      <c r="AT241" s="189" t="s">
        <v>142</v>
      </c>
      <c r="AU241" s="189" t="s">
        <v>84</v>
      </c>
      <c r="AY241" s="15" t="s">
        <v>140</v>
      </c>
      <c r="BE241" s="190">
        <f>IF(N241="základná",J241,0)</f>
        <v>0</v>
      </c>
      <c r="BF241" s="190">
        <f>IF(N241="znížená",J241,0)</f>
        <v>0</v>
      </c>
      <c r="BG241" s="190">
        <f>IF(N241="zákl. prenesená",J241,0)</f>
        <v>0</v>
      </c>
      <c r="BH241" s="190">
        <f>IF(N241="zníž. prenesená",J241,0)</f>
        <v>0</v>
      </c>
      <c r="BI241" s="190">
        <f>IF(N241="nulová",J241,0)</f>
        <v>0</v>
      </c>
      <c r="BJ241" s="15" t="s">
        <v>84</v>
      </c>
      <c r="BK241" s="190">
        <f>ROUND(I241*H241,2)</f>
        <v>0</v>
      </c>
      <c r="BL241" s="15" t="s">
        <v>204</v>
      </c>
      <c r="BM241" s="189" t="s">
        <v>2017</v>
      </c>
    </row>
    <row r="242" s="2" customFormat="1" ht="49.05" customHeight="1">
      <c r="A242" s="34"/>
      <c r="B242" s="176"/>
      <c r="C242" s="191" t="s">
        <v>570</v>
      </c>
      <c r="D242" s="191" t="s">
        <v>323</v>
      </c>
      <c r="E242" s="192" t="s">
        <v>2018</v>
      </c>
      <c r="F242" s="193" t="s">
        <v>2019</v>
      </c>
      <c r="G242" s="194" t="s">
        <v>185</v>
      </c>
      <c r="H242" s="195">
        <v>7</v>
      </c>
      <c r="I242" s="196"/>
      <c r="J242" s="197">
        <f>ROUND(I242*H242,2)</f>
        <v>0</v>
      </c>
      <c r="K242" s="198"/>
      <c r="L242" s="199"/>
      <c r="M242" s="200" t="s">
        <v>1</v>
      </c>
      <c r="N242" s="201" t="s">
        <v>41</v>
      </c>
      <c r="O242" s="78"/>
      <c r="P242" s="187">
        <f>O242*H242</f>
        <v>0</v>
      </c>
      <c r="Q242" s="187">
        <v>0</v>
      </c>
      <c r="R242" s="187">
        <f>Q242*H242</f>
        <v>0</v>
      </c>
      <c r="S242" s="187">
        <v>0</v>
      </c>
      <c r="T242" s="18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9" t="s">
        <v>270</v>
      </c>
      <c r="AT242" s="189" t="s">
        <v>323</v>
      </c>
      <c r="AU242" s="189" t="s">
        <v>84</v>
      </c>
      <c r="AY242" s="15" t="s">
        <v>140</v>
      </c>
      <c r="BE242" s="190">
        <f>IF(N242="základná",J242,0)</f>
        <v>0</v>
      </c>
      <c r="BF242" s="190">
        <f>IF(N242="znížená",J242,0)</f>
        <v>0</v>
      </c>
      <c r="BG242" s="190">
        <f>IF(N242="zákl. prenesená",J242,0)</f>
        <v>0</v>
      </c>
      <c r="BH242" s="190">
        <f>IF(N242="zníž. prenesená",J242,0)</f>
        <v>0</v>
      </c>
      <c r="BI242" s="190">
        <f>IF(N242="nulová",J242,0)</f>
        <v>0</v>
      </c>
      <c r="BJ242" s="15" t="s">
        <v>84</v>
      </c>
      <c r="BK242" s="190">
        <f>ROUND(I242*H242,2)</f>
        <v>0</v>
      </c>
      <c r="BL242" s="15" t="s">
        <v>204</v>
      </c>
      <c r="BM242" s="189" t="s">
        <v>2020</v>
      </c>
    </row>
    <row r="243" s="2" customFormat="1" ht="21.75" customHeight="1">
      <c r="A243" s="34"/>
      <c r="B243" s="176"/>
      <c r="C243" s="191" t="s">
        <v>574</v>
      </c>
      <c r="D243" s="191" t="s">
        <v>323</v>
      </c>
      <c r="E243" s="192" t="s">
        <v>2021</v>
      </c>
      <c r="F243" s="193" t="s">
        <v>2022</v>
      </c>
      <c r="G243" s="194" t="s">
        <v>185</v>
      </c>
      <c r="H243" s="195">
        <v>1</v>
      </c>
      <c r="I243" s="196"/>
      <c r="J243" s="197">
        <f>ROUND(I243*H243,2)</f>
        <v>0</v>
      </c>
      <c r="K243" s="198"/>
      <c r="L243" s="199"/>
      <c r="M243" s="200" t="s">
        <v>1</v>
      </c>
      <c r="N243" s="201" t="s">
        <v>41</v>
      </c>
      <c r="O243" s="78"/>
      <c r="P243" s="187">
        <f>O243*H243</f>
        <v>0</v>
      </c>
      <c r="Q243" s="187">
        <v>0</v>
      </c>
      <c r="R243" s="187">
        <f>Q243*H243</f>
        <v>0</v>
      </c>
      <c r="S243" s="187">
        <v>0</v>
      </c>
      <c r="T243" s="18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9" t="s">
        <v>270</v>
      </c>
      <c r="AT243" s="189" t="s">
        <v>323</v>
      </c>
      <c r="AU243" s="189" t="s">
        <v>84</v>
      </c>
      <c r="AY243" s="15" t="s">
        <v>140</v>
      </c>
      <c r="BE243" s="190">
        <f>IF(N243="základná",J243,0)</f>
        <v>0</v>
      </c>
      <c r="BF243" s="190">
        <f>IF(N243="znížená",J243,0)</f>
        <v>0</v>
      </c>
      <c r="BG243" s="190">
        <f>IF(N243="zákl. prenesená",J243,0)</f>
        <v>0</v>
      </c>
      <c r="BH243" s="190">
        <f>IF(N243="zníž. prenesená",J243,0)</f>
        <v>0</v>
      </c>
      <c r="BI243" s="190">
        <f>IF(N243="nulová",J243,0)</f>
        <v>0</v>
      </c>
      <c r="BJ243" s="15" t="s">
        <v>84</v>
      </c>
      <c r="BK243" s="190">
        <f>ROUND(I243*H243,2)</f>
        <v>0</v>
      </c>
      <c r="BL243" s="15" t="s">
        <v>204</v>
      </c>
      <c r="BM243" s="189" t="s">
        <v>2023</v>
      </c>
    </row>
    <row r="244" s="2" customFormat="1" ht="24.15" customHeight="1">
      <c r="A244" s="34"/>
      <c r="B244" s="176"/>
      <c r="C244" s="177" t="s">
        <v>578</v>
      </c>
      <c r="D244" s="177" t="s">
        <v>142</v>
      </c>
      <c r="E244" s="178" t="s">
        <v>2024</v>
      </c>
      <c r="F244" s="179" t="s">
        <v>2025</v>
      </c>
      <c r="G244" s="180" t="s">
        <v>185</v>
      </c>
      <c r="H244" s="181">
        <v>1</v>
      </c>
      <c r="I244" s="182"/>
      <c r="J244" s="183">
        <f>ROUND(I244*H244,2)</f>
        <v>0</v>
      </c>
      <c r="K244" s="184"/>
      <c r="L244" s="35"/>
      <c r="M244" s="185" t="s">
        <v>1</v>
      </c>
      <c r="N244" s="186" t="s">
        <v>41</v>
      </c>
      <c r="O244" s="78"/>
      <c r="P244" s="187">
        <f>O244*H244</f>
        <v>0</v>
      </c>
      <c r="Q244" s="187">
        <v>9.0000000000000006E-05</v>
      </c>
      <c r="R244" s="187">
        <f>Q244*H244</f>
        <v>9.0000000000000006E-05</v>
      </c>
      <c r="S244" s="187">
        <v>0</v>
      </c>
      <c r="T244" s="18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9" t="s">
        <v>204</v>
      </c>
      <c r="AT244" s="189" t="s">
        <v>142</v>
      </c>
      <c r="AU244" s="189" t="s">
        <v>84</v>
      </c>
      <c r="AY244" s="15" t="s">
        <v>140</v>
      </c>
      <c r="BE244" s="190">
        <f>IF(N244="základná",J244,0)</f>
        <v>0</v>
      </c>
      <c r="BF244" s="190">
        <f>IF(N244="znížená",J244,0)</f>
        <v>0</v>
      </c>
      <c r="BG244" s="190">
        <f>IF(N244="zákl. prenesená",J244,0)</f>
        <v>0</v>
      </c>
      <c r="BH244" s="190">
        <f>IF(N244="zníž. prenesená",J244,0)</f>
        <v>0</v>
      </c>
      <c r="BI244" s="190">
        <f>IF(N244="nulová",J244,0)</f>
        <v>0</v>
      </c>
      <c r="BJ244" s="15" t="s">
        <v>84</v>
      </c>
      <c r="BK244" s="190">
        <f>ROUND(I244*H244,2)</f>
        <v>0</v>
      </c>
      <c r="BL244" s="15" t="s">
        <v>204</v>
      </c>
      <c r="BM244" s="189" t="s">
        <v>2026</v>
      </c>
    </row>
    <row r="245" s="2" customFormat="1" ht="49.05" customHeight="1">
      <c r="A245" s="34"/>
      <c r="B245" s="176"/>
      <c r="C245" s="191" t="s">
        <v>582</v>
      </c>
      <c r="D245" s="191" t="s">
        <v>323</v>
      </c>
      <c r="E245" s="192" t="s">
        <v>2027</v>
      </c>
      <c r="F245" s="193" t="s">
        <v>2028</v>
      </c>
      <c r="G245" s="194" t="s">
        <v>185</v>
      </c>
      <c r="H245" s="195">
        <v>1</v>
      </c>
      <c r="I245" s="196"/>
      <c r="J245" s="197">
        <f>ROUND(I245*H245,2)</f>
        <v>0</v>
      </c>
      <c r="K245" s="198"/>
      <c r="L245" s="199"/>
      <c r="M245" s="200" t="s">
        <v>1</v>
      </c>
      <c r="N245" s="201" t="s">
        <v>41</v>
      </c>
      <c r="O245" s="78"/>
      <c r="P245" s="187">
        <f>O245*H245</f>
        <v>0</v>
      </c>
      <c r="Q245" s="187">
        <v>0</v>
      </c>
      <c r="R245" s="187">
        <f>Q245*H245</f>
        <v>0</v>
      </c>
      <c r="S245" s="187">
        <v>0</v>
      </c>
      <c r="T245" s="18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9" t="s">
        <v>270</v>
      </c>
      <c r="AT245" s="189" t="s">
        <v>323</v>
      </c>
      <c r="AU245" s="189" t="s">
        <v>84</v>
      </c>
      <c r="AY245" s="15" t="s">
        <v>140</v>
      </c>
      <c r="BE245" s="190">
        <f>IF(N245="základná",J245,0)</f>
        <v>0</v>
      </c>
      <c r="BF245" s="190">
        <f>IF(N245="znížená",J245,0)</f>
        <v>0</v>
      </c>
      <c r="BG245" s="190">
        <f>IF(N245="zákl. prenesená",J245,0)</f>
        <v>0</v>
      </c>
      <c r="BH245" s="190">
        <f>IF(N245="zníž. prenesená",J245,0)</f>
        <v>0</v>
      </c>
      <c r="BI245" s="190">
        <f>IF(N245="nulová",J245,0)</f>
        <v>0</v>
      </c>
      <c r="BJ245" s="15" t="s">
        <v>84</v>
      </c>
      <c r="BK245" s="190">
        <f>ROUND(I245*H245,2)</f>
        <v>0</v>
      </c>
      <c r="BL245" s="15" t="s">
        <v>204</v>
      </c>
      <c r="BM245" s="189" t="s">
        <v>2029</v>
      </c>
    </row>
    <row r="246" s="2" customFormat="1" ht="24.15" customHeight="1">
      <c r="A246" s="34"/>
      <c r="B246" s="176"/>
      <c r="C246" s="177" t="s">
        <v>586</v>
      </c>
      <c r="D246" s="177" t="s">
        <v>142</v>
      </c>
      <c r="E246" s="178" t="s">
        <v>1658</v>
      </c>
      <c r="F246" s="179" t="s">
        <v>1659</v>
      </c>
      <c r="G246" s="180" t="s">
        <v>185</v>
      </c>
      <c r="H246" s="181">
        <v>1</v>
      </c>
      <c r="I246" s="182"/>
      <c r="J246" s="183">
        <f>ROUND(I246*H246,2)</f>
        <v>0</v>
      </c>
      <c r="K246" s="184"/>
      <c r="L246" s="35"/>
      <c r="M246" s="185" t="s">
        <v>1</v>
      </c>
      <c r="N246" s="186" t="s">
        <v>41</v>
      </c>
      <c r="O246" s="78"/>
      <c r="P246" s="187">
        <f>O246*H246</f>
        <v>0</v>
      </c>
      <c r="Q246" s="187">
        <v>9.0000000000000006E-05</v>
      </c>
      <c r="R246" s="187">
        <f>Q246*H246</f>
        <v>9.0000000000000006E-05</v>
      </c>
      <c r="S246" s="187">
        <v>0</v>
      </c>
      <c r="T246" s="18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9" t="s">
        <v>204</v>
      </c>
      <c r="AT246" s="189" t="s">
        <v>142</v>
      </c>
      <c r="AU246" s="189" t="s">
        <v>84</v>
      </c>
      <c r="AY246" s="15" t="s">
        <v>140</v>
      </c>
      <c r="BE246" s="190">
        <f>IF(N246="základná",J246,0)</f>
        <v>0</v>
      </c>
      <c r="BF246" s="190">
        <f>IF(N246="znížená",J246,0)</f>
        <v>0</v>
      </c>
      <c r="BG246" s="190">
        <f>IF(N246="zákl. prenesená",J246,0)</f>
        <v>0</v>
      </c>
      <c r="BH246" s="190">
        <f>IF(N246="zníž. prenesená",J246,0)</f>
        <v>0</v>
      </c>
      <c r="BI246" s="190">
        <f>IF(N246="nulová",J246,0)</f>
        <v>0</v>
      </c>
      <c r="BJ246" s="15" t="s">
        <v>84</v>
      </c>
      <c r="BK246" s="190">
        <f>ROUND(I246*H246,2)</f>
        <v>0</v>
      </c>
      <c r="BL246" s="15" t="s">
        <v>204</v>
      </c>
      <c r="BM246" s="189" t="s">
        <v>2030</v>
      </c>
    </row>
    <row r="247" s="2" customFormat="1" ht="21.75" customHeight="1">
      <c r="A247" s="34"/>
      <c r="B247" s="176"/>
      <c r="C247" s="191" t="s">
        <v>590</v>
      </c>
      <c r="D247" s="191" t="s">
        <v>323</v>
      </c>
      <c r="E247" s="192" t="s">
        <v>2031</v>
      </c>
      <c r="F247" s="193" t="s">
        <v>2032</v>
      </c>
      <c r="G247" s="194" t="s">
        <v>185</v>
      </c>
      <c r="H247" s="195">
        <v>1</v>
      </c>
      <c r="I247" s="196"/>
      <c r="J247" s="197">
        <f>ROUND(I247*H247,2)</f>
        <v>0</v>
      </c>
      <c r="K247" s="198"/>
      <c r="L247" s="199"/>
      <c r="M247" s="200" t="s">
        <v>1</v>
      </c>
      <c r="N247" s="201" t="s">
        <v>41</v>
      </c>
      <c r="O247" s="78"/>
      <c r="P247" s="187">
        <f>O247*H247</f>
        <v>0</v>
      </c>
      <c r="Q247" s="187">
        <v>0</v>
      </c>
      <c r="R247" s="187">
        <f>Q247*H247</f>
        <v>0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270</v>
      </c>
      <c r="AT247" s="189" t="s">
        <v>323</v>
      </c>
      <c r="AU247" s="189" t="s">
        <v>84</v>
      </c>
      <c r="AY247" s="15" t="s">
        <v>140</v>
      </c>
      <c r="BE247" s="190">
        <f>IF(N247="základná",J247,0)</f>
        <v>0</v>
      </c>
      <c r="BF247" s="190">
        <f>IF(N247="znížená",J247,0)</f>
        <v>0</v>
      </c>
      <c r="BG247" s="190">
        <f>IF(N247="zákl. prenesená",J247,0)</f>
        <v>0</v>
      </c>
      <c r="BH247" s="190">
        <f>IF(N247="zníž. prenesená",J247,0)</f>
        <v>0</v>
      </c>
      <c r="BI247" s="190">
        <f>IF(N247="nulová",J247,0)</f>
        <v>0</v>
      </c>
      <c r="BJ247" s="15" t="s">
        <v>84</v>
      </c>
      <c r="BK247" s="190">
        <f>ROUND(I247*H247,2)</f>
        <v>0</v>
      </c>
      <c r="BL247" s="15" t="s">
        <v>204</v>
      </c>
      <c r="BM247" s="189" t="s">
        <v>2033</v>
      </c>
    </row>
    <row r="248" s="2" customFormat="1" ht="24.15" customHeight="1">
      <c r="A248" s="34"/>
      <c r="B248" s="176"/>
      <c r="C248" s="177" t="s">
        <v>594</v>
      </c>
      <c r="D248" s="177" t="s">
        <v>142</v>
      </c>
      <c r="E248" s="178" t="s">
        <v>2034</v>
      </c>
      <c r="F248" s="179" t="s">
        <v>2035</v>
      </c>
      <c r="G248" s="180" t="s">
        <v>185</v>
      </c>
      <c r="H248" s="181">
        <v>1</v>
      </c>
      <c r="I248" s="182"/>
      <c r="J248" s="183">
        <f>ROUND(I248*H248,2)</f>
        <v>0</v>
      </c>
      <c r="K248" s="184"/>
      <c r="L248" s="35"/>
      <c r="M248" s="185" t="s">
        <v>1</v>
      </c>
      <c r="N248" s="186" t="s">
        <v>41</v>
      </c>
      <c r="O248" s="78"/>
      <c r="P248" s="187">
        <f>O248*H248</f>
        <v>0</v>
      </c>
      <c r="Q248" s="187">
        <v>9.0000000000000006E-05</v>
      </c>
      <c r="R248" s="187">
        <f>Q248*H248</f>
        <v>9.0000000000000006E-05</v>
      </c>
      <c r="S248" s="187">
        <v>0</v>
      </c>
      <c r="T248" s="18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9" t="s">
        <v>204</v>
      </c>
      <c r="AT248" s="189" t="s">
        <v>142</v>
      </c>
      <c r="AU248" s="189" t="s">
        <v>84</v>
      </c>
      <c r="AY248" s="15" t="s">
        <v>140</v>
      </c>
      <c r="BE248" s="190">
        <f>IF(N248="základná",J248,0)</f>
        <v>0</v>
      </c>
      <c r="BF248" s="190">
        <f>IF(N248="znížená",J248,0)</f>
        <v>0</v>
      </c>
      <c r="BG248" s="190">
        <f>IF(N248="zákl. prenesená",J248,0)</f>
        <v>0</v>
      </c>
      <c r="BH248" s="190">
        <f>IF(N248="zníž. prenesená",J248,0)</f>
        <v>0</v>
      </c>
      <c r="BI248" s="190">
        <f>IF(N248="nulová",J248,0)</f>
        <v>0</v>
      </c>
      <c r="BJ248" s="15" t="s">
        <v>84</v>
      </c>
      <c r="BK248" s="190">
        <f>ROUND(I248*H248,2)</f>
        <v>0</v>
      </c>
      <c r="BL248" s="15" t="s">
        <v>204</v>
      </c>
      <c r="BM248" s="189" t="s">
        <v>2036</v>
      </c>
    </row>
    <row r="249" s="2" customFormat="1" ht="49.05" customHeight="1">
      <c r="A249" s="34"/>
      <c r="B249" s="176"/>
      <c r="C249" s="191" t="s">
        <v>598</v>
      </c>
      <c r="D249" s="191" t="s">
        <v>323</v>
      </c>
      <c r="E249" s="192" t="s">
        <v>2037</v>
      </c>
      <c r="F249" s="193" t="s">
        <v>2038</v>
      </c>
      <c r="G249" s="194" t="s">
        <v>185</v>
      </c>
      <c r="H249" s="195">
        <v>1</v>
      </c>
      <c r="I249" s="196"/>
      <c r="J249" s="197">
        <f>ROUND(I249*H249,2)</f>
        <v>0</v>
      </c>
      <c r="K249" s="198"/>
      <c r="L249" s="199"/>
      <c r="M249" s="200" t="s">
        <v>1</v>
      </c>
      <c r="N249" s="201" t="s">
        <v>41</v>
      </c>
      <c r="O249" s="78"/>
      <c r="P249" s="187">
        <f>O249*H249</f>
        <v>0</v>
      </c>
      <c r="Q249" s="187">
        <v>0</v>
      </c>
      <c r="R249" s="187">
        <f>Q249*H249</f>
        <v>0</v>
      </c>
      <c r="S249" s="187">
        <v>0</v>
      </c>
      <c r="T249" s="18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9" t="s">
        <v>270</v>
      </c>
      <c r="AT249" s="189" t="s">
        <v>323</v>
      </c>
      <c r="AU249" s="189" t="s">
        <v>84</v>
      </c>
      <c r="AY249" s="15" t="s">
        <v>140</v>
      </c>
      <c r="BE249" s="190">
        <f>IF(N249="základná",J249,0)</f>
        <v>0</v>
      </c>
      <c r="BF249" s="190">
        <f>IF(N249="znížená",J249,0)</f>
        <v>0</v>
      </c>
      <c r="BG249" s="190">
        <f>IF(N249="zákl. prenesená",J249,0)</f>
        <v>0</v>
      </c>
      <c r="BH249" s="190">
        <f>IF(N249="zníž. prenesená",J249,0)</f>
        <v>0</v>
      </c>
      <c r="BI249" s="190">
        <f>IF(N249="nulová",J249,0)</f>
        <v>0</v>
      </c>
      <c r="BJ249" s="15" t="s">
        <v>84</v>
      </c>
      <c r="BK249" s="190">
        <f>ROUND(I249*H249,2)</f>
        <v>0</v>
      </c>
      <c r="BL249" s="15" t="s">
        <v>204</v>
      </c>
      <c r="BM249" s="189" t="s">
        <v>2039</v>
      </c>
    </row>
    <row r="250" s="2" customFormat="1" ht="16.5" customHeight="1">
      <c r="A250" s="34"/>
      <c r="B250" s="176"/>
      <c r="C250" s="177" t="s">
        <v>602</v>
      </c>
      <c r="D250" s="177" t="s">
        <v>142</v>
      </c>
      <c r="E250" s="178" t="s">
        <v>1664</v>
      </c>
      <c r="F250" s="179" t="s">
        <v>1665</v>
      </c>
      <c r="G250" s="180" t="s">
        <v>185</v>
      </c>
      <c r="H250" s="181">
        <v>11</v>
      </c>
      <c r="I250" s="182"/>
      <c r="J250" s="183">
        <f>ROUND(I250*H250,2)</f>
        <v>0</v>
      </c>
      <c r="K250" s="184"/>
      <c r="L250" s="35"/>
      <c r="M250" s="185" t="s">
        <v>1</v>
      </c>
      <c r="N250" s="186" t="s">
        <v>41</v>
      </c>
      <c r="O250" s="78"/>
      <c r="P250" s="187">
        <f>O250*H250</f>
        <v>0</v>
      </c>
      <c r="Q250" s="187">
        <v>0</v>
      </c>
      <c r="R250" s="187">
        <f>Q250*H250</f>
        <v>0</v>
      </c>
      <c r="S250" s="187">
        <v>0</v>
      </c>
      <c r="T250" s="188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9" t="s">
        <v>204</v>
      </c>
      <c r="AT250" s="189" t="s">
        <v>142</v>
      </c>
      <c r="AU250" s="189" t="s">
        <v>84</v>
      </c>
      <c r="AY250" s="15" t="s">
        <v>140</v>
      </c>
      <c r="BE250" s="190">
        <f>IF(N250="základná",J250,0)</f>
        <v>0</v>
      </c>
      <c r="BF250" s="190">
        <f>IF(N250="znížená",J250,0)</f>
        <v>0</v>
      </c>
      <c r="BG250" s="190">
        <f>IF(N250="zákl. prenesená",J250,0)</f>
        <v>0</v>
      </c>
      <c r="BH250" s="190">
        <f>IF(N250="zníž. prenesená",J250,0)</f>
        <v>0</v>
      </c>
      <c r="BI250" s="190">
        <f>IF(N250="nulová",J250,0)</f>
        <v>0</v>
      </c>
      <c r="BJ250" s="15" t="s">
        <v>84</v>
      </c>
      <c r="BK250" s="190">
        <f>ROUND(I250*H250,2)</f>
        <v>0</v>
      </c>
      <c r="BL250" s="15" t="s">
        <v>204</v>
      </c>
      <c r="BM250" s="189" t="s">
        <v>2040</v>
      </c>
    </row>
    <row r="251" s="2" customFormat="1" ht="37.8" customHeight="1">
      <c r="A251" s="34"/>
      <c r="B251" s="176"/>
      <c r="C251" s="191" t="s">
        <v>606</v>
      </c>
      <c r="D251" s="191" t="s">
        <v>323</v>
      </c>
      <c r="E251" s="192" t="s">
        <v>2041</v>
      </c>
      <c r="F251" s="193" t="s">
        <v>2042</v>
      </c>
      <c r="G251" s="194" t="s">
        <v>185</v>
      </c>
      <c r="H251" s="195">
        <v>7</v>
      </c>
      <c r="I251" s="196"/>
      <c r="J251" s="197">
        <f>ROUND(I251*H251,2)</f>
        <v>0</v>
      </c>
      <c r="K251" s="198"/>
      <c r="L251" s="199"/>
      <c r="M251" s="200" t="s">
        <v>1</v>
      </c>
      <c r="N251" s="201" t="s">
        <v>41</v>
      </c>
      <c r="O251" s="78"/>
      <c r="P251" s="187">
        <f>O251*H251</f>
        <v>0</v>
      </c>
      <c r="Q251" s="187">
        <v>0.0088199999999999997</v>
      </c>
      <c r="R251" s="187">
        <f>Q251*H251</f>
        <v>0.061739999999999996</v>
      </c>
      <c r="S251" s="187">
        <v>0</v>
      </c>
      <c r="T251" s="18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9" t="s">
        <v>270</v>
      </c>
      <c r="AT251" s="189" t="s">
        <v>323</v>
      </c>
      <c r="AU251" s="189" t="s">
        <v>84</v>
      </c>
      <c r="AY251" s="15" t="s">
        <v>140</v>
      </c>
      <c r="BE251" s="190">
        <f>IF(N251="základná",J251,0)</f>
        <v>0</v>
      </c>
      <c r="BF251" s="190">
        <f>IF(N251="znížená",J251,0)</f>
        <v>0</v>
      </c>
      <c r="BG251" s="190">
        <f>IF(N251="zákl. prenesená",J251,0)</f>
        <v>0</v>
      </c>
      <c r="BH251" s="190">
        <f>IF(N251="zníž. prenesená",J251,0)</f>
        <v>0</v>
      </c>
      <c r="BI251" s="190">
        <f>IF(N251="nulová",J251,0)</f>
        <v>0</v>
      </c>
      <c r="BJ251" s="15" t="s">
        <v>84</v>
      </c>
      <c r="BK251" s="190">
        <f>ROUND(I251*H251,2)</f>
        <v>0</v>
      </c>
      <c r="BL251" s="15" t="s">
        <v>204</v>
      </c>
      <c r="BM251" s="189" t="s">
        <v>2043</v>
      </c>
    </row>
    <row r="252" s="2" customFormat="1" ht="37.8" customHeight="1">
      <c r="A252" s="34"/>
      <c r="B252" s="176"/>
      <c r="C252" s="191" t="s">
        <v>610</v>
      </c>
      <c r="D252" s="191" t="s">
        <v>323</v>
      </c>
      <c r="E252" s="192" t="s">
        <v>2044</v>
      </c>
      <c r="F252" s="193" t="s">
        <v>2045</v>
      </c>
      <c r="G252" s="194" t="s">
        <v>185</v>
      </c>
      <c r="H252" s="195">
        <v>1</v>
      </c>
      <c r="I252" s="196"/>
      <c r="J252" s="197">
        <f>ROUND(I252*H252,2)</f>
        <v>0</v>
      </c>
      <c r="K252" s="198"/>
      <c r="L252" s="199"/>
      <c r="M252" s="200" t="s">
        <v>1</v>
      </c>
      <c r="N252" s="201" t="s">
        <v>41</v>
      </c>
      <c r="O252" s="78"/>
      <c r="P252" s="187">
        <f>O252*H252</f>
        <v>0</v>
      </c>
      <c r="Q252" s="187">
        <v>0.010189999999999999</v>
      </c>
      <c r="R252" s="187">
        <f>Q252*H252</f>
        <v>0.010189999999999999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270</v>
      </c>
      <c r="AT252" s="189" t="s">
        <v>323</v>
      </c>
      <c r="AU252" s="189" t="s">
        <v>84</v>
      </c>
      <c r="AY252" s="15" t="s">
        <v>140</v>
      </c>
      <c r="BE252" s="190">
        <f>IF(N252="základná",J252,0)</f>
        <v>0</v>
      </c>
      <c r="BF252" s="190">
        <f>IF(N252="znížená",J252,0)</f>
        <v>0</v>
      </c>
      <c r="BG252" s="190">
        <f>IF(N252="zákl. prenesená",J252,0)</f>
        <v>0</v>
      </c>
      <c r="BH252" s="190">
        <f>IF(N252="zníž. prenesená",J252,0)</f>
        <v>0</v>
      </c>
      <c r="BI252" s="190">
        <f>IF(N252="nulová",J252,0)</f>
        <v>0</v>
      </c>
      <c r="BJ252" s="15" t="s">
        <v>84</v>
      </c>
      <c r="BK252" s="190">
        <f>ROUND(I252*H252,2)</f>
        <v>0</v>
      </c>
      <c r="BL252" s="15" t="s">
        <v>204</v>
      </c>
      <c r="BM252" s="189" t="s">
        <v>2046</v>
      </c>
    </row>
    <row r="253" s="2" customFormat="1" ht="37.8" customHeight="1">
      <c r="A253" s="34"/>
      <c r="B253" s="176"/>
      <c r="C253" s="191" t="s">
        <v>617</v>
      </c>
      <c r="D253" s="191" t="s">
        <v>323</v>
      </c>
      <c r="E253" s="192" t="s">
        <v>2047</v>
      </c>
      <c r="F253" s="193" t="s">
        <v>2048</v>
      </c>
      <c r="G253" s="194" t="s">
        <v>185</v>
      </c>
      <c r="H253" s="195">
        <v>1</v>
      </c>
      <c r="I253" s="196"/>
      <c r="J253" s="197">
        <f>ROUND(I253*H253,2)</f>
        <v>0</v>
      </c>
      <c r="K253" s="198"/>
      <c r="L253" s="199"/>
      <c r="M253" s="200" t="s">
        <v>1</v>
      </c>
      <c r="N253" s="201" t="s">
        <v>41</v>
      </c>
      <c r="O253" s="78"/>
      <c r="P253" s="187">
        <f>O253*H253</f>
        <v>0</v>
      </c>
      <c r="Q253" s="187">
        <v>0.014149999999999999</v>
      </c>
      <c r="R253" s="187">
        <f>Q253*H253</f>
        <v>0.014149999999999999</v>
      </c>
      <c r="S253" s="187">
        <v>0</v>
      </c>
      <c r="T253" s="18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9" t="s">
        <v>270</v>
      </c>
      <c r="AT253" s="189" t="s">
        <v>323</v>
      </c>
      <c r="AU253" s="189" t="s">
        <v>84</v>
      </c>
      <c r="AY253" s="15" t="s">
        <v>140</v>
      </c>
      <c r="BE253" s="190">
        <f>IF(N253="základná",J253,0)</f>
        <v>0</v>
      </c>
      <c r="BF253" s="190">
        <f>IF(N253="znížená",J253,0)</f>
        <v>0</v>
      </c>
      <c r="BG253" s="190">
        <f>IF(N253="zákl. prenesená",J253,0)</f>
        <v>0</v>
      </c>
      <c r="BH253" s="190">
        <f>IF(N253="zníž. prenesená",J253,0)</f>
        <v>0</v>
      </c>
      <c r="BI253" s="190">
        <f>IF(N253="nulová",J253,0)</f>
        <v>0</v>
      </c>
      <c r="BJ253" s="15" t="s">
        <v>84</v>
      </c>
      <c r="BK253" s="190">
        <f>ROUND(I253*H253,2)</f>
        <v>0</v>
      </c>
      <c r="BL253" s="15" t="s">
        <v>204</v>
      </c>
      <c r="BM253" s="189" t="s">
        <v>2049</v>
      </c>
    </row>
    <row r="254" s="2" customFormat="1" ht="24.15" customHeight="1">
      <c r="A254" s="34"/>
      <c r="B254" s="176"/>
      <c r="C254" s="191" t="s">
        <v>621</v>
      </c>
      <c r="D254" s="191" t="s">
        <v>323</v>
      </c>
      <c r="E254" s="192" t="s">
        <v>1667</v>
      </c>
      <c r="F254" s="193" t="s">
        <v>1668</v>
      </c>
      <c r="G254" s="194" t="s">
        <v>185</v>
      </c>
      <c r="H254" s="195">
        <v>2</v>
      </c>
      <c r="I254" s="196"/>
      <c r="J254" s="197">
        <f>ROUND(I254*H254,2)</f>
        <v>0</v>
      </c>
      <c r="K254" s="198"/>
      <c r="L254" s="199"/>
      <c r="M254" s="200" t="s">
        <v>1</v>
      </c>
      <c r="N254" s="201" t="s">
        <v>41</v>
      </c>
      <c r="O254" s="78"/>
      <c r="P254" s="187">
        <f>O254*H254</f>
        <v>0</v>
      </c>
      <c r="Q254" s="187">
        <v>0</v>
      </c>
      <c r="R254" s="187">
        <f>Q254*H254</f>
        <v>0</v>
      </c>
      <c r="S254" s="187">
        <v>0</v>
      </c>
      <c r="T254" s="18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9" t="s">
        <v>270</v>
      </c>
      <c r="AT254" s="189" t="s">
        <v>323</v>
      </c>
      <c r="AU254" s="189" t="s">
        <v>84</v>
      </c>
      <c r="AY254" s="15" t="s">
        <v>140</v>
      </c>
      <c r="BE254" s="190">
        <f>IF(N254="základná",J254,0)</f>
        <v>0</v>
      </c>
      <c r="BF254" s="190">
        <f>IF(N254="znížená",J254,0)</f>
        <v>0</v>
      </c>
      <c r="BG254" s="190">
        <f>IF(N254="zákl. prenesená",J254,0)</f>
        <v>0</v>
      </c>
      <c r="BH254" s="190">
        <f>IF(N254="zníž. prenesená",J254,0)</f>
        <v>0</v>
      </c>
      <c r="BI254" s="190">
        <f>IF(N254="nulová",J254,0)</f>
        <v>0</v>
      </c>
      <c r="BJ254" s="15" t="s">
        <v>84</v>
      </c>
      <c r="BK254" s="190">
        <f>ROUND(I254*H254,2)</f>
        <v>0</v>
      </c>
      <c r="BL254" s="15" t="s">
        <v>204</v>
      </c>
      <c r="BM254" s="189" t="s">
        <v>2050</v>
      </c>
    </row>
    <row r="255" s="2" customFormat="1" ht="24.15" customHeight="1">
      <c r="A255" s="34"/>
      <c r="B255" s="176"/>
      <c r="C255" s="177" t="s">
        <v>627</v>
      </c>
      <c r="D255" s="177" t="s">
        <v>142</v>
      </c>
      <c r="E255" s="178" t="s">
        <v>2051</v>
      </c>
      <c r="F255" s="179" t="s">
        <v>2052</v>
      </c>
      <c r="G255" s="180" t="s">
        <v>247</v>
      </c>
      <c r="H255" s="181">
        <v>0.623</v>
      </c>
      <c r="I255" s="182"/>
      <c r="J255" s="183">
        <f>ROUND(I255*H255,2)</f>
        <v>0</v>
      </c>
      <c r="K255" s="184"/>
      <c r="L255" s="35"/>
      <c r="M255" s="185" t="s">
        <v>1</v>
      </c>
      <c r="N255" s="186" t="s">
        <v>41</v>
      </c>
      <c r="O255" s="78"/>
      <c r="P255" s="187">
        <f>O255*H255</f>
        <v>0</v>
      </c>
      <c r="Q255" s="187">
        <v>0</v>
      </c>
      <c r="R255" s="187">
        <f>Q255*H255</f>
        <v>0</v>
      </c>
      <c r="S255" s="187">
        <v>0</v>
      </c>
      <c r="T255" s="18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9" t="s">
        <v>204</v>
      </c>
      <c r="AT255" s="189" t="s">
        <v>142</v>
      </c>
      <c r="AU255" s="189" t="s">
        <v>84</v>
      </c>
      <c r="AY255" s="15" t="s">
        <v>140</v>
      </c>
      <c r="BE255" s="190">
        <f>IF(N255="základná",J255,0)</f>
        <v>0</v>
      </c>
      <c r="BF255" s="190">
        <f>IF(N255="znížená",J255,0)</f>
        <v>0</v>
      </c>
      <c r="BG255" s="190">
        <f>IF(N255="zákl. prenesená",J255,0)</f>
        <v>0</v>
      </c>
      <c r="BH255" s="190">
        <f>IF(N255="zníž. prenesená",J255,0)</f>
        <v>0</v>
      </c>
      <c r="BI255" s="190">
        <f>IF(N255="nulová",J255,0)</f>
        <v>0</v>
      </c>
      <c r="BJ255" s="15" t="s">
        <v>84</v>
      </c>
      <c r="BK255" s="190">
        <f>ROUND(I255*H255,2)</f>
        <v>0</v>
      </c>
      <c r="BL255" s="15" t="s">
        <v>204</v>
      </c>
      <c r="BM255" s="189" t="s">
        <v>2053</v>
      </c>
    </row>
    <row r="256" s="2" customFormat="1" ht="24.15" customHeight="1">
      <c r="A256" s="34"/>
      <c r="B256" s="176"/>
      <c r="C256" s="177" t="s">
        <v>631</v>
      </c>
      <c r="D256" s="177" t="s">
        <v>142</v>
      </c>
      <c r="E256" s="178" t="s">
        <v>1670</v>
      </c>
      <c r="F256" s="179" t="s">
        <v>1671</v>
      </c>
      <c r="G256" s="180" t="s">
        <v>613</v>
      </c>
      <c r="H256" s="202"/>
      <c r="I256" s="182"/>
      <c r="J256" s="183">
        <f>ROUND(I256*H256,2)</f>
        <v>0</v>
      </c>
      <c r="K256" s="184"/>
      <c r="L256" s="35"/>
      <c r="M256" s="185" t="s">
        <v>1</v>
      </c>
      <c r="N256" s="186" t="s">
        <v>41</v>
      </c>
      <c r="O256" s="78"/>
      <c r="P256" s="187">
        <f>O256*H256</f>
        <v>0</v>
      </c>
      <c r="Q256" s="187">
        <v>0</v>
      </c>
      <c r="R256" s="187">
        <f>Q256*H256</f>
        <v>0</v>
      </c>
      <c r="S256" s="187">
        <v>0</v>
      </c>
      <c r="T256" s="18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9" t="s">
        <v>204</v>
      </c>
      <c r="AT256" s="189" t="s">
        <v>142</v>
      </c>
      <c r="AU256" s="189" t="s">
        <v>84</v>
      </c>
      <c r="AY256" s="15" t="s">
        <v>140</v>
      </c>
      <c r="BE256" s="190">
        <f>IF(N256="základná",J256,0)</f>
        <v>0</v>
      </c>
      <c r="BF256" s="190">
        <f>IF(N256="znížená",J256,0)</f>
        <v>0</v>
      </c>
      <c r="BG256" s="190">
        <f>IF(N256="zákl. prenesená",J256,0)</f>
        <v>0</v>
      </c>
      <c r="BH256" s="190">
        <f>IF(N256="zníž. prenesená",J256,0)</f>
        <v>0</v>
      </c>
      <c r="BI256" s="190">
        <f>IF(N256="nulová",J256,0)</f>
        <v>0</v>
      </c>
      <c r="BJ256" s="15" t="s">
        <v>84</v>
      </c>
      <c r="BK256" s="190">
        <f>ROUND(I256*H256,2)</f>
        <v>0</v>
      </c>
      <c r="BL256" s="15" t="s">
        <v>204</v>
      </c>
      <c r="BM256" s="189" t="s">
        <v>2054</v>
      </c>
    </row>
    <row r="257" s="2" customFormat="1" ht="24.15" customHeight="1">
      <c r="A257" s="34"/>
      <c r="B257" s="176"/>
      <c r="C257" s="177" t="s">
        <v>635</v>
      </c>
      <c r="D257" s="177" t="s">
        <v>142</v>
      </c>
      <c r="E257" s="178" t="s">
        <v>1673</v>
      </c>
      <c r="F257" s="179" t="s">
        <v>1674</v>
      </c>
      <c r="G257" s="180" t="s">
        <v>613</v>
      </c>
      <c r="H257" s="202"/>
      <c r="I257" s="182"/>
      <c r="J257" s="183">
        <f>ROUND(I257*H257,2)</f>
        <v>0</v>
      </c>
      <c r="K257" s="184"/>
      <c r="L257" s="35"/>
      <c r="M257" s="185" t="s">
        <v>1</v>
      </c>
      <c r="N257" s="186" t="s">
        <v>41</v>
      </c>
      <c r="O257" s="78"/>
      <c r="P257" s="187">
        <f>O257*H257</f>
        <v>0</v>
      </c>
      <c r="Q257" s="187">
        <v>0</v>
      </c>
      <c r="R257" s="187">
        <f>Q257*H257</f>
        <v>0</v>
      </c>
      <c r="S257" s="187">
        <v>0</v>
      </c>
      <c r="T257" s="18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9" t="s">
        <v>204</v>
      </c>
      <c r="AT257" s="189" t="s">
        <v>142</v>
      </c>
      <c r="AU257" s="189" t="s">
        <v>84</v>
      </c>
      <c r="AY257" s="15" t="s">
        <v>140</v>
      </c>
      <c r="BE257" s="190">
        <f>IF(N257="základná",J257,0)</f>
        <v>0</v>
      </c>
      <c r="BF257" s="190">
        <f>IF(N257="znížená",J257,0)</f>
        <v>0</v>
      </c>
      <c r="BG257" s="190">
        <f>IF(N257="zákl. prenesená",J257,0)</f>
        <v>0</v>
      </c>
      <c r="BH257" s="190">
        <f>IF(N257="zníž. prenesená",J257,0)</f>
        <v>0</v>
      </c>
      <c r="BI257" s="190">
        <f>IF(N257="nulová",J257,0)</f>
        <v>0</v>
      </c>
      <c r="BJ257" s="15" t="s">
        <v>84</v>
      </c>
      <c r="BK257" s="190">
        <f>ROUND(I257*H257,2)</f>
        <v>0</v>
      </c>
      <c r="BL257" s="15" t="s">
        <v>204</v>
      </c>
      <c r="BM257" s="189" t="s">
        <v>2055</v>
      </c>
    </row>
    <row r="258" s="12" customFormat="1" ht="25.92" customHeight="1">
      <c r="A258" s="12"/>
      <c r="B258" s="163"/>
      <c r="C258" s="12"/>
      <c r="D258" s="164" t="s">
        <v>74</v>
      </c>
      <c r="E258" s="165" t="s">
        <v>323</v>
      </c>
      <c r="F258" s="165" t="s">
        <v>950</v>
      </c>
      <c r="G258" s="12"/>
      <c r="H258" s="12"/>
      <c r="I258" s="166"/>
      <c r="J258" s="167">
        <f>BK258</f>
        <v>0</v>
      </c>
      <c r="K258" s="12"/>
      <c r="L258" s="163"/>
      <c r="M258" s="168"/>
      <c r="N258" s="169"/>
      <c r="O258" s="169"/>
      <c r="P258" s="170">
        <f>P259+P261</f>
        <v>0</v>
      </c>
      <c r="Q258" s="169"/>
      <c r="R258" s="170">
        <f>R259+R261</f>
        <v>0</v>
      </c>
      <c r="S258" s="169"/>
      <c r="T258" s="171">
        <f>T259+T261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64" t="s">
        <v>87</v>
      </c>
      <c r="AT258" s="172" t="s">
        <v>74</v>
      </c>
      <c r="AU258" s="172" t="s">
        <v>75</v>
      </c>
      <c r="AY258" s="164" t="s">
        <v>140</v>
      </c>
      <c r="BK258" s="173">
        <f>BK259+BK261</f>
        <v>0</v>
      </c>
    </row>
    <row r="259" s="12" customFormat="1" ht="22.8" customHeight="1">
      <c r="A259" s="12"/>
      <c r="B259" s="163"/>
      <c r="C259" s="12"/>
      <c r="D259" s="164" t="s">
        <v>74</v>
      </c>
      <c r="E259" s="174" t="s">
        <v>2056</v>
      </c>
      <c r="F259" s="174" t="s">
        <v>2057</v>
      </c>
      <c r="G259" s="12"/>
      <c r="H259" s="12"/>
      <c r="I259" s="166"/>
      <c r="J259" s="175">
        <f>BK259</f>
        <v>0</v>
      </c>
      <c r="K259" s="12"/>
      <c r="L259" s="163"/>
      <c r="M259" s="168"/>
      <c r="N259" s="169"/>
      <c r="O259" s="169"/>
      <c r="P259" s="170">
        <f>P260</f>
        <v>0</v>
      </c>
      <c r="Q259" s="169"/>
      <c r="R259" s="170">
        <f>R260</f>
        <v>0</v>
      </c>
      <c r="S259" s="169"/>
      <c r="T259" s="171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64" t="s">
        <v>87</v>
      </c>
      <c r="AT259" s="172" t="s">
        <v>74</v>
      </c>
      <c r="AU259" s="172" t="s">
        <v>80</v>
      </c>
      <c r="AY259" s="164" t="s">
        <v>140</v>
      </c>
      <c r="BK259" s="173">
        <f>BK260</f>
        <v>0</v>
      </c>
    </row>
    <row r="260" s="2" customFormat="1" ht="16.5" customHeight="1">
      <c r="A260" s="34"/>
      <c r="B260" s="176"/>
      <c r="C260" s="177" t="s">
        <v>641</v>
      </c>
      <c r="D260" s="177" t="s">
        <v>142</v>
      </c>
      <c r="E260" s="178" t="s">
        <v>142</v>
      </c>
      <c r="F260" s="179" t="s">
        <v>2058</v>
      </c>
      <c r="G260" s="180" t="s">
        <v>185</v>
      </c>
      <c r="H260" s="181">
        <v>25</v>
      </c>
      <c r="I260" s="182"/>
      <c r="J260" s="183">
        <f>ROUND(I260*H260,2)</f>
        <v>0</v>
      </c>
      <c r="K260" s="184"/>
      <c r="L260" s="35"/>
      <c r="M260" s="185" t="s">
        <v>1</v>
      </c>
      <c r="N260" s="186" t="s">
        <v>41</v>
      </c>
      <c r="O260" s="78"/>
      <c r="P260" s="187">
        <f>O260*H260</f>
        <v>0</v>
      </c>
      <c r="Q260" s="187">
        <v>0</v>
      </c>
      <c r="R260" s="187">
        <f>Q260*H260</f>
        <v>0</v>
      </c>
      <c r="S260" s="187">
        <v>0</v>
      </c>
      <c r="T260" s="18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9" t="s">
        <v>400</v>
      </c>
      <c r="AT260" s="189" t="s">
        <v>142</v>
      </c>
      <c r="AU260" s="189" t="s">
        <v>84</v>
      </c>
      <c r="AY260" s="15" t="s">
        <v>140</v>
      </c>
      <c r="BE260" s="190">
        <f>IF(N260="základná",J260,0)</f>
        <v>0</v>
      </c>
      <c r="BF260" s="190">
        <f>IF(N260="znížená",J260,0)</f>
        <v>0</v>
      </c>
      <c r="BG260" s="190">
        <f>IF(N260="zákl. prenesená",J260,0)</f>
        <v>0</v>
      </c>
      <c r="BH260" s="190">
        <f>IF(N260="zníž. prenesená",J260,0)</f>
        <v>0</v>
      </c>
      <c r="BI260" s="190">
        <f>IF(N260="nulová",J260,0)</f>
        <v>0</v>
      </c>
      <c r="BJ260" s="15" t="s">
        <v>84</v>
      </c>
      <c r="BK260" s="190">
        <f>ROUND(I260*H260,2)</f>
        <v>0</v>
      </c>
      <c r="BL260" s="15" t="s">
        <v>400</v>
      </c>
      <c r="BM260" s="189" t="s">
        <v>2059</v>
      </c>
    </row>
    <row r="261" s="12" customFormat="1" ht="22.8" customHeight="1">
      <c r="A261" s="12"/>
      <c r="B261" s="163"/>
      <c r="C261" s="12"/>
      <c r="D261" s="164" t="s">
        <v>74</v>
      </c>
      <c r="E261" s="174" t="s">
        <v>2060</v>
      </c>
      <c r="F261" s="174" t="s">
        <v>2061</v>
      </c>
      <c r="G261" s="12"/>
      <c r="H261" s="12"/>
      <c r="I261" s="166"/>
      <c r="J261" s="175">
        <f>BK261</f>
        <v>0</v>
      </c>
      <c r="K261" s="12"/>
      <c r="L261" s="163"/>
      <c r="M261" s="168"/>
      <c r="N261" s="169"/>
      <c r="O261" s="169"/>
      <c r="P261" s="170">
        <f>P262</f>
        <v>0</v>
      </c>
      <c r="Q261" s="169"/>
      <c r="R261" s="170">
        <f>R262</f>
        <v>0</v>
      </c>
      <c r="S261" s="169"/>
      <c r="T261" s="171">
        <f>T262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64" t="s">
        <v>87</v>
      </c>
      <c r="AT261" s="172" t="s">
        <v>74</v>
      </c>
      <c r="AU261" s="172" t="s">
        <v>80</v>
      </c>
      <c r="AY261" s="164" t="s">
        <v>140</v>
      </c>
      <c r="BK261" s="173">
        <f>BK262</f>
        <v>0</v>
      </c>
    </row>
    <row r="262" s="2" customFormat="1" ht="16.5" customHeight="1">
      <c r="A262" s="34"/>
      <c r="B262" s="176"/>
      <c r="C262" s="177" t="s">
        <v>645</v>
      </c>
      <c r="D262" s="177" t="s">
        <v>142</v>
      </c>
      <c r="E262" s="178" t="s">
        <v>2062</v>
      </c>
      <c r="F262" s="179" t="s">
        <v>2063</v>
      </c>
      <c r="G262" s="180" t="s">
        <v>185</v>
      </c>
      <c r="H262" s="181">
        <v>1</v>
      </c>
      <c r="I262" s="182"/>
      <c r="J262" s="183">
        <f>ROUND(I262*H262,2)</f>
        <v>0</v>
      </c>
      <c r="K262" s="184"/>
      <c r="L262" s="35"/>
      <c r="M262" s="185" t="s">
        <v>1</v>
      </c>
      <c r="N262" s="186" t="s">
        <v>41</v>
      </c>
      <c r="O262" s="78"/>
      <c r="P262" s="187">
        <f>O262*H262</f>
        <v>0</v>
      </c>
      <c r="Q262" s="187">
        <v>0</v>
      </c>
      <c r="R262" s="187">
        <f>Q262*H262</f>
        <v>0</v>
      </c>
      <c r="S262" s="187">
        <v>0</v>
      </c>
      <c r="T262" s="18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9" t="s">
        <v>400</v>
      </c>
      <c r="AT262" s="189" t="s">
        <v>142</v>
      </c>
      <c r="AU262" s="189" t="s">
        <v>84</v>
      </c>
      <c r="AY262" s="15" t="s">
        <v>140</v>
      </c>
      <c r="BE262" s="190">
        <f>IF(N262="základná",J262,0)</f>
        <v>0</v>
      </c>
      <c r="BF262" s="190">
        <f>IF(N262="znížená",J262,0)</f>
        <v>0</v>
      </c>
      <c r="BG262" s="190">
        <f>IF(N262="zákl. prenesená",J262,0)</f>
        <v>0</v>
      </c>
      <c r="BH262" s="190">
        <f>IF(N262="zníž. prenesená",J262,0)</f>
        <v>0</v>
      </c>
      <c r="BI262" s="190">
        <f>IF(N262="nulová",J262,0)</f>
        <v>0</v>
      </c>
      <c r="BJ262" s="15" t="s">
        <v>84</v>
      </c>
      <c r="BK262" s="190">
        <f>ROUND(I262*H262,2)</f>
        <v>0</v>
      </c>
      <c r="BL262" s="15" t="s">
        <v>400</v>
      </c>
      <c r="BM262" s="189" t="s">
        <v>2064</v>
      </c>
    </row>
    <row r="263" s="12" customFormat="1" ht="25.92" customHeight="1">
      <c r="A263" s="12"/>
      <c r="B263" s="163"/>
      <c r="C263" s="12"/>
      <c r="D263" s="164" t="s">
        <v>74</v>
      </c>
      <c r="E263" s="165" t="s">
        <v>1705</v>
      </c>
      <c r="F263" s="165" t="s">
        <v>1706</v>
      </c>
      <c r="G263" s="12"/>
      <c r="H263" s="12"/>
      <c r="I263" s="166"/>
      <c r="J263" s="167">
        <f>BK263</f>
        <v>0</v>
      </c>
      <c r="K263" s="12"/>
      <c r="L263" s="163"/>
      <c r="M263" s="168"/>
      <c r="N263" s="169"/>
      <c r="O263" s="169"/>
      <c r="P263" s="170">
        <f>SUM(P264:P267)</f>
        <v>0</v>
      </c>
      <c r="Q263" s="169"/>
      <c r="R263" s="170">
        <f>SUM(R264:R267)</f>
        <v>0</v>
      </c>
      <c r="S263" s="169"/>
      <c r="T263" s="171">
        <f>SUM(T264:T267)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164" t="s">
        <v>90</v>
      </c>
      <c r="AT263" s="172" t="s">
        <v>74</v>
      </c>
      <c r="AU263" s="172" t="s">
        <v>75</v>
      </c>
      <c r="AY263" s="164" t="s">
        <v>140</v>
      </c>
      <c r="BK263" s="173">
        <f>SUM(BK264:BK267)</f>
        <v>0</v>
      </c>
    </row>
    <row r="264" s="2" customFormat="1" ht="37.8" customHeight="1">
      <c r="A264" s="34"/>
      <c r="B264" s="176"/>
      <c r="C264" s="177" t="s">
        <v>649</v>
      </c>
      <c r="D264" s="177" t="s">
        <v>142</v>
      </c>
      <c r="E264" s="178" t="s">
        <v>2065</v>
      </c>
      <c r="F264" s="179" t="s">
        <v>1712</v>
      </c>
      <c r="G264" s="180" t="s">
        <v>1331</v>
      </c>
      <c r="H264" s="181">
        <v>40</v>
      </c>
      <c r="I264" s="182"/>
      <c r="J264" s="183">
        <f>ROUND(I264*H264,2)</f>
        <v>0</v>
      </c>
      <c r="K264" s="184"/>
      <c r="L264" s="35"/>
      <c r="M264" s="185" t="s">
        <v>1</v>
      </c>
      <c r="N264" s="186" t="s">
        <v>41</v>
      </c>
      <c r="O264" s="78"/>
      <c r="P264" s="187">
        <f>O264*H264</f>
        <v>0</v>
      </c>
      <c r="Q264" s="187">
        <v>0</v>
      </c>
      <c r="R264" s="187">
        <f>Q264*H264</f>
        <v>0</v>
      </c>
      <c r="S264" s="187">
        <v>0</v>
      </c>
      <c r="T264" s="18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89" t="s">
        <v>1709</v>
      </c>
      <c r="AT264" s="189" t="s">
        <v>142</v>
      </c>
      <c r="AU264" s="189" t="s">
        <v>80</v>
      </c>
      <c r="AY264" s="15" t="s">
        <v>140</v>
      </c>
      <c r="BE264" s="190">
        <f>IF(N264="základná",J264,0)</f>
        <v>0</v>
      </c>
      <c r="BF264" s="190">
        <f>IF(N264="znížená",J264,0)</f>
        <v>0</v>
      </c>
      <c r="BG264" s="190">
        <f>IF(N264="zákl. prenesená",J264,0)</f>
        <v>0</v>
      </c>
      <c r="BH264" s="190">
        <f>IF(N264="zníž. prenesená",J264,0)</f>
        <v>0</v>
      </c>
      <c r="BI264" s="190">
        <f>IF(N264="nulová",J264,0)</f>
        <v>0</v>
      </c>
      <c r="BJ264" s="15" t="s">
        <v>84</v>
      </c>
      <c r="BK264" s="190">
        <f>ROUND(I264*H264,2)</f>
        <v>0</v>
      </c>
      <c r="BL264" s="15" t="s">
        <v>1709</v>
      </c>
      <c r="BM264" s="189" t="s">
        <v>2066</v>
      </c>
    </row>
    <row r="265" s="2" customFormat="1" ht="37.8" customHeight="1">
      <c r="A265" s="34"/>
      <c r="B265" s="176"/>
      <c r="C265" s="177" t="s">
        <v>653</v>
      </c>
      <c r="D265" s="177" t="s">
        <v>142</v>
      </c>
      <c r="E265" s="178" t="s">
        <v>2067</v>
      </c>
      <c r="F265" s="179" t="s">
        <v>2068</v>
      </c>
      <c r="G265" s="180" t="s">
        <v>1331</v>
      </c>
      <c r="H265" s="181">
        <v>8</v>
      </c>
      <c r="I265" s="182"/>
      <c r="J265" s="183">
        <f>ROUND(I265*H265,2)</f>
        <v>0</v>
      </c>
      <c r="K265" s="184"/>
      <c r="L265" s="35"/>
      <c r="M265" s="185" t="s">
        <v>1</v>
      </c>
      <c r="N265" s="186" t="s">
        <v>41</v>
      </c>
      <c r="O265" s="78"/>
      <c r="P265" s="187">
        <f>O265*H265</f>
        <v>0</v>
      </c>
      <c r="Q265" s="187">
        <v>0</v>
      </c>
      <c r="R265" s="187">
        <f>Q265*H265</f>
        <v>0</v>
      </c>
      <c r="S265" s="187">
        <v>0</v>
      </c>
      <c r="T265" s="18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9" t="s">
        <v>1709</v>
      </c>
      <c r="AT265" s="189" t="s">
        <v>142</v>
      </c>
      <c r="AU265" s="189" t="s">
        <v>80</v>
      </c>
      <c r="AY265" s="15" t="s">
        <v>140</v>
      </c>
      <c r="BE265" s="190">
        <f>IF(N265="základná",J265,0)</f>
        <v>0</v>
      </c>
      <c r="BF265" s="190">
        <f>IF(N265="znížená",J265,0)</f>
        <v>0</v>
      </c>
      <c r="BG265" s="190">
        <f>IF(N265="zákl. prenesená",J265,0)</f>
        <v>0</v>
      </c>
      <c r="BH265" s="190">
        <f>IF(N265="zníž. prenesená",J265,0)</f>
        <v>0</v>
      </c>
      <c r="BI265" s="190">
        <f>IF(N265="nulová",J265,0)</f>
        <v>0</v>
      </c>
      <c r="BJ265" s="15" t="s">
        <v>84</v>
      </c>
      <c r="BK265" s="190">
        <f>ROUND(I265*H265,2)</f>
        <v>0</v>
      </c>
      <c r="BL265" s="15" t="s">
        <v>1709</v>
      </c>
      <c r="BM265" s="189" t="s">
        <v>2069</v>
      </c>
    </row>
    <row r="266" s="2" customFormat="1" ht="37.8" customHeight="1">
      <c r="A266" s="34"/>
      <c r="B266" s="176"/>
      <c r="C266" s="177" t="s">
        <v>657</v>
      </c>
      <c r="D266" s="177" t="s">
        <v>142</v>
      </c>
      <c r="E266" s="178" t="s">
        <v>2070</v>
      </c>
      <c r="F266" s="179" t="s">
        <v>2071</v>
      </c>
      <c r="G266" s="180" t="s">
        <v>1963</v>
      </c>
      <c r="H266" s="181">
        <v>1</v>
      </c>
      <c r="I266" s="182"/>
      <c r="J266" s="183">
        <f>ROUND(I266*H266,2)</f>
        <v>0</v>
      </c>
      <c r="K266" s="184"/>
      <c r="L266" s="35"/>
      <c r="M266" s="185" t="s">
        <v>1</v>
      </c>
      <c r="N266" s="186" t="s">
        <v>41</v>
      </c>
      <c r="O266" s="78"/>
      <c r="P266" s="187">
        <f>O266*H266</f>
        <v>0</v>
      </c>
      <c r="Q266" s="187">
        <v>0</v>
      </c>
      <c r="R266" s="187">
        <f>Q266*H266</f>
        <v>0</v>
      </c>
      <c r="S266" s="187">
        <v>0</v>
      </c>
      <c r="T266" s="188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9" t="s">
        <v>2072</v>
      </c>
      <c r="AT266" s="189" t="s">
        <v>142</v>
      </c>
      <c r="AU266" s="189" t="s">
        <v>80</v>
      </c>
      <c r="AY266" s="15" t="s">
        <v>140</v>
      </c>
      <c r="BE266" s="190">
        <f>IF(N266="základná",J266,0)</f>
        <v>0</v>
      </c>
      <c r="BF266" s="190">
        <f>IF(N266="znížená",J266,0)</f>
        <v>0</v>
      </c>
      <c r="BG266" s="190">
        <f>IF(N266="zákl. prenesená",J266,0)</f>
        <v>0</v>
      </c>
      <c r="BH266" s="190">
        <f>IF(N266="zníž. prenesená",J266,0)</f>
        <v>0</v>
      </c>
      <c r="BI266" s="190">
        <f>IF(N266="nulová",J266,0)</f>
        <v>0</v>
      </c>
      <c r="BJ266" s="15" t="s">
        <v>84</v>
      </c>
      <c r="BK266" s="190">
        <f>ROUND(I266*H266,2)</f>
        <v>0</v>
      </c>
      <c r="BL266" s="15" t="s">
        <v>2072</v>
      </c>
      <c r="BM266" s="189" t="s">
        <v>2073</v>
      </c>
    </row>
    <row r="267" s="2" customFormat="1" ht="24.15" customHeight="1">
      <c r="A267" s="34"/>
      <c r="B267" s="176"/>
      <c r="C267" s="177" t="s">
        <v>661</v>
      </c>
      <c r="D267" s="177" t="s">
        <v>142</v>
      </c>
      <c r="E267" s="178" t="s">
        <v>2074</v>
      </c>
      <c r="F267" s="179" t="s">
        <v>2075</v>
      </c>
      <c r="G267" s="180" t="s">
        <v>1331</v>
      </c>
      <c r="H267" s="181">
        <v>36</v>
      </c>
      <c r="I267" s="182"/>
      <c r="J267" s="183">
        <f>ROUND(I267*H267,2)</f>
        <v>0</v>
      </c>
      <c r="K267" s="184"/>
      <c r="L267" s="35"/>
      <c r="M267" s="203" t="s">
        <v>1</v>
      </c>
      <c r="N267" s="204" t="s">
        <v>41</v>
      </c>
      <c r="O267" s="205"/>
      <c r="P267" s="206">
        <f>O267*H267</f>
        <v>0</v>
      </c>
      <c r="Q267" s="206">
        <v>0</v>
      </c>
      <c r="R267" s="206">
        <f>Q267*H267</f>
        <v>0</v>
      </c>
      <c r="S267" s="206">
        <v>0</v>
      </c>
      <c r="T267" s="207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9" t="s">
        <v>2072</v>
      </c>
      <c r="AT267" s="189" t="s">
        <v>142</v>
      </c>
      <c r="AU267" s="189" t="s">
        <v>80</v>
      </c>
      <c r="AY267" s="15" t="s">
        <v>140</v>
      </c>
      <c r="BE267" s="190">
        <f>IF(N267="základná",J267,0)</f>
        <v>0</v>
      </c>
      <c r="BF267" s="190">
        <f>IF(N267="znížená",J267,0)</f>
        <v>0</v>
      </c>
      <c r="BG267" s="190">
        <f>IF(N267="zákl. prenesená",J267,0)</f>
        <v>0</v>
      </c>
      <c r="BH267" s="190">
        <f>IF(N267="zníž. prenesená",J267,0)</f>
        <v>0</v>
      </c>
      <c r="BI267" s="190">
        <f>IF(N267="nulová",J267,0)</f>
        <v>0</v>
      </c>
      <c r="BJ267" s="15" t="s">
        <v>84</v>
      </c>
      <c r="BK267" s="190">
        <f>ROUND(I267*H267,2)</f>
        <v>0</v>
      </c>
      <c r="BL267" s="15" t="s">
        <v>2072</v>
      </c>
      <c r="BM267" s="189" t="s">
        <v>2076</v>
      </c>
    </row>
    <row r="268" s="2" customFormat="1" ht="6.96" customHeight="1">
      <c r="A268" s="34"/>
      <c r="B268" s="61"/>
      <c r="C268" s="62"/>
      <c r="D268" s="62"/>
      <c r="E268" s="62"/>
      <c r="F268" s="62"/>
      <c r="G268" s="62"/>
      <c r="H268" s="62"/>
      <c r="I268" s="62"/>
      <c r="J268" s="62"/>
      <c r="K268" s="62"/>
      <c r="L268" s="35"/>
      <c r="M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</row>
  </sheetData>
  <autoFilter ref="C127:K267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96</v>
      </c>
      <c r="L4" s="18"/>
      <c r="M4" s="121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22" t="str">
        <f>'Rekapitulácia stavby'!K6</f>
        <v>Zariadenie opatrovateľskej služby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2077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33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20. 1. 2023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1334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1334</v>
      </c>
      <c r="F24" s="34"/>
      <c r="G24" s="34"/>
      <c r="H24" s="34"/>
      <c r="I24" s="28" t="s">
        <v>26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6" t="s">
        <v>35</v>
      </c>
      <c r="E30" s="34"/>
      <c r="F30" s="34"/>
      <c r="G30" s="34"/>
      <c r="H30" s="34"/>
      <c r="I30" s="34"/>
      <c r="J30" s="97">
        <f>ROUND(J124,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7" t="s">
        <v>39</v>
      </c>
      <c r="E33" s="41" t="s">
        <v>40</v>
      </c>
      <c r="F33" s="128">
        <f>ROUND((SUM(BE124:BE193)),  2)</f>
        <v>0</v>
      </c>
      <c r="G33" s="129"/>
      <c r="H33" s="129"/>
      <c r="I33" s="130">
        <v>0.20000000000000001</v>
      </c>
      <c r="J33" s="128">
        <f>ROUND(((SUM(BE124:BE193))*I33),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41</v>
      </c>
      <c r="F34" s="128">
        <f>ROUND((SUM(BF124:BF193)),  2)</f>
        <v>0</v>
      </c>
      <c r="G34" s="129"/>
      <c r="H34" s="129"/>
      <c r="I34" s="130">
        <v>0.20000000000000001</v>
      </c>
      <c r="J34" s="128">
        <f>ROUND(((SUM(BF124:BF193))*I34),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1">
        <f>ROUND((SUM(BG124:BG193)),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1">
        <f>ROUND((SUM(BH124:BH193)),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8">
        <f>ROUND((SUM(BI124:BI193)),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3"/>
      <c r="D39" s="134" t="s">
        <v>45</v>
      </c>
      <c r="E39" s="82"/>
      <c r="F39" s="82"/>
      <c r="G39" s="135" t="s">
        <v>46</v>
      </c>
      <c r="H39" s="136" t="s">
        <v>47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39" t="s">
        <v>51</v>
      </c>
      <c r="G61" s="59" t="s">
        <v>50</v>
      </c>
      <c r="H61" s="37"/>
      <c r="I61" s="37"/>
      <c r="J61" s="140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39" t="s">
        <v>51</v>
      </c>
      <c r="G76" s="59" t="s">
        <v>50</v>
      </c>
      <c r="H76" s="37"/>
      <c r="I76" s="37"/>
      <c r="J76" s="140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100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Zariadenie opatrovateľskej služby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5 - Vzduchotechnika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Vranov nad Topľou</v>
      </c>
      <c r="G89" s="34"/>
      <c r="H89" s="34"/>
      <c r="I89" s="28" t="s">
        <v>21</v>
      </c>
      <c r="J89" s="70" t="str">
        <f>IF(J12="","",J12)</f>
        <v>20. 1. 2023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25.65" customHeight="1">
      <c r="A91" s="34"/>
      <c r="B91" s="35"/>
      <c r="C91" s="28" t="s">
        <v>23</v>
      </c>
      <c r="D91" s="34"/>
      <c r="E91" s="34"/>
      <c r="F91" s="23" t="str">
        <f>E15</f>
        <v>Mesto Vranov nad Topľou</v>
      </c>
      <c r="G91" s="34"/>
      <c r="H91" s="34"/>
      <c r="I91" s="28" t="s">
        <v>30</v>
      </c>
      <c r="J91" s="32" t="str">
        <f>E21</f>
        <v>Ing. Pavol Fedorčák, PhD.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25.6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>Ing. Pavol Fedorčák, PhD.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101</v>
      </c>
      <c r="D94" s="133"/>
      <c r="E94" s="133"/>
      <c r="F94" s="133"/>
      <c r="G94" s="133"/>
      <c r="H94" s="133"/>
      <c r="I94" s="133"/>
      <c r="J94" s="142" t="s">
        <v>102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103</v>
      </c>
      <c r="D96" s="34"/>
      <c r="E96" s="34"/>
      <c r="F96" s="34"/>
      <c r="G96" s="34"/>
      <c r="H96" s="34"/>
      <c r="I96" s="34"/>
      <c r="J96" s="97">
        <f>J124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104</v>
      </c>
    </row>
    <row r="97" hidden="1" s="9" customFormat="1" ht="24.96" customHeight="1">
      <c r="A97" s="9"/>
      <c r="B97" s="144"/>
      <c r="C97" s="9"/>
      <c r="D97" s="145" t="s">
        <v>105</v>
      </c>
      <c r="E97" s="146"/>
      <c r="F97" s="146"/>
      <c r="G97" s="146"/>
      <c r="H97" s="146"/>
      <c r="I97" s="146"/>
      <c r="J97" s="147">
        <f>J125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111</v>
      </c>
      <c r="E98" s="150"/>
      <c r="F98" s="150"/>
      <c r="G98" s="150"/>
      <c r="H98" s="150"/>
      <c r="I98" s="150"/>
      <c r="J98" s="151">
        <f>J126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4"/>
      <c r="C99" s="9"/>
      <c r="D99" s="145" t="s">
        <v>113</v>
      </c>
      <c r="E99" s="146"/>
      <c r="F99" s="146"/>
      <c r="G99" s="146"/>
      <c r="H99" s="146"/>
      <c r="I99" s="146"/>
      <c r="J99" s="147">
        <f>J136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48"/>
      <c r="C100" s="10"/>
      <c r="D100" s="149" t="s">
        <v>116</v>
      </c>
      <c r="E100" s="150"/>
      <c r="F100" s="150"/>
      <c r="G100" s="150"/>
      <c r="H100" s="150"/>
      <c r="I100" s="150"/>
      <c r="J100" s="151">
        <f>J137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8"/>
      <c r="C101" s="10"/>
      <c r="D101" s="149" t="s">
        <v>1337</v>
      </c>
      <c r="E101" s="150"/>
      <c r="F101" s="150"/>
      <c r="G101" s="150"/>
      <c r="H101" s="150"/>
      <c r="I101" s="150"/>
      <c r="J101" s="151">
        <f>J141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44"/>
      <c r="C102" s="9"/>
      <c r="D102" s="145" t="s">
        <v>2078</v>
      </c>
      <c r="E102" s="146"/>
      <c r="F102" s="146"/>
      <c r="G102" s="146"/>
      <c r="H102" s="146"/>
      <c r="I102" s="146"/>
      <c r="J102" s="147">
        <f>J180</f>
        <v>0</v>
      </c>
      <c r="K102" s="9"/>
      <c r="L102" s="14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9" customFormat="1" ht="24.96" customHeight="1">
      <c r="A103" s="9"/>
      <c r="B103" s="144"/>
      <c r="C103" s="9"/>
      <c r="D103" s="145" t="s">
        <v>921</v>
      </c>
      <c r="E103" s="146"/>
      <c r="F103" s="146"/>
      <c r="G103" s="146"/>
      <c r="H103" s="146"/>
      <c r="I103" s="146"/>
      <c r="J103" s="147">
        <f>J188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9" customFormat="1" ht="24.96" customHeight="1">
      <c r="A104" s="9"/>
      <c r="B104" s="144"/>
      <c r="C104" s="9"/>
      <c r="D104" s="145" t="s">
        <v>1338</v>
      </c>
      <c r="E104" s="146"/>
      <c r="F104" s="146"/>
      <c r="G104" s="146"/>
      <c r="H104" s="146"/>
      <c r="I104" s="146"/>
      <c r="J104" s="147">
        <f>J189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hidden="1"/>
    <row r="108" hidden="1"/>
    <row r="109" hidden="1"/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126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122" t="str">
        <f>E7</f>
        <v>Zariadenie opatrovateľskej služby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97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E9</f>
        <v>5 - Vzduchotechnika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F12</f>
        <v>Vranov nad Topľou</v>
      </c>
      <c r="G118" s="34"/>
      <c r="H118" s="34"/>
      <c r="I118" s="28" t="s">
        <v>21</v>
      </c>
      <c r="J118" s="70" t="str">
        <f>IF(J12="","",J12)</f>
        <v>20. 1. 2023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5.65" customHeight="1">
      <c r="A120" s="34"/>
      <c r="B120" s="35"/>
      <c r="C120" s="28" t="s">
        <v>23</v>
      </c>
      <c r="D120" s="34"/>
      <c r="E120" s="34"/>
      <c r="F120" s="23" t="str">
        <f>E15</f>
        <v>Mesto Vranov nad Topľou</v>
      </c>
      <c r="G120" s="34"/>
      <c r="H120" s="34"/>
      <c r="I120" s="28" t="s">
        <v>30</v>
      </c>
      <c r="J120" s="32" t="str">
        <f>E21</f>
        <v>Ing. Pavol Fedorčák, PhD.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5.65" customHeight="1">
      <c r="A121" s="34"/>
      <c r="B121" s="35"/>
      <c r="C121" s="28" t="s">
        <v>27</v>
      </c>
      <c r="D121" s="34"/>
      <c r="E121" s="34"/>
      <c r="F121" s="23" t="str">
        <f>IF(E18="","",E18)</f>
        <v>Vyplň údaj</v>
      </c>
      <c r="G121" s="34"/>
      <c r="H121" s="34"/>
      <c r="I121" s="28" t="s">
        <v>32</v>
      </c>
      <c r="J121" s="32" t="str">
        <f>E24</f>
        <v>Ing. Pavol Fedorčák, PhD.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52"/>
      <c r="B123" s="153"/>
      <c r="C123" s="154" t="s">
        <v>127</v>
      </c>
      <c r="D123" s="155" t="s">
        <v>60</v>
      </c>
      <c r="E123" s="155" t="s">
        <v>56</v>
      </c>
      <c r="F123" s="155" t="s">
        <v>57</v>
      </c>
      <c r="G123" s="155" t="s">
        <v>128</v>
      </c>
      <c r="H123" s="155" t="s">
        <v>129</v>
      </c>
      <c r="I123" s="155" t="s">
        <v>130</v>
      </c>
      <c r="J123" s="156" t="s">
        <v>102</v>
      </c>
      <c r="K123" s="157" t="s">
        <v>131</v>
      </c>
      <c r="L123" s="158"/>
      <c r="M123" s="87" t="s">
        <v>1</v>
      </c>
      <c r="N123" s="88" t="s">
        <v>39</v>
      </c>
      <c r="O123" s="88" t="s">
        <v>132</v>
      </c>
      <c r="P123" s="88" t="s">
        <v>133</v>
      </c>
      <c r="Q123" s="88" t="s">
        <v>134</v>
      </c>
      <c r="R123" s="88" t="s">
        <v>135</v>
      </c>
      <c r="S123" s="88" t="s">
        <v>136</v>
      </c>
      <c r="T123" s="89" t="s">
        <v>137</v>
      </c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</row>
    <row r="124" s="2" customFormat="1" ht="22.8" customHeight="1">
      <c r="A124" s="34"/>
      <c r="B124" s="35"/>
      <c r="C124" s="94" t="s">
        <v>103</v>
      </c>
      <c r="D124" s="34"/>
      <c r="E124" s="34"/>
      <c r="F124" s="34"/>
      <c r="G124" s="34"/>
      <c r="H124" s="34"/>
      <c r="I124" s="34"/>
      <c r="J124" s="159">
        <f>BK124</f>
        <v>0</v>
      </c>
      <c r="K124" s="34"/>
      <c r="L124" s="35"/>
      <c r="M124" s="90"/>
      <c r="N124" s="74"/>
      <c r="O124" s="91"/>
      <c r="P124" s="160">
        <f>P125+P136+P180+P188+P189</f>
        <v>0</v>
      </c>
      <c r="Q124" s="91"/>
      <c r="R124" s="160">
        <f>R125+R136+R180+R188+R189</f>
        <v>0.46452082000000006</v>
      </c>
      <c r="S124" s="91"/>
      <c r="T124" s="161">
        <f>T125+T136+T180+T188+T189</f>
        <v>1.2054999999999998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74</v>
      </c>
      <c r="AU124" s="15" t="s">
        <v>104</v>
      </c>
      <c r="BK124" s="162">
        <f>BK125+BK136+BK180+BK188+BK189</f>
        <v>0</v>
      </c>
    </row>
    <row r="125" s="12" customFormat="1" ht="25.92" customHeight="1">
      <c r="A125" s="12"/>
      <c r="B125" s="163"/>
      <c r="C125" s="12"/>
      <c r="D125" s="164" t="s">
        <v>74</v>
      </c>
      <c r="E125" s="165" t="s">
        <v>138</v>
      </c>
      <c r="F125" s="165" t="s">
        <v>139</v>
      </c>
      <c r="G125" s="12"/>
      <c r="H125" s="12"/>
      <c r="I125" s="166"/>
      <c r="J125" s="167">
        <f>BK125</f>
        <v>0</v>
      </c>
      <c r="K125" s="12"/>
      <c r="L125" s="163"/>
      <c r="M125" s="168"/>
      <c r="N125" s="169"/>
      <c r="O125" s="169"/>
      <c r="P125" s="170">
        <f>P126</f>
        <v>0</v>
      </c>
      <c r="Q125" s="169"/>
      <c r="R125" s="170">
        <f>R126</f>
        <v>0.01695</v>
      </c>
      <c r="S125" s="169"/>
      <c r="T125" s="171">
        <f>T126</f>
        <v>1.2054999999999998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4" t="s">
        <v>80</v>
      </c>
      <c r="AT125" s="172" t="s">
        <v>74</v>
      </c>
      <c r="AU125" s="172" t="s">
        <v>75</v>
      </c>
      <c r="AY125" s="164" t="s">
        <v>140</v>
      </c>
      <c r="BK125" s="173">
        <f>BK126</f>
        <v>0</v>
      </c>
    </row>
    <row r="126" s="12" customFormat="1" ht="22.8" customHeight="1">
      <c r="A126" s="12"/>
      <c r="B126" s="163"/>
      <c r="C126" s="12"/>
      <c r="D126" s="164" t="s">
        <v>74</v>
      </c>
      <c r="E126" s="174" t="s">
        <v>173</v>
      </c>
      <c r="F126" s="174" t="s">
        <v>363</v>
      </c>
      <c r="G126" s="12"/>
      <c r="H126" s="12"/>
      <c r="I126" s="166"/>
      <c r="J126" s="175">
        <f>BK126</f>
        <v>0</v>
      </c>
      <c r="K126" s="12"/>
      <c r="L126" s="163"/>
      <c r="M126" s="168"/>
      <c r="N126" s="169"/>
      <c r="O126" s="169"/>
      <c r="P126" s="170">
        <f>SUM(P127:P135)</f>
        <v>0</v>
      </c>
      <c r="Q126" s="169"/>
      <c r="R126" s="170">
        <f>SUM(R127:R135)</f>
        <v>0.01695</v>
      </c>
      <c r="S126" s="169"/>
      <c r="T126" s="171">
        <f>SUM(T127:T135)</f>
        <v>1.2054999999999998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4" t="s">
        <v>80</v>
      </c>
      <c r="AT126" s="172" t="s">
        <v>74</v>
      </c>
      <c r="AU126" s="172" t="s">
        <v>80</v>
      </c>
      <c r="AY126" s="164" t="s">
        <v>140</v>
      </c>
      <c r="BK126" s="173">
        <f>SUM(BK127:BK135)</f>
        <v>0</v>
      </c>
    </row>
    <row r="127" s="2" customFormat="1" ht="24.15" customHeight="1">
      <c r="A127" s="34"/>
      <c r="B127" s="176"/>
      <c r="C127" s="177" t="s">
        <v>80</v>
      </c>
      <c r="D127" s="177" t="s">
        <v>142</v>
      </c>
      <c r="E127" s="178" t="s">
        <v>2079</v>
      </c>
      <c r="F127" s="179" t="s">
        <v>2080</v>
      </c>
      <c r="G127" s="180" t="s">
        <v>927</v>
      </c>
      <c r="H127" s="181">
        <v>540</v>
      </c>
      <c r="I127" s="182"/>
      <c r="J127" s="183">
        <f>ROUND(I127*H127,2)</f>
        <v>0</v>
      </c>
      <c r="K127" s="184"/>
      <c r="L127" s="35"/>
      <c r="M127" s="185" t="s">
        <v>1</v>
      </c>
      <c r="N127" s="186" t="s">
        <v>41</v>
      </c>
      <c r="O127" s="78"/>
      <c r="P127" s="187">
        <f>O127*H127</f>
        <v>0</v>
      </c>
      <c r="Q127" s="187">
        <v>3.0000000000000001E-05</v>
      </c>
      <c r="R127" s="187">
        <f>Q127*H127</f>
        <v>0.016199999999999999</v>
      </c>
      <c r="S127" s="187">
        <v>0.00095</v>
      </c>
      <c r="T127" s="188">
        <f>S127*H127</f>
        <v>0.51300000000000001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9" t="s">
        <v>90</v>
      </c>
      <c r="AT127" s="189" t="s">
        <v>142</v>
      </c>
      <c r="AU127" s="189" t="s">
        <v>84</v>
      </c>
      <c r="AY127" s="15" t="s">
        <v>140</v>
      </c>
      <c r="BE127" s="190">
        <f>IF(N127="základná",J127,0)</f>
        <v>0</v>
      </c>
      <c r="BF127" s="190">
        <f>IF(N127="znížená",J127,0)</f>
        <v>0</v>
      </c>
      <c r="BG127" s="190">
        <f>IF(N127="zákl. prenesená",J127,0)</f>
        <v>0</v>
      </c>
      <c r="BH127" s="190">
        <f>IF(N127="zníž. prenesená",J127,0)</f>
        <v>0</v>
      </c>
      <c r="BI127" s="190">
        <f>IF(N127="nulová",J127,0)</f>
        <v>0</v>
      </c>
      <c r="BJ127" s="15" t="s">
        <v>84</v>
      </c>
      <c r="BK127" s="190">
        <f>ROUND(I127*H127,2)</f>
        <v>0</v>
      </c>
      <c r="BL127" s="15" t="s">
        <v>90</v>
      </c>
      <c r="BM127" s="189" t="s">
        <v>2081</v>
      </c>
    </row>
    <row r="128" s="2" customFormat="1" ht="24.15" customHeight="1">
      <c r="A128" s="34"/>
      <c r="B128" s="176"/>
      <c r="C128" s="177" t="s">
        <v>84</v>
      </c>
      <c r="D128" s="177" t="s">
        <v>142</v>
      </c>
      <c r="E128" s="178" t="s">
        <v>2082</v>
      </c>
      <c r="F128" s="179" t="s">
        <v>2083</v>
      </c>
      <c r="G128" s="180" t="s">
        <v>927</v>
      </c>
      <c r="H128" s="181">
        <v>25</v>
      </c>
      <c r="I128" s="182"/>
      <c r="J128" s="183">
        <f>ROUND(I128*H128,2)</f>
        <v>0</v>
      </c>
      <c r="K128" s="184"/>
      <c r="L128" s="35"/>
      <c r="M128" s="185" t="s">
        <v>1</v>
      </c>
      <c r="N128" s="186" t="s">
        <v>41</v>
      </c>
      <c r="O128" s="78"/>
      <c r="P128" s="187">
        <f>O128*H128</f>
        <v>0</v>
      </c>
      <c r="Q128" s="187">
        <v>3.0000000000000001E-05</v>
      </c>
      <c r="R128" s="187">
        <f>Q128*H128</f>
        <v>0.00075000000000000002</v>
      </c>
      <c r="S128" s="187">
        <v>0.00054000000000000001</v>
      </c>
      <c r="T128" s="188">
        <f>S128*H128</f>
        <v>0.0135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90</v>
      </c>
      <c r="AT128" s="189" t="s">
        <v>142</v>
      </c>
      <c r="AU128" s="189" t="s">
        <v>84</v>
      </c>
      <c r="AY128" s="15" t="s">
        <v>140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84</v>
      </c>
      <c r="BK128" s="190">
        <f>ROUND(I128*H128,2)</f>
        <v>0</v>
      </c>
      <c r="BL128" s="15" t="s">
        <v>90</v>
      </c>
      <c r="BM128" s="189" t="s">
        <v>2084</v>
      </c>
    </row>
    <row r="129" s="2" customFormat="1" ht="24.15" customHeight="1">
      <c r="A129" s="34"/>
      <c r="B129" s="176"/>
      <c r="C129" s="177" t="s">
        <v>87</v>
      </c>
      <c r="D129" s="177" t="s">
        <v>142</v>
      </c>
      <c r="E129" s="178" t="s">
        <v>1352</v>
      </c>
      <c r="F129" s="179" t="s">
        <v>1353</v>
      </c>
      <c r="G129" s="180" t="s">
        <v>247</v>
      </c>
      <c r="H129" s="181">
        <v>1.206</v>
      </c>
      <c r="I129" s="182"/>
      <c r="J129" s="183">
        <f>ROUND(I129*H129,2)</f>
        <v>0</v>
      </c>
      <c r="K129" s="184"/>
      <c r="L129" s="35"/>
      <c r="M129" s="185" t="s">
        <v>1</v>
      </c>
      <c r="N129" s="186" t="s">
        <v>41</v>
      </c>
      <c r="O129" s="78"/>
      <c r="P129" s="187">
        <f>O129*H129</f>
        <v>0</v>
      </c>
      <c r="Q129" s="187">
        <v>0</v>
      </c>
      <c r="R129" s="187">
        <f>Q129*H129</f>
        <v>0</v>
      </c>
      <c r="S129" s="187">
        <v>0</v>
      </c>
      <c r="T129" s="18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90</v>
      </c>
      <c r="AT129" s="189" t="s">
        <v>142</v>
      </c>
      <c r="AU129" s="189" t="s">
        <v>84</v>
      </c>
      <c r="AY129" s="15" t="s">
        <v>140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84</v>
      </c>
      <c r="BK129" s="190">
        <f>ROUND(I129*H129,2)</f>
        <v>0</v>
      </c>
      <c r="BL129" s="15" t="s">
        <v>90</v>
      </c>
      <c r="BM129" s="189" t="s">
        <v>2085</v>
      </c>
    </row>
    <row r="130" s="2" customFormat="1" ht="24.15" customHeight="1">
      <c r="A130" s="34"/>
      <c r="B130" s="176"/>
      <c r="C130" s="177" t="s">
        <v>90</v>
      </c>
      <c r="D130" s="177" t="s">
        <v>142</v>
      </c>
      <c r="E130" s="178" t="s">
        <v>1355</v>
      </c>
      <c r="F130" s="179" t="s">
        <v>1356</v>
      </c>
      <c r="G130" s="180" t="s">
        <v>247</v>
      </c>
      <c r="H130" s="181">
        <v>1.206</v>
      </c>
      <c r="I130" s="182"/>
      <c r="J130" s="183">
        <f>ROUND(I130*H130,2)</f>
        <v>0</v>
      </c>
      <c r="K130" s="184"/>
      <c r="L130" s="35"/>
      <c r="M130" s="185" t="s">
        <v>1</v>
      </c>
      <c r="N130" s="186" t="s">
        <v>41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90</v>
      </c>
      <c r="AT130" s="189" t="s">
        <v>142</v>
      </c>
      <c r="AU130" s="189" t="s">
        <v>84</v>
      </c>
      <c r="AY130" s="15" t="s">
        <v>140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84</v>
      </c>
      <c r="BK130" s="190">
        <f>ROUND(I130*H130,2)</f>
        <v>0</v>
      </c>
      <c r="BL130" s="15" t="s">
        <v>90</v>
      </c>
      <c r="BM130" s="189" t="s">
        <v>2086</v>
      </c>
    </row>
    <row r="131" s="2" customFormat="1" ht="21.75" customHeight="1">
      <c r="A131" s="34"/>
      <c r="B131" s="176"/>
      <c r="C131" s="177" t="s">
        <v>93</v>
      </c>
      <c r="D131" s="177" t="s">
        <v>142</v>
      </c>
      <c r="E131" s="178" t="s">
        <v>441</v>
      </c>
      <c r="F131" s="179" t="s">
        <v>442</v>
      </c>
      <c r="G131" s="180" t="s">
        <v>247</v>
      </c>
      <c r="H131" s="181">
        <v>1.206</v>
      </c>
      <c r="I131" s="182"/>
      <c r="J131" s="183">
        <f>ROUND(I131*H131,2)</f>
        <v>0</v>
      </c>
      <c r="K131" s="184"/>
      <c r="L131" s="35"/>
      <c r="M131" s="185" t="s">
        <v>1</v>
      </c>
      <c r="N131" s="186" t="s">
        <v>41</v>
      </c>
      <c r="O131" s="78"/>
      <c r="P131" s="187">
        <f>O131*H131</f>
        <v>0</v>
      </c>
      <c r="Q131" s="187">
        <v>0</v>
      </c>
      <c r="R131" s="187">
        <f>Q131*H131</f>
        <v>0</v>
      </c>
      <c r="S131" s="187">
        <v>0</v>
      </c>
      <c r="T131" s="188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90</v>
      </c>
      <c r="AT131" s="189" t="s">
        <v>142</v>
      </c>
      <c r="AU131" s="189" t="s">
        <v>84</v>
      </c>
      <c r="AY131" s="15" t="s">
        <v>140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84</v>
      </c>
      <c r="BK131" s="190">
        <f>ROUND(I131*H131,2)</f>
        <v>0</v>
      </c>
      <c r="BL131" s="15" t="s">
        <v>90</v>
      </c>
      <c r="BM131" s="189" t="s">
        <v>2087</v>
      </c>
    </row>
    <row r="132" s="2" customFormat="1" ht="24.15" customHeight="1">
      <c r="A132" s="34"/>
      <c r="B132" s="176"/>
      <c r="C132" s="177" t="s">
        <v>160</v>
      </c>
      <c r="D132" s="177" t="s">
        <v>142</v>
      </c>
      <c r="E132" s="178" t="s">
        <v>445</v>
      </c>
      <c r="F132" s="179" t="s">
        <v>446</v>
      </c>
      <c r="G132" s="180" t="s">
        <v>247</v>
      </c>
      <c r="H132" s="181">
        <v>1.206</v>
      </c>
      <c r="I132" s="182"/>
      <c r="J132" s="183">
        <f>ROUND(I132*H132,2)</f>
        <v>0</v>
      </c>
      <c r="K132" s="184"/>
      <c r="L132" s="35"/>
      <c r="M132" s="185" t="s">
        <v>1</v>
      </c>
      <c r="N132" s="186" t="s">
        <v>41</v>
      </c>
      <c r="O132" s="78"/>
      <c r="P132" s="187">
        <f>O132*H132</f>
        <v>0</v>
      </c>
      <c r="Q132" s="187">
        <v>0</v>
      </c>
      <c r="R132" s="187">
        <f>Q132*H132</f>
        <v>0</v>
      </c>
      <c r="S132" s="187">
        <v>0</v>
      </c>
      <c r="T132" s="18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9" t="s">
        <v>90</v>
      </c>
      <c r="AT132" s="189" t="s">
        <v>142</v>
      </c>
      <c r="AU132" s="189" t="s">
        <v>84</v>
      </c>
      <c r="AY132" s="15" t="s">
        <v>140</v>
      </c>
      <c r="BE132" s="190">
        <f>IF(N132="základná",J132,0)</f>
        <v>0</v>
      </c>
      <c r="BF132" s="190">
        <f>IF(N132="znížená",J132,0)</f>
        <v>0</v>
      </c>
      <c r="BG132" s="190">
        <f>IF(N132="zákl. prenesená",J132,0)</f>
        <v>0</v>
      </c>
      <c r="BH132" s="190">
        <f>IF(N132="zníž. prenesená",J132,0)</f>
        <v>0</v>
      </c>
      <c r="BI132" s="190">
        <f>IF(N132="nulová",J132,0)</f>
        <v>0</v>
      </c>
      <c r="BJ132" s="15" t="s">
        <v>84</v>
      </c>
      <c r="BK132" s="190">
        <f>ROUND(I132*H132,2)</f>
        <v>0</v>
      </c>
      <c r="BL132" s="15" t="s">
        <v>90</v>
      </c>
      <c r="BM132" s="189" t="s">
        <v>2088</v>
      </c>
    </row>
    <row r="133" s="2" customFormat="1" ht="24.15" customHeight="1">
      <c r="A133" s="34"/>
      <c r="B133" s="176"/>
      <c r="C133" s="177" t="s">
        <v>164</v>
      </c>
      <c r="D133" s="177" t="s">
        <v>142</v>
      </c>
      <c r="E133" s="178" t="s">
        <v>2089</v>
      </c>
      <c r="F133" s="179" t="s">
        <v>2090</v>
      </c>
      <c r="G133" s="180" t="s">
        <v>171</v>
      </c>
      <c r="H133" s="181">
        <v>50</v>
      </c>
      <c r="I133" s="182"/>
      <c r="J133" s="183">
        <f>ROUND(I133*H133,2)</f>
        <v>0</v>
      </c>
      <c r="K133" s="184"/>
      <c r="L133" s="35"/>
      <c r="M133" s="185" t="s">
        <v>1</v>
      </c>
      <c r="N133" s="186" t="s">
        <v>41</v>
      </c>
      <c r="O133" s="78"/>
      <c r="P133" s="187">
        <f>O133*H133</f>
        <v>0</v>
      </c>
      <c r="Q133" s="187">
        <v>0</v>
      </c>
      <c r="R133" s="187">
        <f>Q133*H133</f>
        <v>0</v>
      </c>
      <c r="S133" s="187">
        <v>0.0101</v>
      </c>
      <c r="T133" s="188">
        <f>S133*H133</f>
        <v>0.505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204</v>
      </c>
      <c r="AT133" s="189" t="s">
        <v>142</v>
      </c>
      <c r="AU133" s="189" t="s">
        <v>84</v>
      </c>
      <c r="AY133" s="15" t="s">
        <v>140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84</v>
      </c>
      <c r="BK133" s="190">
        <f>ROUND(I133*H133,2)</f>
        <v>0</v>
      </c>
      <c r="BL133" s="15" t="s">
        <v>204</v>
      </c>
      <c r="BM133" s="189" t="s">
        <v>2091</v>
      </c>
    </row>
    <row r="134" s="2" customFormat="1" ht="24.15" customHeight="1">
      <c r="A134" s="34"/>
      <c r="B134" s="176"/>
      <c r="C134" s="177" t="s">
        <v>168</v>
      </c>
      <c r="D134" s="177" t="s">
        <v>142</v>
      </c>
      <c r="E134" s="178" t="s">
        <v>2092</v>
      </c>
      <c r="F134" s="179" t="s">
        <v>2093</v>
      </c>
      <c r="G134" s="180" t="s">
        <v>171</v>
      </c>
      <c r="H134" s="181">
        <v>20</v>
      </c>
      <c r="I134" s="182"/>
      <c r="J134" s="183">
        <f>ROUND(I134*H134,2)</f>
        <v>0</v>
      </c>
      <c r="K134" s="184"/>
      <c r="L134" s="35"/>
      <c r="M134" s="185" t="s">
        <v>1</v>
      </c>
      <c r="N134" s="186" t="s">
        <v>41</v>
      </c>
      <c r="O134" s="78"/>
      <c r="P134" s="187">
        <f>O134*H134</f>
        <v>0</v>
      </c>
      <c r="Q134" s="187">
        <v>0</v>
      </c>
      <c r="R134" s="187">
        <f>Q134*H134</f>
        <v>0</v>
      </c>
      <c r="S134" s="187">
        <v>0.0086999999999999994</v>
      </c>
      <c r="T134" s="188">
        <f>S134*H134</f>
        <v>0.17399999999999999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204</v>
      </c>
      <c r="AT134" s="189" t="s">
        <v>142</v>
      </c>
      <c r="AU134" s="189" t="s">
        <v>84</v>
      </c>
      <c r="AY134" s="15" t="s">
        <v>140</v>
      </c>
      <c r="BE134" s="190">
        <f>IF(N134="základná",J134,0)</f>
        <v>0</v>
      </c>
      <c r="BF134" s="190">
        <f>IF(N134="znížená",J134,0)</f>
        <v>0</v>
      </c>
      <c r="BG134" s="190">
        <f>IF(N134="zákl. prenesená",J134,0)</f>
        <v>0</v>
      </c>
      <c r="BH134" s="190">
        <f>IF(N134="zníž. prenesená",J134,0)</f>
        <v>0</v>
      </c>
      <c r="BI134" s="190">
        <f>IF(N134="nulová",J134,0)</f>
        <v>0</v>
      </c>
      <c r="BJ134" s="15" t="s">
        <v>84</v>
      </c>
      <c r="BK134" s="190">
        <f>ROUND(I134*H134,2)</f>
        <v>0</v>
      </c>
      <c r="BL134" s="15" t="s">
        <v>204</v>
      </c>
      <c r="BM134" s="189" t="s">
        <v>2094</v>
      </c>
    </row>
    <row r="135" s="2" customFormat="1" ht="24.15" customHeight="1">
      <c r="A135" s="34"/>
      <c r="B135" s="176"/>
      <c r="C135" s="177" t="s">
        <v>173</v>
      </c>
      <c r="D135" s="177" t="s">
        <v>142</v>
      </c>
      <c r="E135" s="178" t="s">
        <v>2095</v>
      </c>
      <c r="F135" s="179" t="s">
        <v>2096</v>
      </c>
      <c r="G135" s="180" t="s">
        <v>247</v>
      </c>
      <c r="H135" s="181">
        <v>1.206</v>
      </c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41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90</v>
      </c>
      <c r="AT135" s="189" t="s">
        <v>142</v>
      </c>
      <c r="AU135" s="189" t="s">
        <v>84</v>
      </c>
      <c r="AY135" s="15" t="s">
        <v>140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84</v>
      </c>
      <c r="BK135" s="190">
        <f>ROUND(I135*H135,2)</f>
        <v>0</v>
      </c>
      <c r="BL135" s="15" t="s">
        <v>90</v>
      </c>
      <c r="BM135" s="189" t="s">
        <v>2097</v>
      </c>
    </row>
    <row r="136" s="12" customFormat="1" ht="25.92" customHeight="1">
      <c r="A136" s="12"/>
      <c r="B136" s="163"/>
      <c r="C136" s="12"/>
      <c r="D136" s="164" t="s">
        <v>74</v>
      </c>
      <c r="E136" s="165" t="s">
        <v>462</v>
      </c>
      <c r="F136" s="165" t="s">
        <v>463</v>
      </c>
      <c r="G136" s="12"/>
      <c r="H136" s="12"/>
      <c r="I136" s="166"/>
      <c r="J136" s="167">
        <f>BK136</f>
        <v>0</v>
      </c>
      <c r="K136" s="12"/>
      <c r="L136" s="163"/>
      <c r="M136" s="168"/>
      <c r="N136" s="169"/>
      <c r="O136" s="169"/>
      <c r="P136" s="170">
        <f>P137+P141</f>
        <v>0</v>
      </c>
      <c r="Q136" s="169"/>
      <c r="R136" s="170">
        <f>R137+R141</f>
        <v>0.43917082000000002</v>
      </c>
      <c r="S136" s="169"/>
      <c r="T136" s="171">
        <f>T137+T141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4" t="s">
        <v>84</v>
      </c>
      <c r="AT136" s="172" t="s">
        <v>74</v>
      </c>
      <c r="AU136" s="172" t="s">
        <v>75</v>
      </c>
      <c r="AY136" s="164" t="s">
        <v>140</v>
      </c>
      <c r="BK136" s="173">
        <f>BK137+BK141</f>
        <v>0</v>
      </c>
    </row>
    <row r="137" s="12" customFormat="1" ht="22.8" customHeight="1">
      <c r="A137" s="12"/>
      <c r="B137" s="163"/>
      <c r="C137" s="12"/>
      <c r="D137" s="164" t="s">
        <v>74</v>
      </c>
      <c r="E137" s="174" t="s">
        <v>615</v>
      </c>
      <c r="F137" s="174" t="s">
        <v>616</v>
      </c>
      <c r="G137" s="12"/>
      <c r="H137" s="12"/>
      <c r="I137" s="166"/>
      <c r="J137" s="175">
        <f>BK137</f>
        <v>0</v>
      </c>
      <c r="K137" s="12"/>
      <c r="L137" s="163"/>
      <c r="M137" s="168"/>
      <c r="N137" s="169"/>
      <c r="O137" s="169"/>
      <c r="P137" s="170">
        <f>SUM(P138:P140)</f>
        <v>0</v>
      </c>
      <c r="Q137" s="169"/>
      <c r="R137" s="170">
        <f>SUM(R138:R140)</f>
        <v>0</v>
      </c>
      <c r="S137" s="169"/>
      <c r="T137" s="171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64" t="s">
        <v>84</v>
      </c>
      <c r="AT137" s="172" t="s">
        <v>74</v>
      </c>
      <c r="AU137" s="172" t="s">
        <v>80</v>
      </c>
      <c r="AY137" s="164" t="s">
        <v>140</v>
      </c>
      <c r="BK137" s="173">
        <f>SUM(BK138:BK140)</f>
        <v>0</v>
      </c>
    </row>
    <row r="138" s="2" customFormat="1" ht="16.5" customHeight="1">
      <c r="A138" s="34"/>
      <c r="B138" s="176"/>
      <c r="C138" s="177" t="s">
        <v>177</v>
      </c>
      <c r="D138" s="177" t="s">
        <v>142</v>
      </c>
      <c r="E138" s="178" t="s">
        <v>1440</v>
      </c>
      <c r="F138" s="179" t="s">
        <v>2098</v>
      </c>
      <c r="G138" s="180" t="s">
        <v>185</v>
      </c>
      <c r="H138" s="181">
        <v>6</v>
      </c>
      <c r="I138" s="182"/>
      <c r="J138" s="183">
        <f>ROUND(I138*H138,2)</f>
        <v>0</v>
      </c>
      <c r="K138" s="184"/>
      <c r="L138" s="35"/>
      <c r="M138" s="185" t="s">
        <v>1</v>
      </c>
      <c r="N138" s="186" t="s">
        <v>41</v>
      </c>
      <c r="O138" s="78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204</v>
      </c>
      <c r="AT138" s="189" t="s">
        <v>142</v>
      </c>
      <c r="AU138" s="189" t="s">
        <v>84</v>
      </c>
      <c r="AY138" s="15" t="s">
        <v>140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84</v>
      </c>
      <c r="BK138" s="190">
        <f>ROUND(I138*H138,2)</f>
        <v>0</v>
      </c>
      <c r="BL138" s="15" t="s">
        <v>204</v>
      </c>
      <c r="BM138" s="189" t="s">
        <v>2099</v>
      </c>
    </row>
    <row r="139" s="2" customFormat="1" ht="16.5" customHeight="1">
      <c r="A139" s="34"/>
      <c r="B139" s="176"/>
      <c r="C139" s="191" t="s">
        <v>182</v>
      </c>
      <c r="D139" s="191" t="s">
        <v>323</v>
      </c>
      <c r="E139" s="192" t="s">
        <v>2100</v>
      </c>
      <c r="F139" s="193" t="s">
        <v>2101</v>
      </c>
      <c r="G139" s="194" t="s">
        <v>185</v>
      </c>
      <c r="H139" s="195">
        <v>1</v>
      </c>
      <c r="I139" s="196"/>
      <c r="J139" s="197">
        <f>ROUND(I139*H139,2)</f>
        <v>0</v>
      </c>
      <c r="K139" s="198"/>
      <c r="L139" s="199"/>
      <c r="M139" s="200" t="s">
        <v>1</v>
      </c>
      <c r="N139" s="201" t="s">
        <v>41</v>
      </c>
      <c r="O139" s="78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270</v>
      </c>
      <c r="AT139" s="189" t="s">
        <v>323</v>
      </c>
      <c r="AU139" s="189" t="s">
        <v>84</v>
      </c>
      <c r="AY139" s="15" t="s">
        <v>140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84</v>
      </c>
      <c r="BK139" s="190">
        <f>ROUND(I139*H139,2)</f>
        <v>0</v>
      </c>
      <c r="BL139" s="15" t="s">
        <v>204</v>
      </c>
      <c r="BM139" s="189" t="s">
        <v>2102</v>
      </c>
    </row>
    <row r="140" s="2" customFormat="1" ht="16.5" customHeight="1">
      <c r="A140" s="34"/>
      <c r="B140" s="176"/>
      <c r="C140" s="191" t="s">
        <v>187</v>
      </c>
      <c r="D140" s="191" t="s">
        <v>323</v>
      </c>
      <c r="E140" s="192" t="s">
        <v>2103</v>
      </c>
      <c r="F140" s="193" t="s">
        <v>2104</v>
      </c>
      <c r="G140" s="194" t="s">
        <v>185</v>
      </c>
      <c r="H140" s="195">
        <v>2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41</v>
      </c>
      <c r="O140" s="78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270</v>
      </c>
      <c r="AT140" s="189" t="s">
        <v>323</v>
      </c>
      <c r="AU140" s="189" t="s">
        <v>84</v>
      </c>
      <c r="AY140" s="15" t="s">
        <v>140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84</v>
      </c>
      <c r="BK140" s="190">
        <f>ROUND(I140*H140,2)</f>
        <v>0</v>
      </c>
      <c r="BL140" s="15" t="s">
        <v>204</v>
      </c>
      <c r="BM140" s="189" t="s">
        <v>2105</v>
      </c>
    </row>
    <row r="141" s="12" customFormat="1" ht="22.8" customHeight="1">
      <c r="A141" s="12"/>
      <c r="B141" s="163"/>
      <c r="C141" s="12"/>
      <c r="D141" s="164" t="s">
        <v>74</v>
      </c>
      <c r="E141" s="174" t="s">
        <v>1676</v>
      </c>
      <c r="F141" s="174" t="s">
        <v>1677</v>
      </c>
      <c r="G141" s="12"/>
      <c r="H141" s="12"/>
      <c r="I141" s="166"/>
      <c r="J141" s="175">
        <f>BK141</f>
        <v>0</v>
      </c>
      <c r="K141" s="12"/>
      <c r="L141" s="163"/>
      <c r="M141" s="168"/>
      <c r="N141" s="169"/>
      <c r="O141" s="169"/>
      <c r="P141" s="170">
        <f>SUM(P142:P179)</f>
        <v>0</v>
      </c>
      <c r="Q141" s="169"/>
      <c r="R141" s="170">
        <f>SUM(R142:R179)</f>
        <v>0.43917082000000002</v>
      </c>
      <c r="S141" s="169"/>
      <c r="T141" s="171">
        <f>SUM(T142:T179)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4" t="s">
        <v>84</v>
      </c>
      <c r="AT141" s="172" t="s">
        <v>74</v>
      </c>
      <c r="AU141" s="172" t="s">
        <v>80</v>
      </c>
      <c r="AY141" s="164" t="s">
        <v>140</v>
      </c>
      <c r="BK141" s="173">
        <f>SUM(BK142:BK179)</f>
        <v>0</v>
      </c>
    </row>
    <row r="142" s="2" customFormat="1" ht="16.5" customHeight="1">
      <c r="A142" s="34"/>
      <c r="B142" s="176"/>
      <c r="C142" s="177" t="s">
        <v>191</v>
      </c>
      <c r="D142" s="177" t="s">
        <v>142</v>
      </c>
      <c r="E142" s="178" t="s">
        <v>2106</v>
      </c>
      <c r="F142" s="179" t="s">
        <v>2107</v>
      </c>
      <c r="G142" s="180" t="s">
        <v>185</v>
      </c>
      <c r="H142" s="181">
        <v>13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41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204</v>
      </c>
      <c r="AT142" s="189" t="s">
        <v>142</v>
      </c>
      <c r="AU142" s="189" t="s">
        <v>84</v>
      </c>
      <c r="AY142" s="15" t="s">
        <v>140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84</v>
      </c>
      <c r="BK142" s="190">
        <f>ROUND(I142*H142,2)</f>
        <v>0</v>
      </c>
      <c r="BL142" s="15" t="s">
        <v>204</v>
      </c>
      <c r="BM142" s="189" t="s">
        <v>2108</v>
      </c>
    </row>
    <row r="143" s="2" customFormat="1" ht="16.5" customHeight="1">
      <c r="A143" s="34"/>
      <c r="B143" s="176"/>
      <c r="C143" s="191" t="s">
        <v>196</v>
      </c>
      <c r="D143" s="191" t="s">
        <v>323</v>
      </c>
      <c r="E143" s="192" t="s">
        <v>2109</v>
      </c>
      <c r="F143" s="193" t="s">
        <v>2110</v>
      </c>
      <c r="G143" s="194" t="s">
        <v>185</v>
      </c>
      <c r="H143" s="195">
        <v>13</v>
      </c>
      <c r="I143" s="196"/>
      <c r="J143" s="197">
        <f>ROUND(I143*H143,2)</f>
        <v>0</v>
      </c>
      <c r="K143" s="198"/>
      <c r="L143" s="199"/>
      <c r="M143" s="200" t="s">
        <v>1</v>
      </c>
      <c r="N143" s="201" t="s">
        <v>41</v>
      </c>
      <c r="O143" s="78"/>
      <c r="P143" s="187">
        <f>O143*H143</f>
        <v>0</v>
      </c>
      <c r="Q143" s="187">
        <v>0.025000000000000001</v>
      </c>
      <c r="R143" s="187">
        <f>Q143*H143</f>
        <v>0.32500000000000001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270</v>
      </c>
      <c r="AT143" s="189" t="s">
        <v>323</v>
      </c>
      <c r="AU143" s="189" t="s">
        <v>84</v>
      </c>
      <c r="AY143" s="15" t="s">
        <v>140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84</v>
      </c>
      <c r="BK143" s="190">
        <f>ROUND(I143*H143,2)</f>
        <v>0</v>
      </c>
      <c r="BL143" s="15" t="s">
        <v>204</v>
      </c>
      <c r="BM143" s="189" t="s">
        <v>2111</v>
      </c>
    </row>
    <row r="144" s="2" customFormat="1" ht="24.15" customHeight="1">
      <c r="A144" s="34"/>
      <c r="B144" s="176"/>
      <c r="C144" s="177" t="s">
        <v>200</v>
      </c>
      <c r="D144" s="177" t="s">
        <v>142</v>
      </c>
      <c r="E144" s="178" t="s">
        <v>2112</v>
      </c>
      <c r="F144" s="179" t="s">
        <v>2113</v>
      </c>
      <c r="G144" s="180" t="s">
        <v>185</v>
      </c>
      <c r="H144" s="181">
        <v>10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41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204</v>
      </c>
      <c r="AT144" s="189" t="s">
        <v>142</v>
      </c>
      <c r="AU144" s="189" t="s">
        <v>84</v>
      </c>
      <c r="AY144" s="15" t="s">
        <v>140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84</v>
      </c>
      <c r="BK144" s="190">
        <f>ROUND(I144*H144,2)</f>
        <v>0</v>
      </c>
      <c r="BL144" s="15" t="s">
        <v>204</v>
      </c>
      <c r="BM144" s="189" t="s">
        <v>2114</v>
      </c>
    </row>
    <row r="145" s="2" customFormat="1" ht="24.15" customHeight="1">
      <c r="A145" s="34"/>
      <c r="B145" s="176"/>
      <c r="C145" s="191" t="s">
        <v>204</v>
      </c>
      <c r="D145" s="191" t="s">
        <v>323</v>
      </c>
      <c r="E145" s="192" t="s">
        <v>2115</v>
      </c>
      <c r="F145" s="193" t="s">
        <v>2116</v>
      </c>
      <c r="G145" s="194" t="s">
        <v>185</v>
      </c>
      <c r="H145" s="195">
        <v>10</v>
      </c>
      <c r="I145" s="196"/>
      <c r="J145" s="197">
        <f>ROUND(I145*H145,2)</f>
        <v>0</v>
      </c>
      <c r="K145" s="198"/>
      <c r="L145" s="199"/>
      <c r="M145" s="200" t="s">
        <v>1</v>
      </c>
      <c r="N145" s="201" t="s">
        <v>41</v>
      </c>
      <c r="O145" s="78"/>
      <c r="P145" s="187">
        <f>O145*H145</f>
        <v>0</v>
      </c>
      <c r="Q145" s="187">
        <v>0.002</v>
      </c>
      <c r="R145" s="187">
        <f>Q145*H145</f>
        <v>0.02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270</v>
      </c>
      <c r="AT145" s="189" t="s">
        <v>323</v>
      </c>
      <c r="AU145" s="189" t="s">
        <v>84</v>
      </c>
      <c r="AY145" s="15" t="s">
        <v>140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84</v>
      </c>
      <c r="BK145" s="190">
        <f>ROUND(I145*H145,2)</f>
        <v>0</v>
      </c>
      <c r="BL145" s="15" t="s">
        <v>204</v>
      </c>
      <c r="BM145" s="189" t="s">
        <v>2117</v>
      </c>
    </row>
    <row r="146" s="2" customFormat="1" ht="16.5" customHeight="1">
      <c r="A146" s="34"/>
      <c r="B146" s="176"/>
      <c r="C146" s="177" t="s">
        <v>208</v>
      </c>
      <c r="D146" s="177" t="s">
        <v>142</v>
      </c>
      <c r="E146" s="178" t="s">
        <v>2118</v>
      </c>
      <c r="F146" s="179" t="s">
        <v>2119</v>
      </c>
      <c r="G146" s="180" t="s">
        <v>194</v>
      </c>
      <c r="H146" s="181">
        <v>18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78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204</v>
      </c>
      <c r="AT146" s="189" t="s">
        <v>142</v>
      </c>
      <c r="AU146" s="189" t="s">
        <v>84</v>
      </c>
      <c r="AY146" s="15" t="s">
        <v>140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84</v>
      </c>
      <c r="BK146" s="190">
        <f>ROUND(I146*H146,2)</f>
        <v>0</v>
      </c>
      <c r="BL146" s="15" t="s">
        <v>204</v>
      </c>
      <c r="BM146" s="189" t="s">
        <v>2120</v>
      </c>
    </row>
    <row r="147" s="2" customFormat="1" ht="16.5" customHeight="1">
      <c r="A147" s="34"/>
      <c r="B147" s="176"/>
      <c r="C147" s="191" t="s">
        <v>212</v>
      </c>
      <c r="D147" s="191" t="s">
        <v>323</v>
      </c>
      <c r="E147" s="192" t="s">
        <v>2121</v>
      </c>
      <c r="F147" s="193" t="s">
        <v>2122</v>
      </c>
      <c r="G147" s="194" t="s">
        <v>194</v>
      </c>
      <c r="H147" s="195">
        <v>18</v>
      </c>
      <c r="I147" s="196"/>
      <c r="J147" s="197">
        <f>ROUND(I147*H147,2)</f>
        <v>0</v>
      </c>
      <c r="K147" s="198"/>
      <c r="L147" s="199"/>
      <c r="M147" s="200" t="s">
        <v>1</v>
      </c>
      <c r="N147" s="201" t="s">
        <v>41</v>
      </c>
      <c r="O147" s="78"/>
      <c r="P147" s="187">
        <f>O147*H147</f>
        <v>0</v>
      </c>
      <c r="Q147" s="187">
        <v>0.00052999999999999998</v>
      </c>
      <c r="R147" s="187">
        <f>Q147*H147</f>
        <v>0.0095399999999999999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270</v>
      </c>
      <c r="AT147" s="189" t="s">
        <v>323</v>
      </c>
      <c r="AU147" s="189" t="s">
        <v>84</v>
      </c>
      <c r="AY147" s="15" t="s">
        <v>140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84</v>
      </c>
      <c r="BK147" s="190">
        <f>ROUND(I147*H147,2)</f>
        <v>0</v>
      </c>
      <c r="BL147" s="15" t="s">
        <v>204</v>
      </c>
      <c r="BM147" s="189" t="s">
        <v>2123</v>
      </c>
    </row>
    <row r="148" s="2" customFormat="1" ht="16.5" customHeight="1">
      <c r="A148" s="34"/>
      <c r="B148" s="176"/>
      <c r="C148" s="177" t="s">
        <v>216</v>
      </c>
      <c r="D148" s="177" t="s">
        <v>142</v>
      </c>
      <c r="E148" s="178" t="s">
        <v>2124</v>
      </c>
      <c r="F148" s="179" t="s">
        <v>2125</v>
      </c>
      <c r="G148" s="180" t="s">
        <v>194</v>
      </c>
      <c r="H148" s="181">
        <v>32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41</v>
      </c>
      <c r="O148" s="78"/>
      <c r="P148" s="187">
        <f>O148*H148</f>
        <v>0</v>
      </c>
      <c r="Q148" s="187">
        <v>0</v>
      </c>
      <c r="R148" s="187">
        <f>Q148*H148</f>
        <v>0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204</v>
      </c>
      <c r="AT148" s="189" t="s">
        <v>142</v>
      </c>
      <c r="AU148" s="189" t="s">
        <v>84</v>
      </c>
      <c r="AY148" s="15" t="s">
        <v>140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84</v>
      </c>
      <c r="BK148" s="190">
        <f>ROUND(I148*H148,2)</f>
        <v>0</v>
      </c>
      <c r="BL148" s="15" t="s">
        <v>204</v>
      </c>
      <c r="BM148" s="189" t="s">
        <v>2126</v>
      </c>
    </row>
    <row r="149" s="2" customFormat="1" ht="16.5" customHeight="1">
      <c r="A149" s="34"/>
      <c r="B149" s="176"/>
      <c r="C149" s="191" t="s">
        <v>7</v>
      </c>
      <c r="D149" s="191" t="s">
        <v>323</v>
      </c>
      <c r="E149" s="192" t="s">
        <v>2127</v>
      </c>
      <c r="F149" s="193" t="s">
        <v>2128</v>
      </c>
      <c r="G149" s="194" t="s">
        <v>194</v>
      </c>
      <c r="H149" s="195">
        <v>32</v>
      </c>
      <c r="I149" s="196"/>
      <c r="J149" s="197">
        <f>ROUND(I149*H149,2)</f>
        <v>0</v>
      </c>
      <c r="K149" s="198"/>
      <c r="L149" s="199"/>
      <c r="M149" s="200" t="s">
        <v>1</v>
      </c>
      <c r="N149" s="201" t="s">
        <v>41</v>
      </c>
      <c r="O149" s="78"/>
      <c r="P149" s="187">
        <f>O149*H149</f>
        <v>0</v>
      </c>
      <c r="Q149" s="187">
        <v>0.00089999999999999998</v>
      </c>
      <c r="R149" s="187">
        <f>Q149*H149</f>
        <v>0.028799999999999999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270</v>
      </c>
      <c r="AT149" s="189" t="s">
        <v>323</v>
      </c>
      <c r="AU149" s="189" t="s">
        <v>84</v>
      </c>
      <c r="AY149" s="15" t="s">
        <v>140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84</v>
      </c>
      <c r="BK149" s="190">
        <f>ROUND(I149*H149,2)</f>
        <v>0</v>
      </c>
      <c r="BL149" s="15" t="s">
        <v>204</v>
      </c>
      <c r="BM149" s="189" t="s">
        <v>2129</v>
      </c>
    </row>
    <row r="150" s="2" customFormat="1" ht="16.5" customHeight="1">
      <c r="A150" s="34"/>
      <c r="B150" s="176"/>
      <c r="C150" s="177" t="s">
        <v>223</v>
      </c>
      <c r="D150" s="177" t="s">
        <v>142</v>
      </c>
      <c r="E150" s="178" t="s">
        <v>2130</v>
      </c>
      <c r="F150" s="179" t="s">
        <v>2131</v>
      </c>
      <c r="G150" s="180" t="s">
        <v>194</v>
      </c>
      <c r="H150" s="181">
        <v>6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41</v>
      </c>
      <c r="O150" s="78"/>
      <c r="P150" s="187">
        <f>O150*H150</f>
        <v>0</v>
      </c>
      <c r="Q150" s="187">
        <v>0</v>
      </c>
      <c r="R150" s="187">
        <f>Q150*H150</f>
        <v>0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204</v>
      </c>
      <c r="AT150" s="189" t="s">
        <v>142</v>
      </c>
      <c r="AU150" s="189" t="s">
        <v>84</v>
      </c>
      <c r="AY150" s="15" t="s">
        <v>140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84</v>
      </c>
      <c r="BK150" s="190">
        <f>ROUND(I150*H150,2)</f>
        <v>0</v>
      </c>
      <c r="BL150" s="15" t="s">
        <v>204</v>
      </c>
      <c r="BM150" s="189" t="s">
        <v>2132</v>
      </c>
    </row>
    <row r="151" s="2" customFormat="1" ht="16.5" customHeight="1">
      <c r="A151" s="34"/>
      <c r="B151" s="176"/>
      <c r="C151" s="191" t="s">
        <v>227</v>
      </c>
      <c r="D151" s="191" t="s">
        <v>323</v>
      </c>
      <c r="E151" s="192" t="s">
        <v>2133</v>
      </c>
      <c r="F151" s="193" t="s">
        <v>2134</v>
      </c>
      <c r="G151" s="194" t="s">
        <v>194</v>
      </c>
      <c r="H151" s="195">
        <v>6</v>
      </c>
      <c r="I151" s="196"/>
      <c r="J151" s="197">
        <f>ROUND(I151*H151,2)</f>
        <v>0</v>
      </c>
      <c r="K151" s="198"/>
      <c r="L151" s="199"/>
      <c r="M151" s="200" t="s">
        <v>1</v>
      </c>
      <c r="N151" s="201" t="s">
        <v>41</v>
      </c>
      <c r="O151" s="78"/>
      <c r="P151" s="187">
        <f>O151*H151</f>
        <v>0</v>
      </c>
      <c r="Q151" s="187">
        <v>0.0011299999999999999</v>
      </c>
      <c r="R151" s="187">
        <f>Q151*H151</f>
        <v>0.0067799999999999996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270</v>
      </c>
      <c r="AT151" s="189" t="s">
        <v>323</v>
      </c>
      <c r="AU151" s="189" t="s">
        <v>84</v>
      </c>
      <c r="AY151" s="15" t="s">
        <v>140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84</v>
      </c>
      <c r="BK151" s="190">
        <f>ROUND(I151*H151,2)</f>
        <v>0</v>
      </c>
      <c r="BL151" s="15" t="s">
        <v>204</v>
      </c>
      <c r="BM151" s="189" t="s">
        <v>2135</v>
      </c>
    </row>
    <row r="152" s="2" customFormat="1" ht="16.5" customHeight="1">
      <c r="A152" s="34"/>
      <c r="B152" s="176"/>
      <c r="C152" s="177" t="s">
        <v>232</v>
      </c>
      <c r="D152" s="177" t="s">
        <v>142</v>
      </c>
      <c r="E152" s="178" t="s">
        <v>2136</v>
      </c>
      <c r="F152" s="179" t="s">
        <v>2137</v>
      </c>
      <c r="G152" s="180" t="s">
        <v>194</v>
      </c>
      <c r="H152" s="181">
        <v>6</v>
      </c>
      <c r="I152" s="182"/>
      <c r="J152" s="183">
        <f>ROUND(I152*H152,2)</f>
        <v>0</v>
      </c>
      <c r="K152" s="184"/>
      <c r="L152" s="35"/>
      <c r="M152" s="185" t="s">
        <v>1</v>
      </c>
      <c r="N152" s="186" t="s">
        <v>41</v>
      </c>
      <c r="O152" s="78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204</v>
      </c>
      <c r="AT152" s="189" t="s">
        <v>142</v>
      </c>
      <c r="AU152" s="189" t="s">
        <v>84</v>
      </c>
      <c r="AY152" s="15" t="s">
        <v>140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84</v>
      </c>
      <c r="BK152" s="190">
        <f>ROUND(I152*H152,2)</f>
        <v>0</v>
      </c>
      <c r="BL152" s="15" t="s">
        <v>204</v>
      </c>
      <c r="BM152" s="189" t="s">
        <v>2138</v>
      </c>
    </row>
    <row r="153" s="2" customFormat="1" ht="16.5" customHeight="1">
      <c r="A153" s="34"/>
      <c r="B153" s="176"/>
      <c r="C153" s="191" t="s">
        <v>236</v>
      </c>
      <c r="D153" s="191" t="s">
        <v>323</v>
      </c>
      <c r="E153" s="192" t="s">
        <v>2139</v>
      </c>
      <c r="F153" s="193" t="s">
        <v>2140</v>
      </c>
      <c r="G153" s="194" t="s">
        <v>194</v>
      </c>
      <c r="H153" s="195">
        <v>6</v>
      </c>
      <c r="I153" s="196"/>
      <c r="J153" s="197">
        <f>ROUND(I153*H153,2)</f>
        <v>0</v>
      </c>
      <c r="K153" s="198"/>
      <c r="L153" s="199"/>
      <c r="M153" s="200" t="s">
        <v>1</v>
      </c>
      <c r="N153" s="201" t="s">
        <v>41</v>
      </c>
      <c r="O153" s="78"/>
      <c r="P153" s="187">
        <f>O153*H153</f>
        <v>0</v>
      </c>
      <c r="Q153" s="187">
        <v>0.0014</v>
      </c>
      <c r="R153" s="187">
        <f>Q153*H153</f>
        <v>0.0083999999999999995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270</v>
      </c>
      <c r="AT153" s="189" t="s">
        <v>323</v>
      </c>
      <c r="AU153" s="189" t="s">
        <v>84</v>
      </c>
      <c r="AY153" s="15" t="s">
        <v>140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84</v>
      </c>
      <c r="BK153" s="190">
        <f>ROUND(I153*H153,2)</f>
        <v>0</v>
      </c>
      <c r="BL153" s="15" t="s">
        <v>204</v>
      </c>
      <c r="BM153" s="189" t="s">
        <v>2141</v>
      </c>
    </row>
    <row r="154" s="2" customFormat="1" ht="21.75" customHeight="1">
      <c r="A154" s="34"/>
      <c r="B154" s="176"/>
      <c r="C154" s="177" t="s">
        <v>240</v>
      </c>
      <c r="D154" s="177" t="s">
        <v>142</v>
      </c>
      <c r="E154" s="178" t="s">
        <v>2142</v>
      </c>
      <c r="F154" s="179" t="s">
        <v>2143</v>
      </c>
      <c r="G154" s="180" t="s">
        <v>194</v>
      </c>
      <c r="H154" s="181">
        <v>12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41</v>
      </c>
      <c r="O154" s="78"/>
      <c r="P154" s="187">
        <f>O154*H154</f>
        <v>0</v>
      </c>
      <c r="Q154" s="187">
        <v>0</v>
      </c>
      <c r="R154" s="187">
        <f>Q154*H154</f>
        <v>0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204</v>
      </c>
      <c r="AT154" s="189" t="s">
        <v>142</v>
      </c>
      <c r="AU154" s="189" t="s">
        <v>84</v>
      </c>
      <c r="AY154" s="15" t="s">
        <v>140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84</v>
      </c>
      <c r="BK154" s="190">
        <f>ROUND(I154*H154,2)</f>
        <v>0</v>
      </c>
      <c r="BL154" s="15" t="s">
        <v>204</v>
      </c>
      <c r="BM154" s="189" t="s">
        <v>2144</v>
      </c>
    </row>
    <row r="155" s="2" customFormat="1" ht="24.15" customHeight="1">
      <c r="A155" s="34"/>
      <c r="B155" s="176"/>
      <c r="C155" s="191" t="s">
        <v>244</v>
      </c>
      <c r="D155" s="191" t="s">
        <v>323</v>
      </c>
      <c r="E155" s="192" t="s">
        <v>2145</v>
      </c>
      <c r="F155" s="193" t="s">
        <v>2146</v>
      </c>
      <c r="G155" s="194" t="s">
        <v>194</v>
      </c>
      <c r="H155" s="195">
        <v>12</v>
      </c>
      <c r="I155" s="196"/>
      <c r="J155" s="197">
        <f>ROUND(I155*H155,2)</f>
        <v>0</v>
      </c>
      <c r="K155" s="198"/>
      <c r="L155" s="199"/>
      <c r="M155" s="200" t="s">
        <v>1</v>
      </c>
      <c r="N155" s="201" t="s">
        <v>41</v>
      </c>
      <c r="O155" s="78"/>
      <c r="P155" s="187">
        <f>O155*H155</f>
        <v>0</v>
      </c>
      <c r="Q155" s="187">
        <v>6.0000000000000002E-05</v>
      </c>
      <c r="R155" s="187">
        <f>Q155*H155</f>
        <v>0.00072000000000000005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270</v>
      </c>
      <c r="AT155" s="189" t="s">
        <v>323</v>
      </c>
      <c r="AU155" s="189" t="s">
        <v>84</v>
      </c>
      <c r="AY155" s="15" t="s">
        <v>140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84</v>
      </c>
      <c r="BK155" s="190">
        <f>ROUND(I155*H155,2)</f>
        <v>0</v>
      </c>
      <c r="BL155" s="15" t="s">
        <v>204</v>
      </c>
      <c r="BM155" s="189" t="s">
        <v>2147</v>
      </c>
    </row>
    <row r="156" s="2" customFormat="1" ht="21.75" customHeight="1">
      <c r="A156" s="34"/>
      <c r="B156" s="176"/>
      <c r="C156" s="177" t="s">
        <v>250</v>
      </c>
      <c r="D156" s="177" t="s">
        <v>142</v>
      </c>
      <c r="E156" s="178" t="s">
        <v>2148</v>
      </c>
      <c r="F156" s="179" t="s">
        <v>2149</v>
      </c>
      <c r="G156" s="180" t="s">
        <v>185</v>
      </c>
      <c r="H156" s="181">
        <v>9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41</v>
      </c>
      <c r="O156" s="78"/>
      <c r="P156" s="187">
        <f>O156*H156</f>
        <v>0</v>
      </c>
      <c r="Q156" s="187">
        <v>0</v>
      </c>
      <c r="R156" s="187">
        <f>Q156*H156</f>
        <v>0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204</v>
      </c>
      <c r="AT156" s="189" t="s">
        <v>142</v>
      </c>
      <c r="AU156" s="189" t="s">
        <v>84</v>
      </c>
      <c r="AY156" s="15" t="s">
        <v>140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84</v>
      </c>
      <c r="BK156" s="190">
        <f>ROUND(I156*H156,2)</f>
        <v>0</v>
      </c>
      <c r="BL156" s="15" t="s">
        <v>204</v>
      </c>
      <c r="BM156" s="189" t="s">
        <v>2150</v>
      </c>
    </row>
    <row r="157" s="2" customFormat="1" ht="16.5" customHeight="1">
      <c r="A157" s="34"/>
      <c r="B157" s="176"/>
      <c r="C157" s="191" t="s">
        <v>254</v>
      </c>
      <c r="D157" s="191" t="s">
        <v>323</v>
      </c>
      <c r="E157" s="192" t="s">
        <v>2151</v>
      </c>
      <c r="F157" s="193" t="s">
        <v>2152</v>
      </c>
      <c r="G157" s="194" t="s">
        <v>185</v>
      </c>
      <c r="H157" s="195">
        <v>8</v>
      </c>
      <c r="I157" s="196"/>
      <c r="J157" s="197">
        <f>ROUND(I157*H157,2)</f>
        <v>0</v>
      </c>
      <c r="K157" s="198"/>
      <c r="L157" s="199"/>
      <c r="M157" s="200" t="s">
        <v>1</v>
      </c>
      <c r="N157" s="201" t="s">
        <v>41</v>
      </c>
      <c r="O157" s="78"/>
      <c r="P157" s="187">
        <f>O157*H157</f>
        <v>0</v>
      </c>
      <c r="Q157" s="187">
        <v>0.0011999999999999999</v>
      </c>
      <c r="R157" s="187">
        <f>Q157*H157</f>
        <v>0.0095999999999999992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270</v>
      </c>
      <c r="AT157" s="189" t="s">
        <v>323</v>
      </c>
      <c r="AU157" s="189" t="s">
        <v>84</v>
      </c>
      <c r="AY157" s="15" t="s">
        <v>140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84</v>
      </c>
      <c r="BK157" s="190">
        <f>ROUND(I157*H157,2)</f>
        <v>0</v>
      </c>
      <c r="BL157" s="15" t="s">
        <v>204</v>
      </c>
      <c r="BM157" s="189" t="s">
        <v>2153</v>
      </c>
    </row>
    <row r="158" s="2" customFormat="1" ht="16.5" customHeight="1">
      <c r="A158" s="34"/>
      <c r="B158" s="176"/>
      <c r="C158" s="191" t="s">
        <v>258</v>
      </c>
      <c r="D158" s="191" t="s">
        <v>323</v>
      </c>
      <c r="E158" s="192" t="s">
        <v>2154</v>
      </c>
      <c r="F158" s="193" t="s">
        <v>2155</v>
      </c>
      <c r="G158" s="194" t="s">
        <v>185</v>
      </c>
      <c r="H158" s="195">
        <v>1</v>
      </c>
      <c r="I158" s="196"/>
      <c r="J158" s="197">
        <f>ROUND(I158*H158,2)</f>
        <v>0</v>
      </c>
      <c r="K158" s="198"/>
      <c r="L158" s="199"/>
      <c r="M158" s="200" t="s">
        <v>1</v>
      </c>
      <c r="N158" s="201" t="s">
        <v>41</v>
      </c>
      <c r="O158" s="78"/>
      <c r="P158" s="187">
        <f>O158*H158</f>
        <v>0</v>
      </c>
      <c r="Q158" s="187">
        <v>0.0016999999999999999</v>
      </c>
      <c r="R158" s="187">
        <f>Q158*H158</f>
        <v>0.0016999999999999999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270</v>
      </c>
      <c r="AT158" s="189" t="s">
        <v>323</v>
      </c>
      <c r="AU158" s="189" t="s">
        <v>84</v>
      </c>
      <c r="AY158" s="15" t="s">
        <v>140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84</v>
      </c>
      <c r="BK158" s="190">
        <f>ROUND(I158*H158,2)</f>
        <v>0</v>
      </c>
      <c r="BL158" s="15" t="s">
        <v>204</v>
      </c>
      <c r="BM158" s="189" t="s">
        <v>2156</v>
      </c>
    </row>
    <row r="159" s="2" customFormat="1" ht="16.5" customHeight="1">
      <c r="A159" s="34"/>
      <c r="B159" s="176"/>
      <c r="C159" s="177" t="s">
        <v>262</v>
      </c>
      <c r="D159" s="177" t="s">
        <v>142</v>
      </c>
      <c r="E159" s="178" t="s">
        <v>2157</v>
      </c>
      <c r="F159" s="179" t="s">
        <v>2158</v>
      </c>
      <c r="G159" s="180" t="s">
        <v>185</v>
      </c>
      <c r="H159" s="181">
        <v>3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78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204</v>
      </c>
      <c r="AT159" s="189" t="s">
        <v>142</v>
      </c>
      <c r="AU159" s="189" t="s">
        <v>84</v>
      </c>
      <c r="AY159" s="15" t="s">
        <v>140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84</v>
      </c>
      <c r="BK159" s="190">
        <f>ROUND(I159*H159,2)</f>
        <v>0</v>
      </c>
      <c r="BL159" s="15" t="s">
        <v>204</v>
      </c>
      <c r="BM159" s="189" t="s">
        <v>2159</v>
      </c>
    </row>
    <row r="160" s="2" customFormat="1" ht="16.5" customHeight="1">
      <c r="A160" s="34"/>
      <c r="B160" s="176"/>
      <c r="C160" s="191" t="s">
        <v>266</v>
      </c>
      <c r="D160" s="191" t="s">
        <v>323</v>
      </c>
      <c r="E160" s="192" t="s">
        <v>2160</v>
      </c>
      <c r="F160" s="193" t="s">
        <v>2161</v>
      </c>
      <c r="G160" s="194" t="s">
        <v>185</v>
      </c>
      <c r="H160" s="195">
        <v>2</v>
      </c>
      <c r="I160" s="196"/>
      <c r="J160" s="197">
        <f>ROUND(I160*H160,2)</f>
        <v>0</v>
      </c>
      <c r="K160" s="198"/>
      <c r="L160" s="199"/>
      <c r="M160" s="200" t="s">
        <v>1</v>
      </c>
      <c r="N160" s="201" t="s">
        <v>41</v>
      </c>
      <c r="O160" s="78"/>
      <c r="P160" s="187">
        <f>O160*H160</f>
        <v>0</v>
      </c>
      <c r="Q160" s="187">
        <v>0.00020000000000000001</v>
      </c>
      <c r="R160" s="187">
        <f>Q160*H160</f>
        <v>0.00040000000000000002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270</v>
      </c>
      <c r="AT160" s="189" t="s">
        <v>323</v>
      </c>
      <c r="AU160" s="189" t="s">
        <v>84</v>
      </c>
      <c r="AY160" s="15" t="s">
        <v>140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84</v>
      </c>
      <c r="BK160" s="190">
        <f>ROUND(I160*H160,2)</f>
        <v>0</v>
      </c>
      <c r="BL160" s="15" t="s">
        <v>204</v>
      </c>
      <c r="BM160" s="189" t="s">
        <v>2162</v>
      </c>
    </row>
    <row r="161" s="2" customFormat="1" ht="16.5" customHeight="1">
      <c r="A161" s="34"/>
      <c r="B161" s="176"/>
      <c r="C161" s="191" t="s">
        <v>270</v>
      </c>
      <c r="D161" s="191" t="s">
        <v>323</v>
      </c>
      <c r="E161" s="192" t="s">
        <v>2163</v>
      </c>
      <c r="F161" s="193" t="s">
        <v>2164</v>
      </c>
      <c r="G161" s="194" t="s">
        <v>185</v>
      </c>
      <c r="H161" s="195">
        <v>1</v>
      </c>
      <c r="I161" s="196"/>
      <c r="J161" s="197">
        <f>ROUND(I161*H161,2)</f>
        <v>0</v>
      </c>
      <c r="K161" s="198"/>
      <c r="L161" s="199"/>
      <c r="M161" s="200" t="s">
        <v>1</v>
      </c>
      <c r="N161" s="201" t="s">
        <v>41</v>
      </c>
      <c r="O161" s="78"/>
      <c r="P161" s="187">
        <f>O161*H161</f>
        <v>0</v>
      </c>
      <c r="Q161" s="187">
        <v>0.00059999999999999995</v>
      </c>
      <c r="R161" s="187">
        <f>Q161*H161</f>
        <v>0.00059999999999999995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270</v>
      </c>
      <c r="AT161" s="189" t="s">
        <v>323</v>
      </c>
      <c r="AU161" s="189" t="s">
        <v>84</v>
      </c>
      <c r="AY161" s="15" t="s">
        <v>140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84</v>
      </c>
      <c r="BK161" s="190">
        <f>ROUND(I161*H161,2)</f>
        <v>0</v>
      </c>
      <c r="BL161" s="15" t="s">
        <v>204</v>
      </c>
      <c r="BM161" s="189" t="s">
        <v>2165</v>
      </c>
    </row>
    <row r="162" s="2" customFormat="1" ht="16.5" customHeight="1">
      <c r="A162" s="34"/>
      <c r="B162" s="176"/>
      <c r="C162" s="177" t="s">
        <v>274</v>
      </c>
      <c r="D162" s="177" t="s">
        <v>142</v>
      </c>
      <c r="E162" s="178" t="s">
        <v>2166</v>
      </c>
      <c r="F162" s="179" t="s">
        <v>2167</v>
      </c>
      <c r="G162" s="180" t="s">
        <v>185</v>
      </c>
      <c r="H162" s="181">
        <v>6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78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204</v>
      </c>
      <c r="AT162" s="189" t="s">
        <v>142</v>
      </c>
      <c r="AU162" s="189" t="s">
        <v>84</v>
      </c>
      <c r="AY162" s="15" t="s">
        <v>140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84</v>
      </c>
      <c r="BK162" s="190">
        <f>ROUND(I162*H162,2)</f>
        <v>0</v>
      </c>
      <c r="BL162" s="15" t="s">
        <v>204</v>
      </c>
      <c r="BM162" s="189" t="s">
        <v>2168</v>
      </c>
    </row>
    <row r="163" s="2" customFormat="1" ht="24.15" customHeight="1">
      <c r="A163" s="34"/>
      <c r="B163" s="176"/>
      <c r="C163" s="191" t="s">
        <v>278</v>
      </c>
      <c r="D163" s="191" t="s">
        <v>323</v>
      </c>
      <c r="E163" s="192" t="s">
        <v>2169</v>
      </c>
      <c r="F163" s="193" t="s">
        <v>2170</v>
      </c>
      <c r="G163" s="194" t="s">
        <v>185</v>
      </c>
      <c r="H163" s="195">
        <v>5</v>
      </c>
      <c r="I163" s="196"/>
      <c r="J163" s="197">
        <f>ROUND(I163*H163,2)</f>
        <v>0</v>
      </c>
      <c r="K163" s="198"/>
      <c r="L163" s="199"/>
      <c r="M163" s="200" t="s">
        <v>1</v>
      </c>
      <c r="N163" s="201" t="s">
        <v>41</v>
      </c>
      <c r="O163" s="78"/>
      <c r="P163" s="187">
        <f>O163*H163</f>
        <v>0</v>
      </c>
      <c r="Q163" s="187">
        <v>0.0011999999999999999</v>
      </c>
      <c r="R163" s="187">
        <f>Q163*H163</f>
        <v>0.0059999999999999993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270</v>
      </c>
      <c r="AT163" s="189" t="s">
        <v>323</v>
      </c>
      <c r="AU163" s="189" t="s">
        <v>84</v>
      </c>
      <c r="AY163" s="15" t="s">
        <v>140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84</v>
      </c>
      <c r="BK163" s="190">
        <f>ROUND(I163*H163,2)</f>
        <v>0</v>
      </c>
      <c r="BL163" s="15" t="s">
        <v>204</v>
      </c>
      <c r="BM163" s="189" t="s">
        <v>2171</v>
      </c>
    </row>
    <row r="164" s="2" customFormat="1" ht="24.15" customHeight="1">
      <c r="A164" s="34"/>
      <c r="B164" s="176"/>
      <c r="C164" s="191" t="s">
        <v>282</v>
      </c>
      <c r="D164" s="191" t="s">
        <v>323</v>
      </c>
      <c r="E164" s="192" t="s">
        <v>2172</v>
      </c>
      <c r="F164" s="193" t="s">
        <v>2173</v>
      </c>
      <c r="G164" s="194" t="s">
        <v>185</v>
      </c>
      <c r="H164" s="195">
        <v>1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41</v>
      </c>
      <c r="O164" s="78"/>
      <c r="P164" s="187">
        <f>O164*H164</f>
        <v>0</v>
      </c>
      <c r="Q164" s="187">
        <v>0.0015</v>
      </c>
      <c r="R164" s="187">
        <f>Q164*H164</f>
        <v>0.0015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270</v>
      </c>
      <c r="AT164" s="189" t="s">
        <v>323</v>
      </c>
      <c r="AU164" s="189" t="s">
        <v>84</v>
      </c>
      <c r="AY164" s="15" t="s">
        <v>140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84</v>
      </c>
      <c r="BK164" s="190">
        <f>ROUND(I164*H164,2)</f>
        <v>0</v>
      </c>
      <c r="BL164" s="15" t="s">
        <v>204</v>
      </c>
      <c r="BM164" s="189" t="s">
        <v>2174</v>
      </c>
    </row>
    <row r="165" s="2" customFormat="1" ht="24.15" customHeight="1">
      <c r="A165" s="34"/>
      <c r="B165" s="176"/>
      <c r="C165" s="177" t="s">
        <v>286</v>
      </c>
      <c r="D165" s="177" t="s">
        <v>142</v>
      </c>
      <c r="E165" s="178" t="s">
        <v>2175</v>
      </c>
      <c r="F165" s="179" t="s">
        <v>2176</v>
      </c>
      <c r="G165" s="180" t="s">
        <v>185</v>
      </c>
      <c r="H165" s="181">
        <v>5</v>
      </c>
      <c r="I165" s="182"/>
      <c r="J165" s="183">
        <f>ROUND(I165*H165,2)</f>
        <v>0</v>
      </c>
      <c r="K165" s="184"/>
      <c r="L165" s="35"/>
      <c r="M165" s="185" t="s">
        <v>1</v>
      </c>
      <c r="N165" s="186" t="s">
        <v>41</v>
      </c>
      <c r="O165" s="78"/>
      <c r="P165" s="187">
        <f>O165*H165</f>
        <v>0</v>
      </c>
      <c r="Q165" s="187">
        <v>0</v>
      </c>
      <c r="R165" s="187">
        <f>Q165*H165</f>
        <v>0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204</v>
      </c>
      <c r="AT165" s="189" t="s">
        <v>142</v>
      </c>
      <c r="AU165" s="189" t="s">
        <v>84</v>
      </c>
      <c r="AY165" s="15" t="s">
        <v>140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84</v>
      </c>
      <c r="BK165" s="190">
        <f>ROUND(I165*H165,2)</f>
        <v>0</v>
      </c>
      <c r="BL165" s="15" t="s">
        <v>204</v>
      </c>
      <c r="BM165" s="189" t="s">
        <v>2177</v>
      </c>
    </row>
    <row r="166" s="2" customFormat="1" ht="24.15" customHeight="1">
      <c r="A166" s="34"/>
      <c r="B166" s="176"/>
      <c r="C166" s="191" t="s">
        <v>290</v>
      </c>
      <c r="D166" s="191" t="s">
        <v>323</v>
      </c>
      <c r="E166" s="192" t="s">
        <v>2178</v>
      </c>
      <c r="F166" s="193" t="s">
        <v>2179</v>
      </c>
      <c r="G166" s="194" t="s">
        <v>185</v>
      </c>
      <c r="H166" s="195">
        <v>5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41</v>
      </c>
      <c r="O166" s="78"/>
      <c r="P166" s="187">
        <f>O166*H166</f>
        <v>0</v>
      </c>
      <c r="Q166" s="187">
        <v>0.00010000000000000001</v>
      </c>
      <c r="R166" s="187">
        <f>Q166*H166</f>
        <v>0.00050000000000000001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270</v>
      </c>
      <c r="AT166" s="189" t="s">
        <v>323</v>
      </c>
      <c r="AU166" s="189" t="s">
        <v>84</v>
      </c>
      <c r="AY166" s="15" t="s">
        <v>140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84</v>
      </c>
      <c r="BK166" s="190">
        <f>ROUND(I166*H166,2)</f>
        <v>0</v>
      </c>
      <c r="BL166" s="15" t="s">
        <v>204</v>
      </c>
      <c r="BM166" s="189" t="s">
        <v>2180</v>
      </c>
    </row>
    <row r="167" s="2" customFormat="1" ht="24.15" customHeight="1">
      <c r="A167" s="34"/>
      <c r="B167" s="176"/>
      <c r="C167" s="177" t="s">
        <v>294</v>
      </c>
      <c r="D167" s="177" t="s">
        <v>142</v>
      </c>
      <c r="E167" s="178" t="s">
        <v>2181</v>
      </c>
      <c r="F167" s="179" t="s">
        <v>2182</v>
      </c>
      <c r="G167" s="180" t="s">
        <v>185</v>
      </c>
      <c r="H167" s="181">
        <v>2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41</v>
      </c>
      <c r="O167" s="78"/>
      <c r="P167" s="187">
        <f>O167*H167</f>
        <v>0</v>
      </c>
      <c r="Q167" s="187">
        <v>0</v>
      </c>
      <c r="R167" s="187">
        <f>Q167*H167</f>
        <v>0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204</v>
      </c>
      <c r="AT167" s="189" t="s">
        <v>142</v>
      </c>
      <c r="AU167" s="189" t="s">
        <v>84</v>
      </c>
      <c r="AY167" s="15" t="s">
        <v>140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84</v>
      </c>
      <c r="BK167" s="190">
        <f>ROUND(I167*H167,2)</f>
        <v>0</v>
      </c>
      <c r="BL167" s="15" t="s">
        <v>204</v>
      </c>
      <c r="BM167" s="189" t="s">
        <v>2183</v>
      </c>
    </row>
    <row r="168" s="2" customFormat="1" ht="24.15" customHeight="1">
      <c r="A168" s="34"/>
      <c r="B168" s="176"/>
      <c r="C168" s="191" t="s">
        <v>298</v>
      </c>
      <c r="D168" s="191" t="s">
        <v>323</v>
      </c>
      <c r="E168" s="192" t="s">
        <v>2184</v>
      </c>
      <c r="F168" s="193" t="s">
        <v>2185</v>
      </c>
      <c r="G168" s="194" t="s">
        <v>185</v>
      </c>
      <c r="H168" s="195">
        <v>1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41</v>
      </c>
      <c r="O168" s="78"/>
      <c r="P168" s="187">
        <f>O168*H168</f>
        <v>0</v>
      </c>
      <c r="Q168" s="187">
        <v>0.00010000000000000001</v>
      </c>
      <c r="R168" s="187">
        <f>Q168*H168</f>
        <v>0.00010000000000000001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270</v>
      </c>
      <c r="AT168" s="189" t="s">
        <v>323</v>
      </c>
      <c r="AU168" s="189" t="s">
        <v>84</v>
      </c>
      <c r="AY168" s="15" t="s">
        <v>140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84</v>
      </c>
      <c r="BK168" s="190">
        <f>ROUND(I168*H168,2)</f>
        <v>0</v>
      </c>
      <c r="BL168" s="15" t="s">
        <v>204</v>
      </c>
      <c r="BM168" s="189" t="s">
        <v>2186</v>
      </c>
    </row>
    <row r="169" s="2" customFormat="1" ht="24.15" customHeight="1">
      <c r="A169" s="34"/>
      <c r="B169" s="176"/>
      <c r="C169" s="191" t="s">
        <v>302</v>
      </c>
      <c r="D169" s="191" t="s">
        <v>323</v>
      </c>
      <c r="E169" s="192" t="s">
        <v>2187</v>
      </c>
      <c r="F169" s="193" t="s">
        <v>2188</v>
      </c>
      <c r="G169" s="194" t="s">
        <v>185</v>
      </c>
      <c r="H169" s="195">
        <v>1</v>
      </c>
      <c r="I169" s="196"/>
      <c r="J169" s="197">
        <f>ROUND(I169*H169,2)</f>
        <v>0</v>
      </c>
      <c r="K169" s="198"/>
      <c r="L169" s="199"/>
      <c r="M169" s="200" t="s">
        <v>1</v>
      </c>
      <c r="N169" s="201" t="s">
        <v>41</v>
      </c>
      <c r="O169" s="78"/>
      <c r="P169" s="187">
        <f>O169*H169</f>
        <v>0</v>
      </c>
      <c r="Q169" s="187">
        <v>0.00020000000000000001</v>
      </c>
      <c r="R169" s="187">
        <f>Q169*H169</f>
        <v>0.00020000000000000001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270</v>
      </c>
      <c r="AT169" s="189" t="s">
        <v>323</v>
      </c>
      <c r="AU169" s="189" t="s">
        <v>84</v>
      </c>
      <c r="AY169" s="15" t="s">
        <v>140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84</v>
      </c>
      <c r="BK169" s="190">
        <f>ROUND(I169*H169,2)</f>
        <v>0</v>
      </c>
      <c r="BL169" s="15" t="s">
        <v>204</v>
      </c>
      <c r="BM169" s="189" t="s">
        <v>2189</v>
      </c>
    </row>
    <row r="170" s="2" customFormat="1" ht="24.15" customHeight="1">
      <c r="A170" s="34"/>
      <c r="B170" s="176"/>
      <c r="C170" s="177" t="s">
        <v>306</v>
      </c>
      <c r="D170" s="177" t="s">
        <v>142</v>
      </c>
      <c r="E170" s="178" t="s">
        <v>2190</v>
      </c>
      <c r="F170" s="179" t="s">
        <v>2191</v>
      </c>
      <c r="G170" s="180" t="s">
        <v>185</v>
      </c>
      <c r="H170" s="181">
        <v>2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204</v>
      </c>
      <c r="AT170" s="189" t="s">
        <v>142</v>
      </c>
      <c r="AU170" s="189" t="s">
        <v>84</v>
      </c>
      <c r="AY170" s="15" t="s">
        <v>140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84</v>
      </c>
      <c r="BK170" s="190">
        <f>ROUND(I170*H170,2)</f>
        <v>0</v>
      </c>
      <c r="BL170" s="15" t="s">
        <v>204</v>
      </c>
      <c r="BM170" s="189" t="s">
        <v>2192</v>
      </c>
    </row>
    <row r="171" s="2" customFormat="1" ht="24.15" customHeight="1">
      <c r="A171" s="34"/>
      <c r="B171" s="176"/>
      <c r="C171" s="191" t="s">
        <v>310</v>
      </c>
      <c r="D171" s="191" t="s">
        <v>323</v>
      </c>
      <c r="E171" s="192" t="s">
        <v>2193</v>
      </c>
      <c r="F171" s="193" t="s">
        <v>2194</v>
      </c>
      <c r="G171" s="194" t="s">
        <v>185</v>
      </c>
      <c r="H171" s="195">
        <v>1</v>
      </c>
      <c r="I171" s="196"/>
      <c r="J171" s="197">
        <f>ROUND(I171*H171,2)</f>
        <v>0</v>
      </c>
      <c r="K171" s="198"/>
      <c r="L171" s="199"/>
      <c r="M171" s="200" t="s">
        <v>1</v>
      </c>
      <c r="N171" s="201" t="s">
        <v>41</v>
      </c>
      <c r="O171" s="78"/>
      <c r="P171" s="187">
        <f>O171*H171</f>
        <v>0</v>
      </c>
      <c r="Q171" s="187">
        <v>0.00029999999999999997</v>
      </c>
      <c r="R171" s="187">
        <f>Q171*H171</f>
        <v>0.00029999999999999997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270</v>
      </c>
      <c r="AT171" s="189" t="s">
        <v>323</v>
      </c>
      <c r="AU171" s="189" t="s">
        <v>84</v>
      </c>
      <c r="AY171" s="15" t="s">
        <v>140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84</v>
      </c>
      <c r="BK171" s="190">
        <f>ROUND(I171*H171,2)</f>
        <v>0</v>
      </c>
      <c r="BL171" s="15" t="s">
        <v>204</v>
      </c>
      <c r="BM171" s="189" t="s">
        <v>2195</v>
      </c>
    </row>
    <row r="172" s="2" customFormat="1" ht="24.15" customHeight="1">
      <c r="A172" s="34"/>
      <c r="B172" s="176"/>
      <c r="C172" s="191" t="s">
        <v>314</v>
      </c>
      <c r="D172" s="191" t="s">
        <v>323</v>
      </c>
      <c r="E172" s="192" t="s">
        <v>2196</v>
      </c>
      <c r="F172" s="193" t="s">
        <v>2197</v>
      </c>
      <c r="G172" s="194" t="s">
        <v>185</v>
      </c>
      <c r="H172" s="195">
        <v>1</v>
      </c>
      <c r="I172" s="196"/>
      <c r="J172" s="197">
        <f>ROUND(I172*H172,2)</f>
        <v>0</v>
      </c>
      <c r="K172" s="198"/>
      <c r="L172" s="199"/>
      <c r="M172" s="200" t="s">
        <v>1</v>
      </c>
      <c r="N172" s="201" t="s">
        <v>41</v>
      </c>
      <c r="O172" s="78"/>
      <c r="P172" s="187">
        <f>O172*H172</f>
        <v>0</v>
      </c>
      <c r="Q172" s="187">
        <v>0.00029999999999999997</v>
      </c>
      <c r="R172" s="187">
        <f>Q172*H172</f>
        <v>0.00029999999999999997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270</v>
      </c>
      <c r="AT172" s="189" t="s">
        <v>323</v>
      </c>
      <c r="AU172" s="189" t="s">
        <v>84</v>
      </c>
      <c r="AY172" s="15" t="s">
        <v>140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84</v>
      </c>
      <c r="BK172" s="190">
        <f>ROUND(I172*H172,2)</f>
        <v>0</v>
      </c>
      <c r="BL172" s="15" t="s">
        <v>204</v>
      </c>
      <c r="BM172" s="189" t="s">
        <v>2198</v>
      </c>
    </row>
    <row r="173" s="2" customFormat="1" ht="21.75" customHeight="1">
      <c r="A173" s="34"/>
      <c r="B173" s="176"/>
      <c r="C173" s="177" t="s">
        <v>318</v>
      </c>
      <c r="D173" s="177" t="s">
        <v>142</v>
      </c>
      <c r="E173" s="178" t="s">
        <v>2199</v>
      </c>
      <c r="F173" s="179" t="s">
        <v>2200</v>
      </c>
      <c r="G173" s="180" t="s">
        <v>185</v>
      </c>
      <c r="H173" s="181">
        <v>1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41</v>
      </c>
      <c r="O173" s="78"/>
      <c r="P173" s="187">
        <f>O173*H173</f>
        <v>0</v>
      </c>
      <c r="Q173" s="187">
        <v>0</v>
      </c>
      <c r="R173" s="187">
        <f>Q173*H173</f>
        <v>0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204</v>
      </c>
      <c r="AT173" s="189" t="s">
        <v>142</v>
      </c>
      <c r="AU173" s="189" t="s">
        <v>84</v>
      </c>
      <c r="AY173" s="15" t="s">
        <v>140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84</v>
      </c>
      <c r="BK173" s="190">
        <f>ROUND(I173*H173,2)</f>
        <v>0</v>
      </c>
      <c r="BL173" s="15" t="s">
        <v>204</v>
      </c>
      <c r="BM173" s="189" t="s">
        <v>2201</v>
      </c>
    </row>
    <row r="174" s="2" customFormat="1" ht="21.75" customHeight="1">
      <c r="A174" s="34"/>
      <c r="B174" s="176"/>
      <c r="C174" s="191" t="s">
        <v>322</v>
      </c>
      <c r="D174" s="191" t="s">
        <v>323</v>
      </c>
      <c r="E174" s="192" t="s">
        <v>2202</v>
      </c>
      <c r="F174" s="193" t="s">
        <v>2203</v>
      </c>
      <c r="G174" s="194" t="s">
        <v>185</v>
      </c>
      <c r="H174" s="195">
        <v>1</v>
      </c>
      <c r="I174" s="196"/>
      <c r="J174" s="197">
        <f>ROUND(I174*H174,2)</f>
        <v>0</v>
      </c>
      <c r="K174" s="198"/>
      <c r="L174" s="199"/>
      <c r="M174" s="200" t="s">
        <v>1</v>
      </c>
      <c r="N174" s="201" t="s">
        <v>41</v>
      </c>
      <c r="O174" s="78"/>
      <c r="P174" s="187">
        <f>O174*H174</f>
        <v>0</v>
      </c>
      <c r="Q174" s="187">
        <v>0.00611</v>
      </c>
      <c r="R174" s="187">
        <f>Q174*H174</f>
        <v>0.00611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270</v>
      </c>
      <c r="AT174" s="189" t="s">
        <v>323</v>
      </c>
      <c r="AU174" s="189" t="s">
        <v>84</v>
      </c>
      <c r="AY174" s="15" t="s">
        <v>140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84</v>
      </c>
      <c r="BK174" s="190">
        <f>ROUND(I174*H174,2)</f>
        <v>0</v>
      </c>
      <c r="BL174" s="15" t="s">
        <v>204</v>
      </c>
      <c r="BM174" s="189" t="s">
        <v>2204</v>
      </c>
    </row>
    <row r="175" s="2" customFormat="1" ht="21.75" customHeight="1">
      <c r="A175" s="34"/>
      <c r="B175" s="176"/>
      <c r="C175" s="177" t="s">
        <v>327</v>
      </c>
      <c r="D175" s="177" t="s">
        <v>142</v>
      </c>
      <c r="E175" s="178" t="s">
        <v>2205</v>
      </c>
      <c r="F175" s="179" t="s">
        <v>2206</v>
      </c>
      <c r="G175" s="180" t="s">
        <v>185</v>
      </c>
      <c r="H175" s="181">
        <v>1</v>
      </c>
      <c r="I175" s="182"/>
      <c r="J175" s="183">
        <f>ROUND(I175*H175,2)</f>
        <v>0</v>
      </c>
      <c r="K175" s="184"/>
      <c r="L175" s="35"/>
      <c r="M175" s="185" t="s">
        <v>1</v>
      </c>
      <c r="N175" s="186" t="s">
        <v>41</v>
      </c>
      <c r="O175" s="78"/>
      <c r="P175" s="187">
        <f>O175*H175</f>
        <v>0</v>
      </c>
      <c r="Q175" s="187">
        <v>0</v>
      </c>
      <c r="R175" s="187">
        <f>Q175*H175</f>
        <v>0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204</v>
      </c>
      <c r="AT175" s="189" t="s">
        <v>142</v>
      </c>
      <c r="AU175" s="189" t="s">
        <v>84</v>
      </c>
      <c r="AY175" s="15" t="s">
        <v>140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84</v>
      </c>
      <c r="BK175" s="190">
        <f>ROUND(I175*H175,2)</f>
        <v>0</v>
      </c>
      <c r="BL175" s="15" t="s">
        <v>204</v>
      </c>
      <c r="BM175" s="189" t="s">
        <v>2207</v>
      </c>
    </row>
    <row r="176" s="2" customFormat="1" ht="21.75" customHeight="1">
      <c r="A176" s="34"/>
      <c r="B176" s="176"/>
      <c r="C176" s="191" t="s">
        <v>331</v>
      </c>
      <c r="D176" s="191" t="s">
        <v>323</v>
      </c>
      <c r="E176" s="192" t="s">
        <v>2208</v>
      </c>
      <c r="F176" s="193" t="s">
        <v>2209</v>
      </c>
      <c r="G176" s="194" t="s">
        <v>185</v>
      </c>
      <c r="H176" s="195">
        <v>1</v>
      </c>
      <c r="I176" s="196"/>
      <c r="J176" s="197">
        <f>ROUND(I176*H176,2)</f>
        <v>0</v>
      </c>
      <c r="K176" s="198"/>
      <c r="L176" s="199"/>
      <c r="M176" s="200" t="s">
        <v>1</v>
      </c>
      <c r="N176" s="201" t="s">
        <v>41</v>
      </c>
      <c r="O176" s="78"/>
      <c r="P176" s="187">
        <f>O176*H176</f>
        <v>0</v>
      </c>
      <c r="Q176" s="187">
        <v>0.0083899999999999999</v>
      </c>
      <c r="R176" s="187">
        <f>Q176*H176</f>
        <v>0.0083899999999999999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270</v>
      </c>
      <c r="AT176" s="189" t="s">
        <v>323</v>
      </c>
      <c r="AU176" s="189" t="s">
        <v>84</v>
      </c>
      <c r="AY176" s="15" t="s">
        <v>140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84</v>
      </c>
      <c r="BK176" s="190">
        <f>ROUND(I176*H176,2)</f>
        <v>0</v>
      </c>
      <c r="BL176" s="15" t="s">
        <v>204</v>
      </c>
      <c r="BM176" s="189" t="s">
        <v>2210</v>
      </c>
    </row>
    <row r="177" s="2" customFormat="1" ht="24.15" customHeight="1">
      <c r="A177" s="34"/>
      <c r="B177" s="176"/>
      <c r="C177" s="177" t="s">
        <v>335</v>
      </c>
      <c r="D177" s="177" t="s">
        <v>142</v>
      </c>
      <c r="E177" s="178" t="s">
        <v>2211</v>
      </c>
      <c r="F177" s="179" t="s">
        <v>2212</v>
      </c>
      <c r="G177" s="180" t="s">
        <v>485</v>
      </c>
      <c r="H177" s="181">
        <v>100</v>
      </c>
      <c r="I177" s="182"/>
      <c r="J177" s="183">
        <f>ROUND(I177*H177,2)</f>
        <v>0</v>
      </c>
      <c r="K177" s="184"/>
      <c r="L177" s="35"/>
      <c r="M177" s="185" t="s">
        <v>1</v>
      </c>
      <c r="N177" s="186" t="s">
        <v>41</v>
      </c>
      <c r="O177" s="78"/>
      <c r="P177" s="187">
        <f>O177*H177</f>
        <v>0</v>
      </c>
      <c r="Q177" s="187">
        <v>0</v>
      </c>
      <c r="R177" s="187">
        <f>Q177*H177</f>
        <v>0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204</v>
      </c>
      <c r="AT177" s="189" t="s">
        <v>142</v>
      </c>
      <c r="AU177" s="189" t="s">
        <v>84</v>
      </c>
      <c r="AY177" s="15" t="s">
        <v>140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84</v>
      </c>
      <c r="BK177" s="190">
        <f>ROUND(I177*H177,2)</f>
        <v>0</v>
      </c>
      <c r="BL177" s="15" t="s">
        <v>204</v>
      </c>
      <c r="BM177" s="189" t="s">
        <v>2213</v>
      </c>
    </row>
    <row r="178" s="2" customFormat="1" ht="16.5" customHeight="1">
      <c r="A178" s="34"/>
      <c r="B178" s="176"/>
      <c r="C178" s="191" t="s">
        <v>339</v>
      </c>
      <c r="D178" s="191" t="s">
        <v>323</v>
      </c>
      <c r="E178" s="192" t="s">
        <v>2214</v>
      </c>
      <c r="F178" s="193" t="s">
        <v>2215</v>
      </c>
      <c r="G178" s="194" t="s">
        <v>185</v>
      </c>
      <c r="H178" s="195">
        <v>38.462000000000003</v>
      </c>
      <c r="I178" s="196"/>
      <c r="J178" s="197">
        <f>ROUND(I178*H178,2)</f>
        <v>0</v>
      </c>
      <c r="K178" s="198"/>
      <c r="L178" s="199"/>
      <c r="M178" s="200" t="s">
        <v>1</v>
      </c>
      <c r="N178" s="201" t="s">
        <v>41</v>
      </c>
      <c r="O178" s="78"/>
      <c r="P178" s="187">
        <f>O178*H178</f>
        <v>0</v>
      </c>
      <c r="Q178" s="187">
        <v>0.00011</v>
      </c>
      <c r="R178" s="187">
        <f>Q178*H178</f>
        <v>0.0042308200000000006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270</v>
      </c>
      <c r="AT178" s="189" t="s">
        <v>323</v>
      </c>
      <c r="AU178" s="189" t="s">
        <v>84</v>
      </c>
      <c r="AY178" s="15" t="s">
        <v>140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84</v>
      </c>
      <c r="BK178" s="190">
        <f>ROUND(I178*H178,2)</f>
        <v>0</v>
      </c>
      <c r="BL178" s="15" t="s">
        <v>204</v>
      </c>
      <c r="BM178" s="189" t="s">
        <v>2216</v>
      </c>
    </row>
    <row r="179" s="2" customFormat="1" ht="24.15" customHeight="1">
      <c r="A179" s="34"/>
      <c r="B179" s="176"/>
      <c r="C179" s="177" t="s">
        <v>343</v>
      </c>
      <c r="D179" s="177" t="s">
        <v>142</v>
      </c>
      <c r="E179" s="178" t="s">
        <v>1696</v>
      </c>
      <c r="F179" s="179" t="s">
        <v>1697</v>
      </c>
      <c r="G179" s="180" t="s">
        <v>613</v>
      </c>
      <c r="H179" s="202"/>
      <c r="I179" s="182"/>
      <c r="J179" s="183">
        <f>ROUND(I179*H179,2)</f>
        <v>0</v>
      </c>
      <c r="K179" s="184"/>
      <c r="L179" s="35"/>
      <c r="M179" s="185" t="s">
        <v>1</v>
      </c>
      <c r="N179" s="186" t="s">
        <v>41</v>
      </c>
      <c r="O179" s="78"/>
      <c r="P179" s="187">
        <f>O179*H179</f>
        <v>0</v>
      </c>
      <c r="Q179" s="187">
        <v>0</v>
      </c>
      <c r="R179" s="187">
        <f>Q179*H179</f>
        <v>0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204</v>
      </c>
      <c r="AT179" s="189" t="s">
        <v>142</v>
      </c>
      <c r="AU179" s="189" t="s">
        <v>84</v>
      </c>
      <c r="AY179" s="15" t="s">
        <v>140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84</v>
      </c>
      <c r="BK179" s="190">
        <f>ROUND(I179*H179,2)</f>
        <v>0</v>
      </c>
      <c r="BL179" s="15" t="s">
        <v>204</v>
      </c>
      <c r="BM179" s="189" t="s">
        <v>2217</v>
      </c>
    </row>
    <row r="180" s="12" customFormat="1" ht="25.92" customHeight="1">
      <c r="A180" s="12"/>
      <c r="B180" s="163"/>
      <c r="C180" s="12"/>
      <c r="D180" s="164" t="s">
        <v>74</v>
      </c>
      <c r="E180" s="165" t="s">
        <v>2060</v>
      </c>
      <c r="F180" s="165" t="s">
        <v>2218</v>
      </c>
      <c r="G180" s="12"/>
      <c r="H180" s="12"/>
      <c r="I180" s="166"/>
      <c r="J180" s="167">
        <f>BK180</f>
        <v>0</v>
      </c>
      <c r="K180" s="12"/>
      <c r="L180" s="163"/>
      <c r="M180" s="168"/>
      <c r="N180" s="169"/>
      <c r="O180" s="169"/>
      <c r="P180" s="170">
        <f>SUM(P181:P187)</f>
        <v>0</v>
      </c>
      <c r="Q180" s="169"/>
      <c r="R180" s="170">
        <f>SUM(R181:R187)</f>
        <v>0.0083999999999999995</v>
      </c>
      <c r="S180" s="169"/>
      <c r="T180" s="171">
        <f>SUM(T181:T187)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64" t="s">
        <v>90</v>
      </c>
      <c r="AT180" s="172" t="s">
        <v>74</v>
      </c>
      <c r="AU180" s="172" t="s">
        <v>75</v>
      </c>
      <c r="AY180" s="164" t="s">
        <v>140</v>
      </c>
      <c r="BK180" s="173">
        <f>SUM(BK181:BK187)</f>
        <v>0</v>
      </c>
    </row>
    <row r="181" s="2" customFormat="1" ht="16.5" customHeight="1">
      <c r="A181" s="34"/>
      <c r="B181" s="176"/>
      <c r="C181" s="177" t="s">
        <v>347</v>
      </c>
      <c r="D181" s="177" t="s">
        <v>142</v>
      </c>
      <c r="E181" s="178" t="s">
        <v>2219</v>
      </c>
      <c r="F181" s="179" t="s">
        <v>2220</v>
      </c>
      <c r="G181" s="180" t="s">
        <v>185</v>
      </c>
      <c r="H181" s="181">
        <v>10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41</v>
      </c>
      <c r="O181" s="78"/>
      <c r="P181" s="187">
        <f>O181*H181</f>
        <v>0</v>
      </c>
      <c r="Q181" s="187">
        <v>0</v>
      </c>
      <c r="R181" s="187">
        <f>Q181*H181</f>
        <v>0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400</v>
      </c>
      <c r="AT181" s="189" t="s">
        <v>142</v>
      </c>
      <c r="AU181" s="189" t="s">
        <v>80</v>
      </c>
      <c r="AY181" s="15" t="s">
        <v>140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84</v>
      </c>
      <c r="BK181" s="190">
        <f>ROUND(I181*H181,2)</f>
        <v>0</v>
      </c>
      <c r="BL181" s="15" t="s">
        <v>400</v>
      </c>
      <c r="BM181" s="189" t="s">
        <v>2221</v>
      </c>
    </row>
    <row r="182" s="2" customFormat="1" ht="16.5" customHeight="1">
      <c r="A182" s="34"/>
      <c r="B182" s="176"/>
      <c r="C182" s="191" t="s">
        <v>351</v>
      </c>
      <c r="D182" s="191" t="s">
        <v>323</v>
      </c>
      <c r="E182" s="192" t="s">
        <v>2222</v>
      </c>
      <c r="F182" s="193" t="s">
        <v>2223</v>
      </c>
      <c r="G182" s="194" t="s">
        <v>185</v>
      </c>
      <c r="H182" s="195">
        <v>10</v>
      </c>
      <c r="I182" s="196"/>
      <c r="J182" s="197">
        <f>ROUND(I182*H182,2)</f>
        <v>0</v>
      </c>
      <c r="K182" s="198"/>
      <c r="L182" s="199"/>
      <c r="M182" s="200" t="s">
        <v>1</v>
      </c>
      <c r="N182" s="201" t="s">
        <v>41</v>
      </c>
      <c r="O182" s="78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1003</v>
      </c>
      <c r="AT182" s="189" t="s">
        <v>323</v>
      </c>
      <c r="AU182" s="189" t="s">
        <v>80</v>
      </c>
      <c r="AY182" s="15" t="s">
        <v>140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84</v>
      </c>
      <c r="BK182" s="190">
        <f>ROUND(I182*H182,2)</f>
        <v>0</v>
      </c>
      <c r="BL182" s="15" t="s">
        <v>400</v>
      </c>
      <c r="BM182" s="189" t="s">
        <v>2224</v>
      </c>
    </row>
    <row r="183" s="2" customFormat="1" ht="16.5" customHeight="1">
      <c r="A183" s="34"/>
      <c r="B183" s="176"/>
      <c r="C183" s="177" t="s">
        <v>355</v>
      </c>
      <c r="D183" s="177" t="s">
        <v>142</v>
      </c>
      <c r="E183" s="178" t="s">
        <v>2225</v>
      </c>
      <c r="F183" s="179" t="s">
        <v>2226</v>
      </c>
      <c r="G183" s="180" t="s">
        <v>1963</v>
      </c>
      <c r="H183" s="181">
        <v>1</v>
      </c>
      <c r="I183" s="182"/>
      <c r="J183" s="183">
        <f>ROUND(I183*H183,2)</f>
        <v>0</v>
      </c>
      <c r="K183" s="184"/>
      <c r="L183" s="35"/>
      <c r="M183" s="185" t="s">
        <v>1</v>
      </c>
      <c r="N183" s="186" t="s">
        <v>41</v>
      </c>
      <c r="O183" s="78"/>
      <c r="P183" s="187">
        <f>O183*H183</f>
        <v>0</v>
      </c>
      <c r="Q183" s="187">
        <v>0</v>
      </c>
      <c r="R183" s="187">
        <f>Q183*H183</f>
        <v>0</v>
      </c>
      <c r="S183" s="187">
        <v>0</v>
      </c>
      <c r="T183" s="18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9" t="s">
        <v>1709</v>
      </c>
      <c r="AT183" s="189" t="s">
        <v>142</v>
      </c>
      <c r="AU183" s="189" t="s">
        <v>80</v>
      </c>
      <c r="AY183" s="15" t="s">
        <v>140</v>
      </c>
      <c r="BE183" s="190">
        <f>IF(N183="základná",J183,0)</f>
        <v>0</v>
      </c>
      <c r="BF183" s="190">
        <f>IF(N183="znížená",J183,0)</f>
        <v>0</v>
      </c>
      <c r="BG183" s="190">
        <f>IF(N183="zákl. prenesená",J183,0)</f>
        <v>0</v>
      </c>
      <c r="BH183" s="190">
        <f>IF(N183="zníž. prenesená",J183,0)</f>
        <v>0</v>
      </c>
      <c r="BI183" s="190">
        <f>IF(N183="nulová",J183,0)</f>
        <v>0</v>
      </c>
      <c r="BJ183" s="15" t="s">
        <v>84</v>
      </c>
      <c r="BK183" s="190">
        <f>ROUND(I183*H183,2)</f>
        <v>0</v>
      </c>
      <c r="BL183" s="15" t="s">
        <v>1709</v>
      </c>
      <c r="BM183" s="189" t="s">
        <v>2227</v>
      </c>
    </row>
    <row r="184" s="2" customFormat="1" ht="16.5" customHeight="1">
      <c r="A184" s="34"/>
      <c r="B184" s="176"/>
      <c r="C184" s="177" t="s">
        <v>359</v>
      </c>
      <c r="D184" s="177" t="s">
        <v>142</v>
      </c>
      <c r="E184" s="178" t="s">
        <v>2070</v>
      </c>
      <c r="F184" s="179" t="s">
        <v>2228</v>
      </c>
      <c r="G184" s="180" t="s">
        <v>2229</v>
      </c>
      <c r="H184" s="181">
        <v>0.29999999999999999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78"/>
      <c r="P184" s="187">
        <f>O184*H184</f>
        <v>0</v>
      </c>
      <c r="Q184" s="187">
        <v>0</v>
      </c>
      <c r="R184" s="187">
        <f>Q184*H184</f>
        <v>0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1709</v>
      </c>
      <c r="AT184" s="189" t="s">
        <v>142</v>
      </c>
      <c r="AU184" s="189" t="s">
        <v>80</v>
      </c>
      <c r="AY184" s="15" t="s">
        <v>140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84</v>
      </c>
      <c r="BK184" s="190">
        <f>ROUND(I184*H184,2)</f>
        <v>0</v>
      </c>
      <c r="BL184" s="15" t="s">
        <v>1709</v>
      </c>
      <c r="BM184" s="189" t="s">
        <v>2230</v>
      </c>
    </row>
    <row r="185" s="2" customFormat="1" ht="24.15" customHeight="1">
      <c r="A185" s="34"/>
      <c r="B185" s="176"/>
      <c r="C185" s="177" t="s">
        <v>364</v>
      </c>
      <c r="D185" s="177" t="s">
        <v>142</v>
      </c>
      <c r="E185" s="178" t="s">
        <v>2231</v>
      </c>
      <c r="F185" s="179" t="s">
        <v>2232</v>
      </c>
      <c r="G185" s="180" t="s">
        <v>185</v>
      </c>
      <c r="H185" s="181">
        <v>1</v>
      </c>
      <c r="I185" s="182"/>
      <c r="J185" s="183">
        <f>ROUND(I185*H185,2)</f>
        <v>0</v>
      </c>
      <c r="K185" s="184"/>
      <c r="L185" s="35"/>
      <c r="M185" s="185" t="s">
        <v>1</v>
      </c>
      <c r="N185" s="186" t="s">
        <v>41</v>
      </c>
      <c r="O185" s="78"/>
      <c r="P185" s="187">
        <f>O185*H185</f>
        <v>0</v>
      </c>
      <c r="Q185" s="187">
        <v>0</v>
      </c>
      <c r="R185" s="187">
        <f>Q185*H185</f>
        <v>0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1709</v>
      </c>
      <c r="AT185" s="189" t="s">
        <v>142</v>
      </c>
      <c r="AU185" s="189" t="s">
        <v>80</v>
      </c>
      <c r="AY185" s="15" t="s">
        <v>140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84</v>
      </c>
      <c r="BK185" s="190">
        <f>ROUND(I185*H185,2)</f>
        <v>0</v>
      </c>
      <c r="BL185" s="15" t="s">
        <v>1709</v>
      </c>
      <c r="BM185" s="189" t="s">
        <v>2233</v>
      </c>
    </row>
    <row r="186" s="2" customFormat="1" ht="16.5" customHeight="1">
      <c r="A186" s="34"/>
      <c r="B186" s="176"/>
      <c r="C186" s="191" t="s">
        <v>368</v>
      </c>
      <c r="D186" s="191" t="s">
        <v>323</v>
      </c>
      <c r="E186" s="192" t="s">
        <v>2234</v>
      </c>
      <c r="F186" s="193" t="s">
        <v>2235</v>
      </c>
      <c r="G186" s="194" t="s">
        <v>194</v>
      </c>
      <c r="H186" s="195">
        <v>30</v>
      </c>
      <c r="I186" s="196"/>
      <c r="J186" s="197">
        <f>ROUND(I186*H186,2)</f>
        <v>0</v>
      </c>
      <c r="K186" s="198"/>
      <c r="L186" s="199"/>
      <c r="M186" s="200" t="s">
        <v>1</v>
      </c>
      <c r="N186" s="201" t="s">
        <v>41</v>
      </c>
      <c r="O186" s="78"/>
      <c r="P186" s="187">
        <f>O186*H186</f>
        <v>0</v>
      </c>
      <c r="Q186" s="187">
        <v>0.00027999999999999998</v>
      </c>
      <c r="R186" s="187">
        <f>Q186*H186</f>
        <v>0.0083999999999999995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1709</v>
      </c>
      <c r="AT186" s="189" t="s">
        <v>323</v>
      </c>
      <c r="AU186" s="189" t="s">
        <v>80</v>
      </c>
      <c r="AY186" s="15" t="s">
        <v>140</v>
      </c>
      <c r="BE186" s="190">
        <f>IF(N186="základná",J186,0)</f>
        <v>0</v>
      </c>
      <c r="BF186" s="190">
        <f>IF(N186="znížená",J186,0)</f>
        <v>0</v>
      </c>
      <c r="BG186" s="190">
        <f>IF(N186="zákl. prenesená",J186,0)</f>
        <v>0</v>
      </c>
      <c r="BH186" s="190">
        <f>IF(N186="zníž. prenesená",J186,0)</f>
        <v>0</v>
      </c>
      <c r="BI186" s="190">
        <f>IF(N186="nulová",J186,0)</f>
        <v>0</v>
      </c>
      <c r="BJ186" s="15" t="s">
        <v>84</v>
      </c>
      <c r="BK186" s="190">
        <f>ROUND(I186*H186,2)</f>
        <v>0</v>
      </c>
      <c r="BL186" s="15" t="s">
        <v>1709</v>
      </c>
      <c r="BM186" s="189" t="s">
        <v>2236</v>
      </c>
    </row>
    <row r="187" s="2" customFormat="1" ht="16.5" customHeight="1">
      <c r="A187" s="34"/>
      <c r="B187" s="176"/>
      <c r="C187" s="191" t="s">
        <v>372</v>
      </c>
      <c r="D187" s="191" t="s">
        <v>323</v>
      </c>
      <c r="E187" s="192" t="s">
        <v>2237</v>
      </c>
      <c r="F187" s="193" t="s">
        <v>2238</v>
      </c>
      <c r="G187" s="194" t="s">
        <v>323</v>
      </c>
      <c r="H187" s="195">
        <v>100</v>
      </c>
      <c r="I187" s="196"/>
      <c r="J187" s="197">
        <f>ROUND(I187*H187,2)</f>
        <v>0</v>
      </c>
      <c r="K187" s="198"/>
      <c r="L187" s="199"/>
      <c r="M187" s="200" t="s">
        <v>1</v>
      </c>
      <c r="N187" s="201" t="s">
        <v>41</v>
      </c>
      <c r="O187" s="78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1709</v>
      </c>
      <c r="AT187" s="189" t="s">
        <v>323</v>
      </c>
      <c r="AU187" s="189" t="s">
        <v>80</v>
      </c>
      <c r="AY187" s="15" t="s">
        <v>140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84</v>
      </c>
      <c r="BK187" s="190">
        <f>ROUND(I187*H187,2)</f>
        <v>0</v>
      </c>
      <c r="BL187" s="15" t="s">
        <v>1709</v>
      </c>
      <c r="BM187" s="189" t="s">
        <v>2239</v>
      </c>
    </row>
    <row r="188" s="12" customFormat="1" ht="25.92" customHeight="1">
      <c r="A188" s="12"/>
      <c r="B188" s="163"/>
      <c r="C188" s="12"/>
      <c r="D188" s="164" t="s">
        <v>74</v>
      </c>
      <c r="E188" s="165" t="s">
        <v>323</v>
      </c>
      <c r="F188" s="165" t="s">
        <v>950</v>
      </c>
      <c r="G188" s="12"/>
      <c r="H188" s="12"/>
      <c r="I188" s="166"/>
      <c r="J188" s="167">
        <f>BK188</f>
        <v>0</v>
      </c>
      <c r="K188" s="12"/>
      <c r="L188" s="163"/>
      <c r="M188" s="168"/>
      <c r="N188" s="169"/>
      <c r="O188" s="169"/>
      <c r="P188" s="170">
        <v>0</v>
      </c>
      <c r="Q188" s="169"/>
      <c r="R188" s="170">
        <v>0</v>
      </c>
      <c r="S188" s="169"/>
      <c r="T188" s="171"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4" t="s">
        <v>90</v>
      </c>
      <c r="AT188" s="172" t="s">
        <v>74</v>
      </c>
      <c r="AU188" s="172" t="s">
        <v>75</v>
      </c>
      <c r="AY188" s="164" t="s">
        <v>140</v>
      </c>
      <c r="BK188" s="173">
        <v>0</v>
      </c>
    </row>
    <row r="189" s="12" customFormat="1" ht="25.92" customHeight="1">
      <c r="A189" s="12"/>
      <c r="B189" s="163"/>
      <c r="C189" s="12"/>
      <c r="D189" s="164" t="s">
        <v>74</v>
      </c>
      <c r="E189" s="165" t="s">
        <v>1705</v>
      </c>
      <c r="F189" s="165" t="s">
        <v>1706</v>
      </c>
      <c r="G189" s="12"/>
      <c r="H189" s="12"/>
      <c r="I189" s="166"/>
      <c r="J189" s="167">
        <f>BK189</f>
        <v>0</v>
      </c>
      <c r="K189" s="12"/>
      <c r="L189" s="163"/>
      <c r="M189" s="168"/>
      <c r="N189" s="169"/>
      <c r="O189" s="169"/>
      <c r="P189" s="170">
        <f>SUM(P190:P193)</f>
        <v>0</v>
      </c>
      <c r="Q189" s="169"/>
      <c r="R189" s="170">
        <f>SUM(R190:R193)</f>
        <v>0</v>
      </c>
      <c r="S189" s="169"/>
      <c r="T189" s="171">
        <f>SUM(T190:T193)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4" t="s">
        <v>90</v>
      </c>
      <c r="AT189" s="172" t="s">
        <v>74</v>
      </c>
      <c r="AU189" s="172" t="s">
        <v>75</v>
      </c>
      <c r="AY189" s="164" t="s">
        <v>140</v>
      </c>
      <c r="BK189" s="173">
        <f>SUM(BK190:BK193)</f>
        <v>0</v>
      </c>
    </row>
    <row r="190" s="2" customFormat="1" ht="37.8" customHeight="1">
      <c r="A190" s="34"/>
      <c r="B190" s="176"/>
      <c r="C190" s="177" t="s">
        <v>376</v>
      </c>
      <c r="D190" s="177" t="s">
        <v>142</v>
      </c>
      <c r="E190" s="178" t="s">
        <v>2240</v>
      </c>
      <c r="F190" s="179" t="s">
        <v>2241</v>
      </c>
      <c r="G190" s="180" t="s">
        <v>1331</v>
      </c>
      <c r="H190" s="181">
        <v>40</v>
      </c>
      <c r="I190" s="182"/>
      <c r="J190" s="183">
        <f>ROUND(I190*H190,2)</f>
        <v>0</v>
      </c>
      <c r="K190" s="184"/>
      <c r="L190" s="35"/>
      <c r="M190" s="185" t="s">
        <v>1</v>
      </c>
      <c r="N190" s="186" t="s">
        <v>41</v>
      </c>
      <c r="O190" s="78"/>
      <c r="P190" s="187">
        <f>O190*H190</f>
        <v>0</v>
      </c>
      <c r="Q190" s="187">
        <v>0</v>
      </c>
      <c r="R190" s="187">
        <f>Q190*H190</f>
        <v>0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1709</v>
      </c>
      <c r="AT190" s="189" t="s">
        <v>142</v>
      </c>
      <c r="AU190" s="189" t="s">
        <v>80</v>
      </c>
      <c r="AY190" s="15" t="s">
        <v>140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84</v>
      </c>
      <c r="BK190" s="190">
        <f>ROUND(I190*H190,2)</f>
        <v>0</v>
      </c>
      <c r="BL190" s="15" t="s">
        <v>1709</v>
      </c>
      <c r="BM190" s="189" t="s">
        <v>2242</v>
      </c>
    </row>
    <row r="191" s="2" customFormat="1" ht="24.15" customHeight="1">
      <c r="A191" s="34"/>
      <c r="B191" s="176"/>
      <c r="C191" s="177" t="s">
        <v>380</v>
      </c>
      <c r="D191" s="177" t="s">
        <v>142</v>
      </c>
      <c r="E191" s="178" t="s">
        <v>2243</v>
      </c>
      <c r="F191" s="179" t="s">
        <v>2244</v>
      </c>
      <c r="G191" s="180" t="s">
        <v>185</v>
      </c>
      <c r="H191" s="181">
        <v>1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41</v>
      </c>
      <c r="O191" s="78"/>
      <c r="P191" s="187">
        <f>O191*H191</f>
        <v>0</v>
      </c>
      <c r="Q191" s="187">
        <v>0</v>
      </c>
      <c r="R191" s="187">
        <f>Q191*H191</f>
        <v>0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1709</v>
      </c>
      <c r="AT191" s="189" t="s">
        <v>142</v>
      </c>
      <c r="AU191" s="189" t="s">
        <v>80</v>
      </c>
      <c r="AY191" s="15" t="s">
        <v>140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84</v>
      </c>
      <c r="BK191" s="190">
        <f>ROUND(I191*H191,2)</f>
        <v>0</v>
      </c>
      <c r="BL191" s="15" t="s">
        <v>1709</v>
      </c>
      <c r="BM191" s="189" t="s">
        <v>2245</v>
      </c>
    </row>
    <row r="192" s="2" customFormat="1" ht="16.5" customHeight="1">
      <c r="A192" s="34"/>
      <c r="B192" s="176"/>
      <c r="C192" s="177" t="s">
        <v>384</v>
      </c>
      <c r="D192" s="177" t="s">
        <v>142</v>
      </c>
      <c r="E192" s="178" t="s">
        <v>2246</v>
      </c>
      <c r="F192" s="179" t="s">
        <v>2247</v>
      </c>
      <c r="G192" s="180" t="s">
        <v>185</v>
      </c>
      <c r="H192" s="181">
        <v>1</v>
      </c>
      <c r="I192" s="182"/>
      <c r="J192" s="183">
        <f>ROUND(I192*H192,2)</f>
        <v>0</v>
      </c>
      <c r="K192" s="184"/>
      <c r="L192" s="35"/>
      <c r="M192" s="185" t="s">
        <v>1</v>
      </c>
      <c r="N192" s="186" t="s">
        <v>41</v>
      </c>
      <c r="O192" s="78"/>
      <c r="P192" s="187">
        <f>O192*H192</f>
        <v>0</v>
      </c>
      <c r="Q192" s="187">
        <v>0</v>
      </c>
      <c r="R192" s="187">
        <f>Q192*H192</f>
        <v>0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1709</v>
      </c>
      <c r="AT192" s="189" t="s">
        <v>142</v>
      </c>
      <c r="AU192" s="189" t="s">
        <v>80</v>
      </c>
      <c r="AY192" s="15" t="s">
        <v>140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84</v>
      </c>
      <c r="BK192" s="190">
        <f>ROUND(I192*H192,2)</f>
        <v>0</v>
      </c>
      <c r="BL192" s="15" t="s">
        <v>1709</v>
      </c>
      <c r="BM192" s="189" t="s">
        <v>2248</v>
      </c>
    </row>
    <row r="193" s="2" customFormat="1" ht="16.5" customHeight="1">
      <c r="A193" s="34"/>
      <c r="B193" s="176"/>
      <c r="C193" s="177" t="s">
        <v>388</v>
      </c>
      <c r="D193" s="177" t="s">
        <v>142</v>
      </c>
      <c r="E193" s="178" t="s">
        <v>2249</v>
      </c>
      <c r="F193" s="179" t="s">
        <v>2250</v>
      </c>
      <c r="G193" s="180" t="s">
        <v>1331</v>
      </c>
      <c r="H193" s="181">
        <v>4</v>
      </c>
      <c r="I193" s="182"/>
      <c r="J193" s="183">
        <f>ROUND(I193*H193,2)</f>
        <v>0</v>
      </c>
      <c r="K193" s="184"/>
      <c r="L193" s="35"/>
      <c r="M193" s="203" t="s">
        <v>1</v>
      </c>
      <c r="N193" s="204" t="s">
        <v>41</v>
      </c>
      <c r="O193" s="205"/>
      <c r="P193" s="206">
        <f>O193*H193</f>
        <v>0</v>
      </c>
      <c r="Q193" s="206">
        <v>0</v>
      </c>
      <c r="R193" s="206">
        <f>Q193*H193</f>
        <v>0</v>
      </c>
      <c r="S193" s="206">
        <v>0</v>
      </c>
      <c r="T193" s="20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1709</v>
      </c>
      <c r="AT193" s="189" t="s">
        <v>142</v>
      </c>
      <c r="AU193" s="189" t="s">
        <v>80</v>
      </c>
      <c r="AY193" s="15" t="s">
        <v>140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84</v>
      </c>
      <c r="BK193" s="190">
        <f>ROUND(I193*H193,2)</f>
        <v>0</v>
      </c>
      <c r="BL193" s="15" t="s">
        <v>1709</v>
      </c>
      <c r="BM193" s="189" t="s">
        <v>2251</v>
      </c>
    </row>
    <row r="194" s="2" customFormat="1" ht="6.96" customHeight="1">
      <c r="A194" s="34"/>
      <c r="B194" s="61"/>
      <c r="C194" s="62"/>
      <c r="D194" s="62"/>
      <c r="E194" s="62"/>
      <c r="F194" s="62"/>
      <c r="G194" s="62"/>
      <c r="H194" s="62"/>
      <c r="I194" s="62"/>
      <c r="J194" s="62"/>
      <c r="K194" s="62"/>
      <c r="L194" s="35"/>
      <c r="M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</row>
  </sheetData>
  <autoFilter ref="C123:K19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CENKROS1\Atelier</dc:creator>
  <cp:lastModifiedBy>CENKROS1\Atelier</cp:lastModifiedBy>
  <dcterms:created xsi:type="dcterms:W3CDTF">2023-01-20T14:37:56Z</dcterms:created>
  <dcterms:modified xsi:type="dcterms:W3CDTF">2023-01-20T14:38:06Z</dcterms:modified>
</cp:coreProperties>
</file>