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Obstarávanie\PD Holice\Súťažné podklady\"/>
    </mc:Choice>
  </mc:AlternateContent>
  <xr:revisionPtr revIDLastSave="0" documentId="13_ncr:1_{45EC20CF-CEA6-4270-8A6B-1FB2AAE39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SO-01 - Produkčný kravín č.1" sheetId="2" r:id="rId2"/>
    <sheet name="SO-02 - Produkčný kravín č.2" sheetId="3" r:id="rId3"/>
    <sheet name="SO-03 - Odchov mladého do..." sheetId="4" r:id="rId4"/>
    <sheet name="SO-04 - Dojáreň " sheetId="5" r:id="rId5"/>
  </sheets>
  <definedNames>
    <definedName name="_xlnm._FilterDatabase" localSheetId="1" hidden="1">'SO-01 - Produkčný kravín č.1'!$C$129:$K$224</definedName>
    <definedName name="_xlnm._FilterDatabase" localSheetId="2" hidden="1">'SO-02 - Produkčný kravín č.2'!$C$129:$K$224</definedName>
    <definedName name="_xlnm._FilterDatabase" localSheetId="3" hidden="1">'SO-03 - Odchov mladého do...'!$C$128:$K$256</definedName>
    <definedName name="_xlnm._FilterDatabase" localSheetId="4" hidden="1">'SO-04 - Dojáreň '!$C$131:$K$450</definedName>
    <definedName name="_xlnm.Print_Titles" localSheetId="0">'Rekapitulácia stavby'!$92:$92</definedName>
    <definedName name="_xlnm.Print_Titles" localSheetId="1">'SO-01 - Produkčný kravín č.1'!$129:$129</definedName>
    <definedName name="_xlnm.Print_Titles" localSheetId="2">'SO-02 - Produkčný kravín č.2'!$129:$129</definedName>
    <definedName name="_xlnm.Print_Titles" localSheetId="3">'SO-03 - Odchov mladého do...'!$128:$128</definedName>
    <definedName name="_xlnm.Print_Titles" localSheetId="4">'SO-04 - Dojáreň '!$131:$131</definedName>
    <definedName name="_xlnm.Print_Area" localSheetId="0">'Rekapitulácia stavby'!$D$4:$AO$76,'Rekapitulácia stavby'!$C$82:$AQ$99</definedName>
    <definedName name="_xlnm.Print_Area" localSheetId="1">'SO-01 - Produkčný kravín č.1'!$C$4:$J$76,'SO-01 - Produkčný kravín č.1'!$C$82:$J$111,'SO-01 - Produkčný kravín č.1'!$C$117:$J$224</definedName>
    <definedName name="_xlnm.Print_Area" localSheetId="2">'SO-02 - Produkčný kravín č.2'!$C$4:$J$76,'SO-02 - Produkčný kravín č.2'!$C$82:$J$111,'SO-02 - Produkčný kravín č.2'!$C$117:$J$224</definedName>
    <definedName name="_xlnm.Print_Area" localSheetId="3">'SO-03 - Odchov mladého do...'!$C$4:$J$76,'SO-03 - Odchov mladého do...'!$C$82:$J$110,'SO-03 - Odchov mladého do...'!$C$116:$J$256</definedName>
    <definedName name="_xlnm.Print_Area" localSheetId="4">'SO-04 - Dojáreň '!$C$4:$J$76,'SO-04 - Dojáreň '!$C$82:$J$113,'SO-04 - Dojáreň '!$C$119:$J$450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J14" i="3"/>
  <c r="J15" i="2"/>
  <c r="J14" i="2"/>
  <c r="J37" i="5"/>
  <c r="J36" i="5"/>
  <c r="AY98" i="1" s="1"/>
  <c r="J35" i="5"/>
  <c r="AX98" i="1"/>
  <c r="BI450" i="5"/>
  <c r="BH450" i="5"/>
  <c r="BG450" i="5"/>
  <c r="BE450" i="5"/>
  <c r="T450" i="5"/>
  <c r="R450" i="5"/>
  <c r="P450" i="5"/>
  <c r="BI449" i="5"/>
  <c r="BH449" i="5"/>
  <c r="BG449" i="5"/>
  <c r="BE449" i="5"/>
  <c r="T449" i="5"/>
  <c r="R449" i="5"/>
  <c r="P449" i="5"/>
  <c r="BI448" i="5"/>
  <c r="BH448" i="5"/>
  <c r="BG448" i="5"/>
  <c r="BE448" i="5"/>
  <c r="T448" i="5"/>
  <c r="R448" i="5"/>
  <c r="P448" i="5"/>
  <c r="BI447" i="5"/>
  <c r="BH447" i="5"/>
  <c r="BG447" i="5"/>
  <c r="BE447" i="5"/>
  <c r="T447" i="5"/>
  <c r="R447" i="5"/>
  <c r="P447" i="5"/>
  <c r="BI446" i="5"/>
  <c r="BH446" i="5"/>
  <c r="BG446" i="5"/>
  <c r="BE446" i="5"/>
  <c r="T446" i="5"/>
  <c r="R446" i="5"/>
  <c r="P446" i="5"/>
  <c r="BI445" i="5"/>
  <c r="BH445" i="5"/>
  <c r="BG445" i="5"/>
  <c r="BE445" i="5"/>
  <c r="T445" i="5"/>
  <c r="R445" i="5"/>
  <c r="P445" i="5"/>
  <c r="BI444" i="5"/>
  <c r="BH444" i="5"/>
  <c r="BG444" i="5"/>
  <c r="BE444" i="5"/>
  <c r="T444" i="5"/>
  <c r="R444" i="5"/>
  <c r="P444" i="5"/>
  <c r="BI443" i="5"/>
  <c r="BH443" i="5"/>
  <c r="BG443" i="5"/>
  <c r="BE443" i="5"/>
  <c r="T443" i="5"/>
  <c r="R443" i="5"/>
  <c r="P443" i="5"/>
  <c r="BI442" i="5"/>
  <c r="BH442" i="5"/>
  <c r="BG442" i="5"/>
  <c r="BE442" i="5"/>
  <c r="T442" i="5"/>
  <c r="R442" i="5"/>
  <c r="P442" i="5"/>
  <c r="BI441" i="5"/>
  <c r="BH441" i="5"/>
  <c r="BG441" i="5"/>
  <c r="BE441" i="5"/>
  <c r="T441" i="5"/>
  <c r="R441" i="5"/>
  <c r="P441" i="5"/>
  <c r="BI440" i="5"/>
  <c r="BH440" i="5"/>
  <c r="BG440" i="5"/>
  <c r="BE440" i="5"/>
  <c r="T440" i="5"/>
  <c r="R440" i="5"/>
  <c r="P440" i="5"/>
  <c r="BI439" i="5"/>
  <c r="BH439" i="5"/>
  <c r="BG439" i="5"/>
  <c r="BE439" i="5"/>
  <c r="T439" i="5"/>
  <c r="R439" i="5"/>
  <c r="P439" i="5"/>
  <c r="BI438" i="5"/>
  <c r="BH438" i="5"/>
  <c r="BG438" i="5"/>
  <c r="BE438" i="5"/>
  <c r="T438" i="5"/>
  <c r="R438" i="5"/>
  <c r="P438" i="5"/>
  <c r="BI437" i="5"/>
  <c r="BH437" i="5"/>
  <c r="BG437" i="5"/>
  <c r="BE437" i="5"/>
  <c r="T437" i="5"/>
  <c r="R437" i="5"/>
  <c r="P437" i="5"/>
  <c r="BI436" i="5"/>
  <c r="BH436" i="5"/>
  <c r="BG436" i="5"/>
  <c r="BE436" i="5"/>
  <c r="T436" i="5"/>
  <c r="R436" i="5"/>
  <c r="P436" i="5"/>
  <c r="BI435" i="5"/>
  <c r="BH435" i="5"/>
  <c r="BG435" i="5"/>
  <c r="BE435" i="5"/>
  <c r="T435" i="5"/>
  <c r="R435" i="5"/>
  <c r="P435" i="5"/>
  <c r="BI434" i="5"/>
  <c r="BH434" i="5"/>
  <c r="BG434" i="5"/>
  <c r="BE434" i="5"/>
  <c r="T434" i="5"/>
  <c r="R434" i="5"/>
  <c r="P434" i="5"/>
  <c r="BI433" i="5"/>
  <c r="BH433" i="5"/>
  <c r="BG433" i="5"/>
  <c r="BE433" i="5"/>
  <c r="T433" i="5"/>
  <c r="R433" i="5"/>
  <c r="P433" i="5"/>
  <c r="BI432" i="5"/>
  <c r="BH432" i="5"/>
  <c r="BG432" i="5"/>
  <c r="BE432" i="5"/>
  <c r="T432" i="5"/>
  <c r="R432" i="5"/>
  <c r="P432" i="5"/>
  <c r="BI431" i="5"/>
  <c r="BH431" i="5"/>
  <c r="BG431" i="5"/>
  <c r="BE431" i="5"/>
  <c r="T431" i="5"/>
  <c r="R431" i="5"/>
  <c r="P431" i="5"/>
  <c r="BI430" i="5"/>
  <c r="BH430" i="5"/>
  <c r="BG430" i="5"/>
  <c r="BE430" i="5"/>
  <c r="T430" i="5"/>
  <c r="R430" i="5"/>
  <c r="P430" i="5"/>
  <c r="BI429" i="5"/>
  <c r="BH429" i="5"/>
  <c r="BG429" i="5"/>
  <c r="BE429" i="5"/>
  <c r="T429" i="5"/>
  <c r="R429" i="5"/>
  <c r="P429" i="5"/>
  <c r="BI428" i="5"/>
  <c r="BH428" i="5"/>
  <c r="BG428" i="5"/>
  <c r="BE428" i="5"/>
  <c r="T428" i="5"/>
  <c r="R428" i="5"/>
  <c r="P428" i="5"/>
  <c r="BI427" i="5"/>
  <c r="BH427" i="5"/>
  <c r="BG427" i="5"/>
  <c r="BE427" i="5"/>
  <c r="T427" i="5"/>
  <c r="R427" i="5"/>
  <c r="P427" i="5"/>
  <c r="BI426" i="5"/>
  <c r="BH426" i="5"/>
  <c r="BG426" i="5"/>
  <c r="BE426" i="5"/>
  <c r="T426" i="5"/>
  <c r="R426" i="5"/>
  <c r="P426" i="5"/>
  <c r="BI425" i="5"/>
  <c r="BH425" i="5"/>
  <c r="BG425" i="5"/>
  <c r="BE425" i="5"/>
  <c r="T425" i="5"/>
  <c r="R425" i="5"/>
  <c r="P425" i="5"/>
  <c r="BI424" i="5"/>
  <c r="BH424" i="5"/>
  <c r="BG424" i="5"/>
  <c r="BE424" i="5"/>
  <c r="T424" i="5"/>
  <c r="R424" i="5"/>
  <c r="P424" i="5"/>
  <c r="BI423" i="5"/>
  <c r="BH423" i="5"/>
  <c r="BG423" i="5"/>
  <c r="BE423" i="5"/>
  <c r="T423" i="5"/>
  <c r="R423" i="5"/>
  <c r="P423" i="5"/>
  <c r="BI422" i="5"/>
  <c r="BH422" i="5"/>
  <c r="BG422" i="5"/>
  <c r="BE422" i="5"/>
  <c r="T422" i="5"/>
  <c r="R422" i="5"/>
  <c r="P422" i="5"/>
  <c r="BI421" i="5"/>
  <c r="BH421" i="5"/>
  <c r="BG421" i="5"/>
  <c r="BE421" i="5"/>
  <c r="T421" i="5"/>
  <c r="R421" i="5"/>
  <c r="P421" i="5"/>
  <c r="BI420" i="5"/>
  <c r="BH420" i="5"/>
  <c r="BG420" i="5"/>
  <c r="BE420" i="5"/>
  <c r="T420" i="5"/>
  <c r="R420" i="5"/>
  <c r="P420" i="5"/>
  <c r="BI419" i="5"/>
  <c r="BH419" i="5"/>
  <c r="BG419" i="5"/>
  <c r="BE419" i="5"/>
  <c r="T419" i="5"/>
  <c r="R419" i="5"/>
  <c r="P419" i="5"/>
  <c r="BI418" i="5"/>
  <c r="BH418" i="5"/>
  <c r="BG418" i="5"/>
  <c r="BE418" i="5"/>
  <c r="T418" i="5"/>
  <c r="R418" i="5"/>
  <c r="P418" i="5"/>
  <c r="BI417" i="5"/>
  <c r="BH417" i="5"/>
  <c r="BG417" i="5"/>
  <c r="BE417" i="5"/>
  <c r="T417" i="5"/>
  <c r="R417" i="5"/>
  <c r="P417" i="5"/>
  <c r="BI416" i="5"/>
  <c r="BH416" i="5"/>
  <c r="BG416" i="5"/>
  <c r="BE416" i="5"/>
  <c r="T416" i="5"/>
  <c r="R416" i="5"/>
  <c r="P416" i="5"/>
  <c r="BI415" i="5"/>
  <c r="BH415" i="5"/>
  <c r="BG415" i="5"/>
  <c r="BE415" i="5"/>
  <c r="T415" i="5"/>
  <c r="R415" i="5"/>
  <c r="P415" i="5"/>
  <c r="BI414" i="5"/>
  <c r="BH414" i="5"/>
  <c r="BG414" i="5"/>
  <c r="BE414" i="5"/>
  <c r="T414" i="5"/>
  <c r="R414" i="5"/>
  <c r="P414" i="5"/>
  <c r="BI413" i="5"/>
  <c r="BH413" i="5"/>
  <c r="BG413" i="5"/>
  <c r="BE413" i="5"/>
  <c r="T413" i="5"/>
  <c r="R413" i="5"/>
  <c r="P413" i="5"/>
  <c r="BI411" i="5"/>
  <c r="BH411" i="5"/>
  <c r="BG411" i="5"/>
  <c r="BE411" i="5"/>
  <c r="T411" i="5"/>
  <c r="R411" i="5"/>
  <c r="P411" i="5"/>
  <c r="BI410" i="5"/>
  <c r="BH410" i="5"/>
  <c r="BG410" i="5"/>
  <c r="BE410" i="5"/>
  <c r="T410" i="5"/>
  <c r="R410" i="5"/>
  <c r="P410" i="5"/>
  <c r="BI409" i="5"/>
  <c r="BH409" i="5"/>
  <c r="BG409" i="5"/>
  <c r="BE409" i="5"/>
  <c r="T409" i="5"/>
  <c r="R409" i="5"/>
  <c r="P409" i="5"/>
  <c r="BI408" i="5"/>
  <c r="BH408" i="5"/>
  <c r="BG408" i="5"/>
  <c r="BE408" i="5"/>
  <c r="T408" i="5"/>
  <c r="R408" i="5"/>
  <c r="P408" i="5"/>
  <c r="BI407" i="5"/>
  <c r="BH407" i="5"/>
  <c r="BG407" i="5"/>
  <c r="BE407" i="5"/>
  <c r="T407" i="5"/>
  <c r="R407" i="5"/>
  <c r="P407" i="5"/>
  <c r="BI406" i="5"/>
  <c r="BH406" i="5"/>
  <c r="BG406" i="5"/>
  <c r="BE406" i="5"/>
  <c r="T406" i="5"/>
  <c r="R406" i="5"/>
  <c r="P406" i="5"/>
  <c r="BI405" i="5"/>
  <c r="BH405" i="5"/>
  <c r="BG405" i="5"/>
  <c r="BE405" i="5"/>
  <c r="T405" i="5"/>
  <c r="R405" i="5"/>
  <c r="P405" i="5"/>
  <c r="BI404" i="5"/>
  <c r="BH404" i="5"/>
  <c r="BG404" i="5"/>
  <c r="BE404" i="5"/>
  <c r="T404" i="5"/>
  <c r="R404" i="5"/>
  <c r="P404" i="5"/>
  <c r="BI403" i="5"/>
  <c r="BH403" i="5"/>
  <c r="BG403" i="5"/>
  <c r="BE403" i="5"/>
  <c r="T403" i="5"/>
  <c r="R403" i="5"/>
  <c r="P403" i="5"/>
  <c r="BI402" i="5"/>
  <c r="BH402" i="5"/>
  <c r="BG402" i="5"/>
  <c r="BE402" i="5"/>
  <c r="T402" i="5"/>
  <c r="R402" i="5"/>
  <c r="P402" i="5"/>
  <c r="BI401" i="5"/>
  <c r="BH401" i="5"/>
  <c r="BG401" i="5"/>
  <c r="BE401" i="5"/>
  <c r="T401" i="5"/>
  <c r="R401" i="5"/>
  <c r="P401" i="5"/>
  <c r="BI400" i="5"/>
  <c r="BH400" i="5"/>
  <c r="BG400" i="5"/>
  <c r="BE400" i="5"/>
  <c r="T400" i="5"/>
  <c r="R400" i="5"/>
  <c r="P400" i="5"/>
  <c r="BI399" i="5"/>
  <c r="BH399" i="5"/>
  <c r="BG399" i="5"/>
  <c r="BE399" i="5"/>
  <c r="T399" i="5"/>
  <c r="R399" i="5"/>
  <c r="P399" i="5"/>
  <c r="BI398" i="5"/>
  <c r="BH398" i="5"/>
  <c r="BG398" i="5"/>
  <c r="BE398" i="5"/>
  <c r="T398" i="5"/>
  <c r="R398" i="5"/>
  <c r="P398" i="5"/>
  <c r="BI397" i="5"/>
  <c r="BH397" i="5"/>
  <c r="BG397" i="5"/>
  <c r="BE397" i="5"/>
  <c r="T397" i="5"/>
  <c r="R397" i="5"/>
  <c r="P397" i="5"/>
  <c r="BI396" i="5"/>
  <c r="BH396" i="5"/>
  <c r="BG396" i="5"/>
  <c r="BE396" i="5"/>
  <c r="T396" i="5"/>
  <c r="R396" i="5"/>
  <c r="P396" i="5"/>
  <c r="BI395" i="5"/>
  <c r="BH395" i="5"/>
  <c r="BG395" i="5"/>
  <c r="BE395" i="5"/>
  <c r="T395" i="5"/>
  <c r="R395" i="5"/>
  <c r="P395" i="5"/>
  <c r="BI394" i="5"/>
  <c r="BH394" i="5"/>
  <c r="BG394" i="5"/>
  <c r="BE394" i="5"/>
  <c r="T394" i="5"/>
  <c r="R394" i="5"/>
  <c r="P394" i="5"/>
  <c r="BI393" i="5"/>
  <c r="BH393" i="5"/>
  <c r="BG393" i="5"/>
  <c r="BE393" i="5"/>
  <c r="T393" i="5"/>
  <c r="R393" i="5"/>
  <c r="P393" i="5"/>
  <c r="BI392" i="5"/>
  <c r="BH392" i="5"/>
  <c r="BG392" i="5"/>
  <c r="BE392" i="5"/>
  <c r="T392" i="5"/>
  <c r="R392" i="5"/>
  <c r="P392" i="5"/>
  <c r="BI391" i="5"/>
  <c r="BH391" i="5"/>
  <c r="BG391" i="5"/>
  <c r="BE391" i="5"/>
  <c r="T391" i="5"/>
  <c r="R391" i="5"/>
  <c r="P391" i="5"/>
  <c r="BI390" i="5"/>
  <c r="BH390" i="5"/>
  <c r="BG390" i="5"/>
  <c r="BE390" i="5"/>
  <c r="T390" i="5"/>
  <c r="R390" i="5"/>
  <c r="P390" i="5"/>
  <c r="BI389" i="5"/>
  <c r="BH389" i="5"/>
  <c r="BG389" i="5"/>
  <c r="BE389" i="5"/>
  <c r="T389" i="5"/>
  <c r="R389" i="5"/>
  <c r="P389" i="5"/>
  <c r="BI388" i="5"/>
  <c r="BH388" i="5"/>
  <c r="BG388" i="5"/>
  <c r="BE388" i="5"/>
  <c r="T388" i="5"/>
  <c r="R388" i="5"/>
  <c r="P388" i="5"/>
  <c r="BI387" i="5"/>
  <c r="BH387" i="5"/>
  <c r="BG387" i="5"/>
  <c r="BE387" i="5"/>
  <c r="T387" i="5"/>
  <c r="R387" i="5"/>
  <c r="P387" i="5"/>
  <c r="BI386" i="5"/>
  <c r="BH386" i="5"/>
  <c r="BG386" i="5"/>
  <c r="BE386" i="5"/>
  <c r="T386" i="5"/>
  <c r="R386" i="5"/>
  <c r="P386" i="5"/>
  <c r="BI385" i="5"/>
  <c r="BH385" i="5"/>
  <c r="BG385" i="5"/>
  <c r="BE385" i="5"/>
  <c r="T385" i="5"/>
  <c r="R385" i="5"/>
  <c r="P385" i="5"/>
  <c r="BI384" i="5"/>
  <c r="BH384" i="5"/>
  <c r="BG384" i="5"/>
  <c r="BE384" i="5"/>
  <c r="T384" i="5"/>
  <c r="R384" i="5"/>
  <c r="P384" i="5"/>
  <c r="BI383" i="5"/>
  <c r="BH383" i="5"/>
  <c r="BG383" i="5"/>
  <c r="BE383" i="5"/>
  <c r="T383" i="5"/>
  <c r="R383" i="5"/>
  <c r="P383" i="5"/>
  <c r="BI382" i="5"/>
  <c r="BH382" i="5"/>
  <c r="BG382" i="5"/>
  <c r="BE382" i="5"/>
  <c r="T382" i="5"/>
  <c r="R382" i="5"/>
  <c r="P382" i="5"/>
  <c r="BI381" i="5"/>
  <c r="BH381" i="5"/>
  <c r="BG381" i="5"/>
  <c r="BE381" i="5"/>
  <c r="T381" i="5"/>
  <c r="R381" i="5"/>
  <c r="P381" i="5"/>
  <c r="BI380" i="5"/>
  <c r="BH380" i="5"/>
  <c r="BG380" i="5"/>
  <c r="BE380" i="5"/>
  <c r="T380" i="5"/>
  <c r="R380" i="5"/>
  <c r="P380" i="5"/>
  <c r="BI379" i="5"/>
  <c r="BH379" i="5"/>
  <c r="BG379" i="5"/>
  <c r="BE379" i="5"/>
  <c r="T379" i="5"/>
  <c r="R379" i="5"/>
  <c r="P379" i="5"/>
  <c r="BI378" i="5"/>
  <c r="BH378" i="5"/>
  <c r="BG378" i="5"/>
  <c r="BE378" i="5"/>
  <c r="T378" i="5"/>
  <c r="R378" i="5"/>
  <c r="P378" i="5"/>
  <c r="BI377" i="5"/>
  <c r="BH377" i="5"/>
  <c r="BG377" i="5"/>
  <c r="BE377" i="5"/>
  <c r="T377" i="5"/>
  <c r="R377" i="5"/>
  <c r="P377" i="5"/>
  <c r="BI376" i="5"/>
  <c r="BH376" i="5"/>
  <c r="BG376" i="5"/>
  <c r="BE376" i="5"/>
  <c r="T376" i="5"/>
  <c r="R376" i="5"/>
  <c r="P376" i="5"/>
  <c r="BI375" i="5"/>
  <c r="BH375" i="5"/>
  <c r="BG375" i="5"/>
  <c r="BE375" i="5"/>
  <c r="T375" i="5"/>
  <c r="R375" i="5"/>
  <c r="P375" i="5"/>
  <c r="BI374" i="5"/>
  <c r="BH374" i="5"/>
  <c r="BG374" i="5"/>
  <c r="BE374" i="5"/>
  <c r="T374" i="5"/>
  <c r="R374" i="5"/>
  <c r="P374" i="5"/>
  <c r="BI373" i="5"/>
  <c r="BH373" i="5"/>
  <c r="BG373" i="5"/>
  <c r="BE373" i="5"/>
  <c r="T373" i="5"/>
  <c r="R373" i="5"/>
  <c r="P373" i="5"/>
  <c r="BI372" i="5"/>
  <c r="BH372" i="5"/>
  <c r="BG372" i="5"/>
  <c r="BE372" i="5"/>
  <c r="T372" i="5"/>
  <c r="R372" i="5"/>
  <c r="P372" i="5"/>
  <c r="BI371" i="5"/>
  <c r="BH371" i="5"/>
  <c r="BG371" i="5"/>
  <c r="BE371" i="5"/>
  <c r="T371" i="5"/>
  <c r="R371" i="5"/>
  <c r="P371" i="5"/>
  <c r="BI370" i="5"/>
  <c r="BH370" i="5"/>
  <c r="BG370" i="5"/>
  <c r="BE370" i="5"/>
  <c r="T370" i="5"/>
  <c r="R370" i="5"/>
  <c r="P370" i="5"/>
  <c r="BI369" i="5"/>
  <c r="BH369" i="5"/>
  <c r="BG369" i="5"/>
  <c r="BE369" i="5"/>
  <c r="T369" i="5"/>
  <c r="R369" i="5"/>
  <c r="P369" i="5"/>
  <c r="BI368" i="5"/>
  <c r="BH368" i="5"/>
  <c r="BG368" i="5"/>
  <c r="BE368" i="5"/>
  <c r="T368" i="5"/>
  <c r="R368" i="5"/>
  <c r="P368" i="5"/>
  <c r="BI367" i="5"/>
  <c r="BH367" i="5"/>
  <c r="BG367" i="5"/>
  <c r="BE367" i="5"/>
  <c r="T367" i="5"/>
  <c r="R367" i="5"/>
  <c r="P367" i="5"/>
  <c r="BI366" i="5"/>
  <c r="BH366" i="5"/>
  <c r="BG366" i="5"/>
  <c r="BE366" i="5"/>
  <c r="T366" i="5"/>
  <c r="R366" i="5"/>
  <c r="P366" i="5"/>
  <c r="BI365" i="5"/>
  <c r="BH365" i="5"/>
  <c r="BG365" i="5"/>
  <c r="BE365" i="5"/>
  <c r="T365" i="5"/>
  <c r="R365" i="5"/>
  <c r="P365" i="5"/>
  <c r="BI364" i="5"/>
  <c r="BH364" i="5"/>
  <c r="BG364" i="5"/>
  <c r="BE364" i="5"/>
  <c r="T364" i="5"/>
  <c r="R364" i="5"/>
  <c r="P364" i="5"/>
  <c r="BI363" i="5"/>
  <c r="BH363" i="5"/>
  <c r="BG363" i="5"/>
  <c r="BE363" i="5"/>
  <c r="T363" i="5"/>
  <c r="R363" i="5"/>
  <c r="P363" i="5"/>
  <c r="BI362" i="5"/>
  <c r="BH362" i="5"/>
  <c r="BG362" i="5"/>
  <c r="BE362" i="5"/>
  <c r="T362" i="5"/>
  <c r="R362" i="5"/>
  <c r="P362" i="5"/>
  <c r="BI361" i="5"/>
  <c r="BH361" i="5"/>
  <c r="BG361" i="5"/>
  <c r="BE361" i="5"/>
  <c r="T361" i="5"/>
  <c r="R361" i="5"/>
  <c r="P361" i="5"/>
  <c r="BI360" i="5"/>
  <c r="BH360" i="5"/>
  <c r="BG360" i="5"/>
  <c r="BE360" i="5"/>
  <c r="T360" i="5"/>
  <c r="R360" i="5"/>
  <c r="P360" i="5"/>
  <c r="BI359" i="5"/>
  <c r="BH359" i="5"/>
  <c r="BG359" i="5"/>
  <c r="BE359" i="5"/>
  <c r="T359" i="5"/>
  <c r="R359" i="5"/>
  <c r="P359" i="5"/>
  <c r="BI358" i="5"/>
  <c r="BH358" i="5"/>
  <c r="BG358" i="5"/>
  <c r="BE358" i="5"/>
  <c r="T358" i="5"/>
  <c r="R358" i="5"/>
  <c r="P358" i="5"/>
  <c r="BI355" i="5"/>
  <c r="BH355" i="5"/>
  <c r="BG355" i="5"/>
  <c r="BE355" i="5"/>
  <c r="T355" i="5"/>
  <c r="R355" i="5"/>
  <c r="P355" i="5"/>
  <c r="BI351" i="5"/>
  <c r="BH351" i="5"/>
  <c r="BG351" i="5"/>
  <c r="BE351" i="5"/>
  <c r="T351" i="5"/>
  <c r="R351" i="5"/>
  <c r="P351" i="5"/>
  <c r="BI350" i="5"/>
  <c r="BH350" i="5"/>
  <c r="BG350" i="5"/>
  <c r="BE350" i="5"/>
  <c r="T350" i="5"/>
  <c r="R350" i="5"/>
  <c r="P350" i="5"/>
  <c r="BI349" i="5"/>
  <c r="BH349" i="5"/>
  <c r="BG349" i="5"/>
  <c r="BE349" i="5"/>
  <c r="T349" i="5"/>
  <c r="R349" i="5"/>
  <c r="P349" i="5"/>
  <c r="BI347" i="5"/>
  <c r="BH347" i="5"/>
  <c r="BG347" i="5"/>
  <c r="BE347" i="5"/>
  <c r="T347" i="5"/>
  <c r="R347" i="5"/>
  <c r="P347" i="5"/>
  <c r="BI346" i="5"/>
  <c r="BH346" i="5"/>
  <c r="BG346" i="5"/>
  <c r="BE346" i="5"/>
  <c r="T346" i="5"/>
  <c r="R346" i="5"/>
  <c r="P346" i="5"/>
  <c r="BI344" i="5"/>
  <c r="BH344" i="5"/>
  <c r="BG344" i="5"/>
  <c r="BE344" i="5"/>
  <c r="T344" i="5"/>
  <c r="R344" i="5"/>
  <c r="P344" i="5"/>
  <c r="BI343" i="5"/>
  <c r="BH343" i="5"/>
  <c r="BG343" i="5"/>
  <c r="BE343" i="5"/>
  <c r="T343" i="5"/>
  <c r="R343" i="5"/>
  <c r="P343" i="5"/>
  <c r="BI342" i="5"/>
  <c r="BH342" i="5"/>
  <c r="BG342" i="5"/>
  <c r="BE342" i="5"/>
  <c r="T342" i="5"/>
  <c r="R342" i="5"/>
  <c r="P342" i="5"/>
  <c r="BI338" i="5"/>
  <c r="BH338" i="5"/>
  <c r="BG338" i="5"/>
  <c r="BE338" i="5"/>
  <c r="T338" i="5"/>
  <c r="R338" i="5"/>
  <c r="P338" i="5"/>
  <c r="BI337" i="5"/>
  <c r="BH337" i="5"/>
  <c r="BG337" i="5"/>
  <c r="BE337" i="5"/>
  <c r="T337" i="5"/>
  <c r="R337" i="5"/>
  <c r="P337" i="5"/>
  <c r="BI332" i="5"/>
  <c r="BH332" i="5"/>
  <c r="BG332" i="5"/>
  <c r="BE332" i="5"/>
  <c r="T332" i="5"/>
  <c r="R332" i="5"/>
  <c r="P332" i="5"/>
  <c r="BI330" i="5"/>
  <c r="BH330" i="5"/>
  <c r="BG330" i="5"/>
  <c r="BE330" i="5"/>
  <c r="T330" i="5"/>
  <c r="R330" i="5"/>
  <c r="P330" i="5"/>
  <c r="BI326" i="5"/>
  <c r="BH326" i="5"/>
  <c r="BG326" i="5"/>
  <c r="BE326" i="5"/>
  <c r="T326" i="5"/>
  <c r="R326" i="5"/>
  <c r="P326" i="5"/>
  <c r="BI321" i="5"/>
  <c r="BH321" i="5"/>
  <c r="BG321" i="5"/>
  <c r="BE321" i="5"/>
  <c r="T321" i="5"/>
  <c r="T320" i="5"/>
  <c r="R321" i="5"/>
  <c r="R320" i="5" s="1"/>
  <c r="P321" i="5"/>
  <c r="P320" i="5"/>
  <c r="BI319" i="5"/>
  <c r="BH319" i="5"/>
  <c r="BG319" i="5"/>
  <c r="BE319" i="5"/>
  <c r="T319" i="5"/>
  <c r="R319" i="5"/>
  <c r="P319" i="5"/>
  <c r="BI317" i="5"/>
  <c r="BH317" i="5"/>
  <c r="BG317" i="5"/>
  <c r="BE317" i="5"/>
  <c r="T317" i="5"/>
  <c r="R317" i="5"/>
  <c r="P317" i="5"/>
  <c r="BI316" i="5"/>
  <c r="BH316" i="5"/>
  <c r="BG316" i="5"/>
  <c r="BE316" i="5"/>
  <c r="T316" i="5"/>
  <c r="R316" i="5"/>
  <c r="P316" i="5"/>
  <c r="BI315" i="5"/>
  <c r="BH315" i="5"/>
  <c r="BG315" i="5"/>
  <c r="BE315" i="5"/>
  <c r="T315" i="5"/>
  <c r="R315" i="5"/>
  <c r="P315" i="5"/>
  <c r="BI313" i="5"/>
  <c r="BH313" i="5"/>
  <c r="BG313" i="5"/>
  <c r="BE313" i="5"/>
  <c r="T313" i="5"/>
  <c r="R313" i="5"/>
  <c r="P313" i="5"/>
  <c r="BI311" i="5"/>
  <c r="BH311" i="5"/>
  <c r="BG311" i="5"/>
  <c r="BE311" i="5"/>
  <c r="T311" i="5"/>
  <c r="R311" i="5"/>
  <c r="P311" i="5"/>
  <c r="BI307" i="5"/>
  <c r="BH307" i="5"/>
  <c r="BG307" i="5"/>
  <c r="BE307" i="5"/>
  <c r="T307" i="5"/>
  <c r="R307" i="5"/>
  <c r="P307" i="5"/>
  <c r="BI303" i="5"/>
  <c r="BH303" i="5"/>
  <c r="BG303" i="5"/>
  <c r="BE303" i="5"/>
  <c r="T303" i="5"/>
  <c r="R303" i="5"/>
  <c r="P303" i="5"/>
  <c r="BI300" i="5"/>
  <c r="BH300" i="5"/>
  <c r="BG300" i="5"/>
  <c r="BE300" i="5"/>
  <c r="T300" i="5"/>
  <c r="R300" i="5"/>
  <c r="P300" i="5"/>
  <c r="BI295" i="5"/>
  <c r="BH295" i="5"/>
  <c r="BG295" i="5"/>
  <c r="BE295" i="5"/>
  <c r="T295" i="5"/>
  <c r="R295" i="5"/>
  <c r="P295" i="5"/>
  <c r="BI291" i="5"/>
  <c r="BH291" i="5"/>
  <c r="BG291" i="5"/>
  <c r="BE291" i="5"/>
  <c r="T291" i="5"/>
  <c r="R291" i="5"/>
  <c r="P291" i="5"/>
  <c r="BI289" i="5"/>
  <c r="BH289" i="5"/>
  <c r="BG289" i="5"/>
  <c r="BE289" i="5"/>
  <c r="T289" i="5"/>
  <c r="R289" i="5"/>
  <c r="P289" i="5"/>
  <c r="BI285" i="5"/>
  <c r="BH285" i="5"/>
  <c r="BG285" i="5"/>
  <c r="BE285" i="5"/>
  <c r="T285" i="5"/>
  <c r="R285" i="5"/>
  <c r="P285" i="5"/>
  <c r="BI283" i="5"/>
  <c r="BH283" i="5"/>
  <c r="BG283" i="5"/>
  <c r="BE283" i="5"/>
  <c r="T283" i="5"/>
  <c r="R283" i="5"/>
  <c r="P283" i="5"/>
  <c r="BI281" i="5"/>
  <c r="BH281" i="5"/>
  <c r="BG281" i="5"/>
  <c r="BE281" i="5"/>
  <c r="T281" i="5"/>
  <c r="R281" i="5"/>
  <c r="P281" i="5"/>
  <c r="BI277" i="5"/>
  <c r="BH277" i="5"/>
  <c r="BG277" i="5"/>
  <c r="BE277" i="5"/>
  <c r="T277" i="5"/>
  <c r="R277" i="5"/>
  <c r="P277" i="5"/>
  <c r="BI275" i="5"/>
  <c r="BH275" i="5"/>
  <c r="BG275" i="5"/>
  <c r="BE275" i="5"/>
  <c r="T275" i="5"/>
  <c r="R275" i="5"/>
  <c r="P275" i="5"/>
  <c r="BI273" i="5"/>
  <c r="BH273" i="5"/>
  <c r="BG273" i="5"/>
  <c r="BE273" i="5"/>
  <c r="T273" i="5"/>
  <c r="R273" i="5"/>
  <c r="P273" i="5"/>
  <c r="BI271" i="5"/>
  <c r="BH271" i="5"/>
  <c r="BG271" i="5"/>
  <c r="BE271" i="5"/>
  <c r="T271" i="5"/>
  <c r="R271" i="5"/>
  <c r="P271" i="5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4" i="5"/>
  <c r="BH264" i="5"/>
  <c r="BG264" i="5"/>
  <c r="BE264" i="5"/>
  <c r="T264" i="5"/>
  <c r="R264" i="5"/>
  <c r="P264" i="5"/>
  <c r="BI262" i="5"/>
  <c r="BH262" i="5"/>
  <c r="BG262" i="5"/>
  <c r="BE262" i="5"/>
  <c r="T262" i="5"/>
  <c r="R262" i="5"/>
  <c r="P262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6" i="5"/>
  <c r="BH256" i="5"/>
  <c r="BG256" i="5"/>
  <c r="BE256" i="5"/>
  <c r="T256" i="5"/>
  <c r="R256" i="5"/>
  <c r="P256" i="5"/>
  <c r="BI251" i="5"/>
  <c r="BH251" i="5"/>
  <c r="BG251" i="5"/>
  <c r="BE251" i="5"/>
  <c r="T251" i="5"/>
  <c r="R251" i="5"/>
  <c r="P251" i="5"/>
  <c r="BI247" i="5"/>
  <c r="BH247" i="5"/>
  <c r="BG247" i="5"/>
  <c r="BE247" i="5"/>
  <c r="T247" i="5"/>
  <c r="R247" i="5"/>
  <c r="P247" i="5"/>
  <c r="BI242" i="5"/>
  <c r="BH242" i="5"/>
  <c r="BG242" i="5"/>
  <c r="BE242" i="5"/>
  <c r="T242" i="5"/>
  <c r="R242" i="5"/>
  <c r="P242" i="5"/>
  <c r="BI238" i="5"/>
  <c r="BH238" i="5"/>
  <c r="BG238" i="5"/>
  <c r="BE238" i="5"/>
  <c r="T238" i="5"/>
  <c r="R238" i="5"/>
  <c r="P238" i="5"/>
  <c r="BI236" i="5"/>
  <c r="BH236" i="5"/>
  <c r="BG236" i="5"/>
  <c r="BE236" i="5"/>
  <c r="T236" i="5"/>
  <c r="R236" i="5"/>
  <c r="P236" i="5"/>
  <c r="BI234" i="5"/>
  <c r="BH234" i="5"/>
  <c r="BG234" i="5"/>
  <c r="BE234" i="5"/>
  <c r="T234" i="5"/>
  <c r="R234" i="5"/>
  <c r="P234" i="5"/>
  <c r="BI232" i="5"/>
  <c r="BH232" i="5"/>
  <c r="BG232" i="5"/>
  <c r="BE232" i="5"/>
  <c r="T232" i="5"/>
  <c r="R232" i="5"/>
  <c r="P232" i="5"/>
  <c r="BI230" i="5"/>
  <c r="BH230" i="5"/>
  <c r="BG230" i="5"/>
  <c r="BE230" i="5"/>
  <c r="T230" i="5"/>
  <c r="R230" i="5"/>
  <c r="P230" i="5"/>
  <c r="BI228" i="5"/>
  <c r="BH228" i="5"/>
  <c r="BG228" i="5"/>
  <c r="BE228" i="5"/>
  <c r="T228" i="5"/>
  <c r="R228" i="5"/>
  <c r="P228" i="5"/>
  <c r="BI226" i="5"/>
  <c r="BH226" i="5"/>
  <c r="BG226" i="5"/>
  <c r="BE226" i="5"/>
  <c r="T226" i="5"/>
  <c r="R226" i="5"/>
  <c r="P226" i="5"/>
  <c r="BI224" i="5"/>
  <c r="BH224" i="5"/>
  <c r="BG224" i="5"/>
  <c r="BE224" i="5"/>
  <c r="T224" i="5"/>
  <c r="R224" i="5"/>
  <c r="P224" i="5"/>
  <c r="BI222" i="5"/>
  <c r="BH222" i="5"/>
  <c r="BG222" i="5"/>
  <c r="BE222" i="5"/>
  <c r="T222" i="5"/>
  <c r="R222" i="5"/>
  <c r="P222" i="5"/>
  <c r="BI220" i="5"/>
  <c r="BH220" i="5"/>
  <c r="BG220" i="5"/>
  <c r="BE220" i="5"/>
  <c r="T220" i="5"/>
  <c r="R220" i="5"/>
  <c r="P220" i="5"/>
  <c r="BI215" i="5"/>
  <c r="BH215" i="5"/>
  <c r="BG215" i="5"/>
  <c r="BE215" i="5"/>
  <c r="T215" i="5"/>
  <c r="R215" i="5"/>
  <c r="P215" i="5"/>
  <c r="BI211" i="5"/>
  <c r="BH211" i="5"/>
  <c r="BG211" i="5"/>
  <c r="BE211" i="5"/>
  <c r="T211" i="5"/>
  <c r="R211" i="5"/>
  <c r="P211" i="5"/>
  <c r="BI208" i="5"/>
  <c r="BH208" i="5"/>
  <c r="BG208" i="5"/>
  <c r="BE208" i="5"/>
  <c r="T208" i="5"/>
  <c r="R208" i="5"/>
  <c r="P208" i="5"/>
  <c r="BI206" i="5"/>
  <c r="BH206" i="5"/>
  <c r="BG206" i="5"/>
  <c r="BE206" i="5"/>
  <c r="T206" i="5"/>
  <c r="R206" i="5"/>
  <c r="P206" i="5"/>
  <c r="BI204" i="5"/>
  <c r="BH204" i="5"/>
  <c r="BG204" i="5"/>
  <c r="BE204" i="5"/>
  <c r="T204" i="5"/>
  <c r="R204" i="5"/>
  <c r="P204" i="5"/>
  <c r="BI202" i="5"/>
  <c r="BH202" i="5"/>
  <c r="BG202" i="5"/>
  <c r="BE202" i="5"/>
  <c r="T202" i="5"/>
  <c r="R202" i="5"/>
  <c r="P202" i="5"/>
  <c r="BI200" i="5"/>
  <c r="BH200" i="5"/>
  <c r="BG200" i="5"/>
  <c r="BE200" i="5"/>
  <c r="T200" i="5"/>
  <c r="R200" i="5"/>
  <c r="P200" i="5"/>
  <c r="BI198" i="5"/>
  <c r="BH198" i="5"/>
  <c r="BG198" i="5"/>
  <c r="BE198" i="5"/>
  <c r="T198" i="5"/>
  <c r="R198" i="5"/>
  <c r="P198" i="5"/>
  <c r="BI194" i="5"/>
  <c r="BH194" i="5"/>
  <c r="BG194" i="5"/>
  <c r="BE194" i="5"/>
  <c r="T194" i="5"/>
  <c r="R194" i="5"/>
  <c r="P194" i="5"/>
  <c r="BI190" i="5"/>
  <c r="BH190" i="5"/>
  <c r="BG190" i="5"/>
  <c r="BE190" i="5"/>
  <c r="T190" i="5"/>
  <c r="R190" i="5"/>
  <c r="P190" i="5"/>
  <c r="BI186" i="5"/>
  <c r="BH186" i="5"/>
  <c r="BG186" i="5"/>
  <c r="BE186" i="5"/>
  <c r="T186" i="5"/>
  <c r="R186" i="5"/>
  <c r="P186" i="5"/>
  <c r="BI182" i="5"/>
  <c r="BH182" i="5"/>
  <c r="BG182" i="5"/>
  <c r="BE182" i="5"/>
  <c r="T182" i="5"/>
  <c r="R182" i="5"/>
  <c r="P182" i="5"/>
  <c r="BI178" i="5"/>
  <c r="BH178" i="5"/>
  <c r="BG178" i="5"/>
  <c r="BE178" i="5"/>
  <c r="T178" i="5"/>
  <c r="R178" i="5"/>
  <c r="P178" i="5"/>
  <c r="BI173" i="5"/>
  <c r="BH173" i="5"/>
  <c r="BG173" i="5"/>
  <c r="BE173" i="5"/>
  <c r="T173" i="5"/>
  <c r="R173" i="5"/>
  <c r="P173" i="5"/>
  <c r="BI169" i="5"/>
  <c r="BH169" i="5"/>
  <c r="BG169" i="5"/>
  <c r="BE169" i="5"/>
  <c r="T169" i="5"/>
  <c r="R169" i="5"/>
  <c r="P169" i="5"/>
  <c r="BI164" i="5"/>
  <c r="BH164" i="5"/>
  <c r="BG164" i="5"/>
  <c r="BE164" i="5"/>
  <c r="T164" i="5"/>
  <c r="R164" i="5"/>
  <c r="P164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49" i="5"/>
  <c r="BH149" i="5"/>
  <c r="BG149" i="5"/>
  <c r="BE149" i="5"/>
  <c r="T149" i="5"/>
  <c r="R149" i="5"/>
  <c r="P149" i="5"/>
  <c r="BI145" i="5"/>
  <c r="BH145" i="5"/>
  <c r="BG145" i="5"/>
  <c r="BE145" i="5"/>
  <c r="T145" i="5"/>
  <c r="R145" i="5"/>
  <c r="P145" i="5"/>
  <c r="BI141" i="5"/>
  <c r="BH141" i="5"/>
  <c r="BG141" i="5"/>
  <c r="BE141" i="5"/>
  <c r="T141" i="5"/>
  <c r="R141" i="5"/>
  <c r="P141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J129" i="5"/>
  <c r="J128" i="5"/>
  <c r="F126" i="5"/>
  <c r="E124" i="5"/>
  <c r="J92" i="5"/>
  <c r="J91" i="5"/>
  <c r="F89" i="5"/>
  <c r="E87" i="5"/>
  <c r="J18" i="5"/>
  <c r="E18" i="5"/>
  <c r="F129" i="5"/>
  <c r="J17" i="5"/>
  <c r="J15" i="5"/>
  <c r="E15" i="5"/>
  <c r="F128" i="5"/>
  <c r="J14" i="5"/>
  <c r="J12" i="5"/>
  <c r="J126" i="5" s="1"/>
  <c r="E7" i="5"/>
  <c r="E122" i="5"/>
  <c r="J37" i="4"/>
  <c r="J36" i="4"/>
  <c r="AY97" i="1"/>
  <c r="J35" i="4"/>
  <c r="AX97" i="1" s="1"/>
  <c r="BI256" i="4"/>
  <c r="BH256" i="4"/>
  <c r="BG256" i="4"/>
  <c r="BE256" i="4"/>
  <c r="T256" i="4"/>
  <c r="T255" i="4"/>
  <c r="R256" i="4"/>
  <c r="R255" i="4" s="1"/>
  <c r="P256" i="4"/>
  <c r="P255" i="4"/>
  <c r="BI254" i="4"/>
  <c r="BH254" i="4"/>
  <c r="BG254" i="4"/>
  <c r="BE254" i="4"/>
  <c r="T254" i="4"/>
  <c r="R254" i="4"/>
  <c r="P254" i="4"/>
  <c r="BI249" i="4"/>
  <c r="BH249" i="4"/>
  <c r="BG249" i="4"/>
  <c r="BE249" i="4"/>
  <c r="T249" i="4"/>
  <c r="R249" i="4"/>
  <c r="P249" i="4"/>
  <c r="BI245" i="4"/>
  <c r="BH245" i="4"/>
  <c r="BG245" i="4"/>
  <c r="BE245" i="4"/>
  <c r="T245" i="4"/>
  <c r="R245" i="4"/>
  <c r="P245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7" i="4"/>
  <c r="BH237" i="4"/>
  <c r="BG237" i="4"/>
  <c r="BE237" i="4"/>
  <c r="T237" i="4"/>
  <c r="R237" i="4"/>
  <c r="P237" i="4"/>
  <c r="BI233" i="4"/>
  <c r="BH233" i="4"/>
  <c r="BG233" i="4"/>
  <c r="BE233" i="4"/>
  <c r="T233" i="4"/>
  <c r="R233" i="4"/>
  <c r="P233" i="4"/>
  <c r="BI230" i="4"/>
  <c r="BH230" i="4"/>
  <c r="BG230" i="4"/>
  <c r="BE230" i="4"/>
  <c r="T230" i="4"/>
  <c r="R230" i="4"/>
  <c r="P230" i="4"/>
  <c r="BI228" i="4"/>
  <c r="BH228" i="4"/>
  <c r="BG228" i="4"/>
  <c r="BE228" i="4"/>
  <c r="T228" i="4"/>
  <c r="R228" i="4"/>
  <c r="P228" i="4"/>
  <c r="BI222" i="4"/>
  <c r="BH222" i="4"/>
  <c r="BG222" i="4"/>
  <c r="BE222" i="4"/>
  <c r="T222" i="4"/>
  <c r="R222" i="4"/>
  <c r="P222" i="4"/>
  <c r="BI220" i="4"/>
  <c r="BH220" i="4"/>
  <c r="BG220" i="4"/>
  <c r="BE220" i="4"/>
  <c r="T220" i="4"/>
  <c r="R220" i="4"/>
  <c r="P220" i="4"/>
  <c r="BI218" i="4"/>
  <c r="BH218" i="4"/>
  <c r="BG218" i="4"/>
  <c r="BE218" i="4"/>
  <c r="T218" i="4"/>
  <c r="R218" i="4"/>
  <c r="P218" i="4"/>
  <c r="BI216" i="4"/>
  <c r="BH216" i="4"/>
  <c r="BG216" i="4"/>
  <c r="BE216" i="4"/>
  <c r="T216" i="4"/>
  <c r="R216" i="4"/>
  <c r="P216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8" i="4"/>
  <c r="BH208" i="4"/>
  <c r="BG208" i="4"/>
  <c r="BE208" i="4"/>
  <c r="T208" i="4"/>
  <c r="R208" i="4"/>
  <c r="P208" i="4"/>
  <c r="BI200" i="4"/>
  <c r="BH200" i="4"/>
  <c r="BG200" i="4"/>
  <c r="BE200" i="4"/>
  <c r="T200" i="4"/>
  <c r="R200" i="4"/>
  <c r="P200" i="4"/>
  <c r="BI193" i="4"/>
  <c r="BH193" i="4"/>
  <c r="BG193" i="4"/>
  <c r="BE193" i="4"/>
  <c r="T193" i="4"/>
  <c r="R193" i="4"/>
  <c r="P193" i="4"/>
  <c r="BI188" i="4"/>
  <c r="BH188" i="4"/>
  <c r="BG188" i="4"/>
  <c r="BE188" i="4"/>
  <c r="T188" i="4"/>
  <c r="R188" i="4"/>
  <c r="P188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1" i="4"/>
  <c r="BH171" i="4"/>
  <c r="BG171" i="4"/>
  <c r="BE171" i="4"/>
  <c r="T171" i="4"/>
  <c r="R171" i="4"/>
  <c r="P171" i="4"/>
  <c r="BI164" i="4"/>
  <c r="BH164" i="4"/>
  <c r="BG164" i="4"/>
  <c r="BE164" i="4"/>
  <c r="T164" i="4"/>
  <c r="R164" i="4"/>
  <c r="P164" i="4"/>
  <c r="BI157" i="4"/>
  <c r="BH157" i="4"/>
  <c r="BG157" i="4"/>
  <c r="BE157" i="4"/>
  <c r="T157" i="4"/>
  <c r="R157" i="4"/>
  <c r="P157" i="4"/>
  <c r="BI151" i="4"/>
  <c r="BH151" i="4"/>
  <c r="BG151" i="4"/>
  <c r="BE151" i="4"/>
  <c r="T151" i="4"/>
  <c r="R151" i="4"/>
  <c r="P151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J126" i="4"/>
  <c r="J125" i="4"/>
  <c r="F123" i="4"/>
  <c r="E121" i="4"/>
  <c r="J92" i="4"/>
  <c r="J91" i="4"/>
  <c r="F89" i="4"/>
  <c r="E87" i="4"/>
  <c r="J18" i="4"/>
  <c r="E18" i="4"/>
  <c r="F126" i="4" s="1"/>
  <c r="J17" i="4"/>
  <c r="J15" i="4"/>
  <c r="E15" i="4"/>
  <c r="F91" i="4" s="1"/>
  <c r="J14" i="4"/>
  <c r="J12" i="4"/>
  <c r="J89" i="4" s="1"/>
  <c r="E7" i="4"/>
  <c r="E119" i="4"/>
  <c r="J136" i="3"/>
  <c r="J37" i="3"/>
  <c r="J36" i="3"/>
  <c r="AY96" i="1"/>
  <c r="J35" i="3"/>
  <c r="AX96" i="1" s="1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17" i="3"/>
  <c r="BH217" i="3"/>
  <c r="BG217" i="3"/>
  <c r="BE217" i="3"/>
  <c r="T217" i="3"/>
  <c r="T216" i="3" s="1"/>
  <c r="R217" i="3"/>
  <c r="R216" i="3"/>
  <c r="P217" i="3"/>
  <c r="P216" i="3" s="1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1" i="3"/>
  <c r="BH191" i="3"/>
  <c r="BG191" i="3"/>
  <c r="BE191" i="3"/>
  <c r="T191" i="3"/>
  <c r="T190" i="3"/>
  <c r="T189" i="3"/>
  <c r="R191" i="3"/>
  <c r="R190" i="3" s="1"/>
  <c r="R189" i="3" s="1"/>
  <c r="P191" i="3"/>
  <c r="P190" i="3" s="1"/>
  <c r="P189" i="3" s="1"/>
  <c r="BI188" i="3"/>
  <c r="BH188" i="3"/>
  <c r="BG188" i="3"/>
  <c r="BE188" i="3"/>
  <c r="T188" i="3"/>
  <c r="T187" i="3"/>
  <c r="R188" i="3"/>
  <c r="R187" i="3" s="1"/>
  <c r="P188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59" i="3"/>
  <c r="BH159" i="3"/>
  <c r="BG159" i="3"/>
  <c r="BE159" i="3"/>
  <c r="T159" i="3"/>
  <c r="R159" i="3"/>
  <c r="P159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38" i="3"/>
  <c r="BH138" i="3"/>
  <c r="BG138" i="3"/>
  <c r="BE138" i="3"/>
  <c r="T138" i="3"/>
  <c r="R138" i="3"/>
  <c r="P138" i="3"/>
  <c r="J99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J127" i="3"/>
  <c r="J126" i="3"/>
  <c r="F126" i="3"/>
  <c r="F124" i="3"/>
  <c r="E122" i="3"/>
  <c r="J92" i="3"/>
  <c r="J91" i="3"/>
  <c r="F91" i="3"/>
  <c r="F89" i="3"/>
  <c r="E87" i="3"/>
  <c r="J18" i="3"/>
  <c r="E18" i="3"/>
  <c r="F92" i="3"/>
  <c r="J17" i="3"/>
  <c r="J12" i="3"/>
  <c r="J89" i="3" s="1"/>
  <c r="E7" i="3"/>
  <c r="E85" i="3"/>
  <c r="J136" i="2"/>
  <c r="J37" i="2"/>
  <c r="J36" i="2"/>
  <c r="AY95" i="1"/>
  <c r="J35" i="2"/>
  <c r="AX95" i="1" s="1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T216" i="2" s="1"/>
  <c r="R217" i="2"/>
  <c r="R216" i="2"/>
  <c r="P217" i="2"/>
  <c r="P216" i="2" s="1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1" i="2"/>
  <c r="BH191" i="2"/>
  <c r="BG191" i="2"/>
  <c r="BE191" i="2"/>
  <c r="T191" i="2"/>
  <c r="T190" i="2"/>
  <c r="T189" i="2" s="1"/>
  <c r="R191" i="2"/>
  <c r="R190" i="2"/>
  <c r="R189" i="2"/>
  <c r="P191" i="2"/>
  <c r="P190" i="2" s="1"/>
  <c r="P189" i="2" s="1"/>
  <c r="BI188" i="2"/>
  <c r="BH188" i="2"/>
  <c r="BG188" i="2"/>
  <c r="BE188" i="2"/>
  <c r="T188" i="2"/>
  <c r="T187" i="2" s="1"/>
  <c r="R188" i="2"/>
  <c r="R187" i="2"/>
  <c r="P188" i="2"/>
  <c r="P187" i="2" s="1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38" i="2"/>
  <c r="BH138" i="2"/>
  <c r="BG138" i="2"/>
  <c r="BE138" i="2"/>
  <c r="T138" i="2"/>
  <c r="R138" i="2"/>
  <c r="P138" i="2"/>
  <c r="J99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/>
  <c r="J17" i="2"/>
  <c r="J12" i="2"/>
  <c r="J89" i="2" s="1"/>
  <c r="E7" i="2"/>
  <c r="E120" i="2" s="1"/>
  <c r="L90" i="1"/>
  <c r="AM90" i="1"/>
  <c r="AM89" i="1"/>
  <c r="L89" i="1"/>
  <c r="AM87" i="1"/>
  <c r="L87" i="1"/>
  <c r="L85" i="1"/>
  <c r="L84" i="1"/>
  <c r="J221" i="2"/>
  <c r="J212" i="2"/>
  <c r="BK176" i="2"/>
  <c r="J186" i="2"/>
  <c r="J138" i="2"/>
  <c r="AS94" i="1"/>
  <c r="J185" i="2"/>
  <c r="J182" i="2"/>
  <c r="J191" i="3"/>
  <c r="J155" i="3"/>
  <c r="J184" i="3"/>
  <c r="BK138" i="3"/>
  <c r="BK203" i="3"/>
  <c r="BK166" i="3"/>
  <c r="BK133" i="3"/>
  <c r="BK176" i="3"/>
  <c r="BK208" i="3"/>
  <c r="BK249" i="4"/>
  <c r="BK245" i="4"/>
  <c r="J132" i="4"/>
  <c r="J188" i="4"/>
  <c r="J145" i="4"/>
  <c r="BK216" i="4"/>
  <c r="J171" i="4"/>
  <c r="J211" i="4"/>
  <c r="J222" i="4"/>
  <c r="BK132" i="4"/>
  <c r="J417" i="5"/>
  <c r="J400" i="5"/>
  <c r="BK378" i="5"/>
  <c r="BK358" i="5"/>
  <c r="BK332" i="5"/>
  <c r="J271" i="5"/>
  <c r="J440" i="5"/>
  <c r="BK421" i="5"/>
  <c r="J405" i="5"/>
  <c r="BK349" i="5"/>
  <c r="BK266" i="5"/>
  <c r="BK178" i="5"/>
  <c r="J158" i="5"/>
  <c r="J448" i="5"/>
  <c r="J409" i="5"/>
  <c r="J385" i="5"/>
  <c r="J347" i="5"/>
  <c r="J307" i="5"/>
  <c r="BK251" i="5"/>
  <c r="BK149" i="5"/>
  <c r="J396" i="5"/>
  <c r="BK379" i="5"/>
  <c r="J338" i="5"/>
  <c r="BK271" i="5"/>
  <c r="J242" i="5"/>
  <c r="BK222" i="5"/>
  <c r="J430" i="5"/>
  <c r="BK402" i="5"/>
  <c r="J374" i="5"/>
  <c r="BK362" i="5"/>
  <c r="BK281" i="5"/>
  <c r="BK215" i="5"/>
  <c r="BK448" i="5"/>
  <c r="J407" i="5"/>
  <c r="J389" i="5"/>
  <c r="J247" i="5"/>
  <c r="BK445" i="5"/>
  <c r="J427" i="5"/>
  <c r="BK381" i="5"/>
  <c r="J291" i="5"/>
  <c r="BK224" i="5"/>
  <c r="BK173" i="5"/>
  <c r="J429" i="5"/>
  <c r="J401" i="5"/>
  <c r="J388" i="5"/>
  <c r="BK317" i="5"/>
  <c r="BK230" i="5"/>
  <c r="J186" i="5"/>
  <c r="BK223" i="2"/>
  <c r="BK208" i="2"/>
  <c r="J206" i="2"/>
  <c r="BK164" i="2"/>
  <c r="BK133" i="2"/>
  <c r="BK150" i="2"/>
  <c r="J172" i="2"/>
  <c r="BK152" i="2"/>
  <c r="BK182" i="2"/>
  <c r="J152" i="2"/>
  <c r="J199" i="2"/>
  <c r="BK159" i="2"/>
  <c r="J159" i="3"/>
  <c r="BK210" i="3"/>
  <c r="J197" i="3"/>
  <c r="J166" i="3"/>
  <c r="J168" i="3"/>
  <c r="BK217" i="3"/>
  <c r="BK201" i="3"/>
  <c r="BK221" i="3"/>
  <c r="BK164" i="3"/>
  <c r="J185" i="3"/>
  <c r="J133" i="3"/>
  <c r="BK220" i="4"/>
  <c r="BK139" i="4"/>
  <c r="J134" i="4"/>
  <c r="BK171" i="4"/>
  <c r="BK230" i="4"/>
  <c r="J200" i="4"/>
  <c r="J137" i="4"/>
  <c r="J208" i="4"/>
  <c r="J220" i="4"/>
  <c r="J435" i="5"/>
  <c r="BK393" i="5"/>
  <c r="J367" i="5"/>
  <c r="BK364" i="5"/>
  <c r="J316" i="5"/>
  <c r="J449" i="5"/>
  <c r="J434" i="5"/>
  <c r="BK409" i="5"/>
  <c r="J383" i="5"/>
  <c r="J366" i="5"/>
  <c r="J330" i="5"/>
  <c r="BK267" i="5"/>
  <c r="BK200" i="5"/>
  <c r="BK160" i="5"/>
  <c r="BK154" i="5"/>
  <c r="J422" i="5"/>
  <c r="BK398" i="5"/>
  <c r="BK368" i="5"/>
  <c r="J326" i="5"/>
  <c r="J266" i="5"/>
  <c r="J232" i="5"/>
  <c r="BK434" i="5"/>
  <c r="J419" i="5"/>
  <c r="J391" i="5"/>
  <c r="J370" i="5"/>
  <c r="BK289" i="5"/>
  <c r="J256" i="5"/>
  <c r="J439" i="5"/>
  <c r="BK423" i="5"/>
  <c r="J403" i="5"/>
  <c r="BK383" i="5"/>
  <c r="J365" i="5"/>
  <c r="BK285" i="5"/>
  <c r="J258" i="5"/>
  <c r="BK427" i="5"/>
  <c r="J399" i="5"/>
  <c r="BK371" i="5"/>
  <c r="J141" i="5"/>
  <c r="J433" i="5"/>
  <c r="BK399" i="5"/>
  <c r="J342" i="5"/>
  <c r="J289" i="5"/>
  <c r="J234" i="5"/>
  <c r="J198" i="5"/>
  <c r="J145" i="5"/>
  <c r="J410" i="5"/>
  <c r="J384" i="5"/>
  <c r="BK319" i="5"/>
  <c r="J262" i="5"/>
  <c r="BK202" i="5"/>
  <c r="BK221" i="2"/>
  <c r="J208" i="2"/>
  <c r="BK203" i="2"/>
  <c r="BK146" i="2"/>
  <c r="J148" i="2"/>
  <c r="J164" i="2"/>
  <c r="BK178" i="2"/>
  <c r="J133" i="2"/>
  <c r="BK186" i="2"/>
  <c r="BK155" i="2"/>
  <c r="BK172" i="2"/>
  <c r="BK223" i="3"/>
  <c r="BK180" i="3"/>
  <c r="J150" i="3"/>
  <c r="J208" i="3"/>
  <c r="J170" i="3"/>
  <c r="BK172" i="3"/>
  <c r="BK178" i="3"/>
  <c r="J142" i="3"/>
  <c r="J188" i="3"/>
  <c r="BK155" i="3"/>
  <c r="J182" i="3"/>
  <c r="BK142" i="3"/>
  <c r="BK145" i="4"/>
  <c r="BK188" i="4"/>
  <c r="J256" i="4"/>
  <c r="BK178" i="4"/>
  <c r="J142" i="4"/>
  <c r="BK228" i="4"/>
  <c r="BK254" i="4"/>
  <c r="BK240" i="4"/>
  <c r="BK137" i="4"/>
  <c r="J218" i="4"/>
  <c r="J425" i="5"/>
  <c r="BK376" i="5"/>
  <c r="J361" i="5"/>
  <c r="BK343" i="5"/>
  <c r="BK275" i="5"/>
  <c r="BK446" i="5"/>
  <c r="J406" i="5"/>
  <c r="BK386" i="5"/>
  <c r="J371" i="5"/>
  <c r="BK337" i="5"/>
  <c r="BK283" i="5"/>
  <c r="BK194" i="5"/>
  <c r="BK436" i="5"/>
  <c r="J414" i="5"/>
  <c r="J395" i="5"/>
  <c r="BK367" i="5"/>
  <c r="BK330" i="5"/>
  <c r="J275" i="5"/>
  <c r="BK169" i="5"/>
  <c r="BK441" i="5"/>
  <c r="J421" i="5"/>
  <c r="J390" i="5"/>
  <c r="BK363" i="5"/>
  <c r="BK277" i="5"/>
  <c r="J224" i="5"/>
  <c r="BK447" i="5"/>
  <c r="BK422" i="5"/>
  <c r="BK397" i="5"/>
  <c r="BK369" i="5"/>
  <c r="J332" i="5"/>
  <c r="BK198" i="5"/>
  <c r="J149" i="5"/>
  <c r="J416" i="5"/>
  <c r="BK406" i="5"/>
  <c r="BK373" i="5"/>
  <c r="J137" i="5"/>
  <c r="J397" i="5"/>
  <c r="J368" i="5"/>
  <c r="BK350" i="5"/>
  <c r="BK311" i="5"/>
  <c r="BK256" i="5"/>
  <c r="J208" i="5"/>
  <c r="J436" i="5"/>
  <c r="BK405" i="5"/>
  <c r="J394" i="5"/>
  <c r="BK342" i="5"/>
  <c r="BK303" i="5"/>
  <c r="BK232" i="5"/>
  <c r="BK208" i="5"/>
  <c r="BK217" i="2"/>
  <c r="J210" i="2"/>
  <c r="J150" i="2"/>
  <c r="J184" i="2"/>
  <c r="BK184" i="2"/>
  <c r="BK170" i="2"/>
  <c r="J155" i="2"/>
  <c r="BK188" i="2"/>
  <c r="BK185" i="2"/>
  <c r="BK135" i="2"/>
  <c r="BK186" i="3"/>
  <c r="J212" i="3"/>
  <c r="BK182" i="3"/>
  <c r="BK135" i="3"/>
  <c r="BK144" i="3"/>
  <c r="J152" i="3"/>
  <c r="BK184" i="3"/>
  <c r="J144" i="3"/>
  <c r="J148" i="3"/>
  <c r="J210" i="4"/>
  <c r="BK211" i="4"/>
  <c r="J254" i="4"/>
  <c r="J181" i="4"/>
  <c r="BK134" i="4"/>
  <c r="BK193" i="4"/>
  <c r="J241" i="4"/>
  <c r="BK222" i="4"/>
  <c r="BK237" i="4"/>
  <c r="J212" i="4"/>
  <c r="BK428" i="5"/>
  <c r="BK411" i="5"/>
  <c r="BK365" i="5"/>
  <c r="BK355" i="5"/>
  <c r="BK313" i="5"/>
  <c r="J273" i="5"/>
  <c r="J443" i="5"/>
  <c r="BK430" i="5"/>
  <c r="BK392" i="5"/>
  <c r="J379" i="5"/>
  <c r="J363" i="5"/>
  <c r="BK315" i="5"/>
  <c r="J238" i="5"/>
  <c r="J190" i="5"/>
  <c r="BK443" i="5"/>
  <c r="J423" i="5"/>
  <c r="BK401" i="5"/>
  <c r="BK384" i="5"/>
  <c r="J359" i="5"/>
  <c r="J300" i="5"/>
  <c r="J228" i="5"/>
  <c r="J446" i="5"/>
  <c r="BK432" i="5"/>
  <c r="BK394" i="5"/>
  <c r="J364" i="5"/>
  <c r="J321" i="5"/>
  <c r="J236" i="5"/>
  <c r="J194" i="5"/>
  <c r="BK444" i="5"/>
  <c r="J418" i="5"/>
  <c r="J376" i="5"/>
  <c r="J337" i="5"/>
  <c r="BK186" i="5"/>
  <c r="J442" i="5"/>
  <c r="BK400" i="5"/>
  <c r="J380" i="5"/>
  <c r="J164" i="5"/>
  <c r="BK435" i="5"/>
  <c r="BK366" i="5"/>
  <c r="BK326" i="5"/>
  <c r="BK258" i="5"/>
  <c r="J206" i="5"/>
  <c r="BK431" i="5"/>
  <c r="BK408" i="5"/>
  <c r="J349" i="5"/>
  <c r="BK291" i="5"/>
  <c r="BK220" i="5"/>
  <c r="BK135" i="5"/>
  <c r="J223" i="2"/>
  <c r="J168" i="2"/>
  <c r="J135" i="2"/>
  <c r="J178" i="2"/>
  <c r="J170" i="2"/>
  <c r="J188" i="2"/>
  <c r="BK144" i="2"/>
  <c r="BK142" i="2"/>
  <c r="BK168" i="2"/>
  <c r="J210" i="3"/>
  <c r="J172" i="3"/>
  <c r="J146" i="3"/>
  <c r="BK185" i="3"/>
  <c r="BK191" i="3"/>
  <c r="J221" i="3"/>
  <c r="J199" i="3"/>
  <c r="J180" i="3"/>
  <c r="J135" i="3"/>
  <c r="J186" i="3"/>
  <c r="BK206" i="3"/>
  <c r="J240" i="4"/>
  <c r="J157" i="4"/>
  <c r="BK181" i="4"/>
  <c r="J139" i="4"/>
  <c r="BK212" i="4"/>
  <c r="BK141" i="4"/>
  <c r="BK218" i="4"/>
  <c r="J164" i="4"/>
  <c r="J245" i="4"/>
  <c r="BK239" i="4"/>
  <c r="J180" i="4"/>
  <c r="BK142" i="4"/>
  <c r="BK416" i="5"/>
  <c r="BK382" i="5"/>
  <c r="BK372" i="5"/>
  <c r="J362" i="5"/>
  <c r="BK347" i="5"/>
  <c r="J264" i="5"/>
  <c r="BK438" i="5"/>
  <c r="BK419" i="5"/>
  <c r="J398" i="5"/>
  <c r="J375" i="5"/>
  <c r="BK307" i="5"/>
  <c r="BK204" i="5"/>
  <c r="BK164" i="5"/>
  <c r="BK156" i="5"/>
  <c r="BK433" i="5"/>
  <c r="J413" i="5"/>
  <c r="J369" i="5"/>
  <c r="BK321" i="5"/>
  <c r="BK259" i="5"/>
  <c r="BK206" i="5"/>
  <c r="J444" i="5"/>
  <c r="BK429" i="5"/>
  <c r="J378" i="5"/>
  <c r="J315" i="5"/>
  <c r="BK247" i="5"/>
  <c r="J204" i="5"/>
  <c r="BK449" i="5"/>
  <c r="BK437" i="5"/>
  <c r="BK389" i="5"/>
  <c r="J360" i="5"/>
  <c r="BK273" i="5"/>
  <c r="BK211" i="5"/>
  <c r="BK137" i="5"/>
  <c r="BK414" i="5"/>
  <c r="BK158" i="5"/>
  <c r="J441" i="5"/>
  <c r="BK410" i="5"/>
  <c r="J386" i="5"/>
  <c r="BK360" i="5"/>
  <c r="J346" i="5"/>
  <c r="BK238" i="5"/>
  <c r="J202" i="5"/>
  <c r="J135" i="5"/>
  <c r="BK420" i="5"/>
  <c r="J404" i="5"/>
  <c r="J392" i="5"/>
  <c r="BK361" i="5"/>
  <c r="J285" i="5"/>
  <c r="BK226" i="5"/>
  <c r="BK212" i="2"/>
  <c r="J197" i="2"/>
  <c r="J144" i="2"/>
  <c r="J191" i="2"/>
  <c r="J142" i="2"/>
  <c r="BK148" i="2"/>
  <c r="BK191" i="2"/>
  <c r="BK201" i="2"/>
  <c r="J159" i="2"/>
  <c r="BK138" i="2"/>
  <c r="BK166" i="2"/>
  <c r="J206" i="3"/>
  <c r="J164" i="3"/>
  <c r="J201" i="3"/>
  <c r="BK168" i="3"/>
  <c r="J176" i="3"/>
  <c r="BK152" i="3"/>
  <c r="BK188" i="3"/>
  <c r="J178" i="3"/>
  <c r="BK197" i="3"/>
  <c r="BK212" i="3"/>
  <c r="BK150" i="3"/>
  <c r="J237" i="4"/>
  <c r="J193" i="4"/>
  <c r="BK256" i="4"/>
  <c r="BK157" i="4"/>
  <c r="BK213" i="4"/>
  <c r="BK164" i="4"/>
  <c r="J239" i="4"/>
  <c r="BK180" i="4"/>
  <c r="J249" i="4"/>
  <c r="BK233" i="4"/>
  <c r="J228" i="4"/>
  <c r="BK210" i="4"/>
  <c r="J432" i="5"/>
  <c r="BK413" i="5"/>
  <c r="BK380" i="5"/>
  <c r="BK375" i="5"/>
  <c r="J350" i="5"/>
  <c r="BK300" i="5"/>
  <c r="J447" i="5"/>
  <c r="J428" i="5"/>
  <c r="J402" i="5"/>
  <c r="BK346" i="5"/>
  <c r="J313" i="5"/>
  <c r="J215" i="5"/>
  <c r="J169" i="5"/>
  <c r="BK141" i="5"/>
  <c r="BK425" i="5"/>
  <c r="J382" i="5"/>
  <c r="J343" i="5"/>
  <c r="BK295" i="5"/>
  <c r="BK236" i="5"/>
  <c r="J226" i="5"/>
  <c r="BK145" i="5"/>
  <c r="J415" i="5"/>
  <c r="J387" i="5"/>
  <c r="BK344" i="5"/>
  <c r="BK264" i="5"/>
  <c r="J230" i="5"/>
  <c r="J200" i="5"/>
  <c r="J445" i="5"/>
  <c r="J411" i="5"/>
  <c r="J373" i="5"/>
  <c r="J295" i="5"/>
  <c r="J259" i="5"/>
  <c r="J173" i="5"/>
  <c r="BK450" i="5"/>
  <c r="BK391" i="5"/>
  <c r="J220" i="5"/>
  <c r="BK442" i="5"/>
  <c r="BK418" i="5"/>
  <c r="BK387" i="5"/>
  <c r="J351" i="5"/>
  <c r="BK228" i="5"/>
  <c r="J154" i="5"/>
  <c r="J426" i="5"/>
  <c r="BK407" i="5"/>
  <c r="BK395" i="5"/>
  <c r="BK370" i="5"/>
  <c r="J281" i="5"/>
  <c r="J222" i="5"/>
  <c r="J217" i="2"/>
  <c r="BK210" i="2"/>
  <c r="BK206" i="2"/>
  <c r="J180" i="2"/>
  <c r="BK199" i="2"/>
  <c r="J176" i="2"/>
  <c r="J201" i="2"/>
  <c r="J166" i="2"/>
  <c r="J203" i="2"/>
  <c r="BK180" i="2"/>
  <c r="J146" i="2"/>
  <c r="BK197" i="2"/>
  <c r="J203" i="3"/>
  <c r="BK170" i="3"/>
  <c r="J138" i="3"/>
  <c r="BK199" i="3"/>
  <c r="BK148" i="3"/>
  <c r="BK159" i="3"/>
  <c r="BK146" i="3"/>
  <c r="J223" i="3"/>
  <c r="J217" i="3"/>
  <c r="J230" i="4"/>
  <c r="J178" i="4"/>
  <c r="J151" i="4"/>
  <c r="BK200" i="4"/>
  <c r="BK151" i="4"/>
  <c r="J233" i="4"/>
  <c r="BK208" i="4"/>
  <c r="J141" i="4"/>
  <c r="J213" i="4"/>
  <c r="BK241" i="4"/>
  <c r="J216" i="4"/>
  <c r="J437" i="5"/>
  <c r="BK415" i="5"/>
  <c r="BK388" i="5"/>
  <c r="BK377" i="5"/>
  <c r="BK359" i="5"/>
  <c r="BK338" i="5"/>
  <c r="J283" i="5"/>
  <c r="J450" i="5"/>
  <c r="BK439" i="5"/>
  <c r="BK404" i="5"/>
  <c r="J381" i="5"/>
  <c r="J355" i="5"/>
  <c r="BK316" i="5"/>
  <c r="BK242" i="5"/>
  <c r="BK182" i="5"/>
  <c r="BK424" i="5"/>
  <c r="J408" i="5"/>
  <c r="BK374" i="5"/>
  <c r="J344" i="5"/>
  <c r="J277" i="5"/>
  <c r="BK234" i="5"/>
  <c r="BK440" i="5"/>
  <c r="J424" i="5"/>
  <c r="J393" i="5"/>
  <c r="J377" i="5"/>
  <c r="J317" i="5"/>
  <c r="BK262" i="5"/>
  <c r="J182" i="5"/>
  <c r="J438" i="5"/>
  <c r="J420" i="5"/>
  <c r="BK396" i="5"/>
  <c r="J372" i="5"/>
  <c r="J319" i="5"/>
  <c r="J160" i="5"/>
  <c r="BK426" i="5"/>
  <c r="BK403" i="5"/>
  <c r="BK385" i="5"/>
  <c r="J156" i="5"/>
  <c r="J431" i="5"/>
  <c r="J358" i="5"/>
  <c r="J303" i="5"/>
  <c r="J267" i="5"/>
  <c r="J211" i="5"/>
  <c r="J178" i="5"/>
  <c r="BK417" i="5"/>
  <c r="BK390" i="5"/>
  <c r="BK351" i="5"/>
  <c r="J311" i="5"/>
  <c r="J251" i="5"/>
  <c r="BK190" i="5"/>
  <c r="T132" i="2" l="1"/>
  <c r="R163" i="2"/>
  <c r="BK202" i="2"/>
  <c r="J202" i="2"/>
  <c r="J107" i="2"/>
  <c r="R132" i="3"/>
  <c r="P163" i="3"/>
  <c r="BK202" i="3"/>
  <c r="J202" i="3"/>
  <c r="J107" i="3"/>
  <c r="R220" i="3"/>
  <c r="R219" i="3"/>
  <c r="T136" i="4"/>
  <c r="R144" i="4"/>
  <c r="T163" i="4"/>
  <c r="R215" i="4"/>
  <c r="BK232" i="4"/>
  <c r="J232" i="4"/>
  <c r="J106" i="4" s="1"/>
  <c r="P244" i="4"/>
  <c r="P243" i="4"/>
  <c r="BK153" i="5"/>
  <c r="J153" i="5" s="1"/>
  <c r="J99" i="5" s="1"/>
  <c r="R153" i="5"/>
  <c r="P219" i="5"/>
  <c r="BK261" i="5"/>
  <c r="J261" i="5" s="1"/>
  <c r="J104" i="5" s="1"/>
  <c r="P284" i="5"/>
  <c r="BK357" i="5"/>
  <c r="J357" i="5" s="1"/>
  <c r="J111" i="5" s="1"/>
  <c r="T163" i="2"/>
  <c r="P196" i="2"/>
  <c r="T220" i="2"/>
  <c r="T219" i="2"/>
  <c r="P137" i="3"/>
  <c r="R202" i="3"/>
  <c r="P220" i="3"/>
  <c r="P219" i="3"/>
  <c r="BK131" i="4"/>
  <c r="BK136" i="4"/>
  <c r="J136" i="4" s="1"/>
  <c r="J99" i="4" s="1"/>
  <c r="T144" i="4"/>
  <c r="P192" i="4"/>
  <c r="P215" i="4"/>
  <c r="P227" i="4"/>
  <c r="T227" i="4"/>
  <c r="T244" i="4"/>
  <c r="T243" i="4" s="1"/>
  <c r="P134" i="5"/>
  <c r="P177" i="5"/>
  <c r="P235" i="5"/>
  <c r="BK284" i="5"/>
  <c r="J284" i="5"/>
  <c r="J105" i="5"/>
  <c r="P302" i="5"/>
  <c r="R325" i="5"/>
  <c r="T325" i="5"/>
  <c r="R357" i="5"/>
  <c r="BK132" i="2"/>
  <c r="J132" i="2" s="1"/>
  <c r="J98" i="2" s="1"/>
  <c r="BK163" i="2"/>
  <c r="J163" i="2" s="1"/>
  <c r="J101" i="2" s="1"/>
  <c r="BK196" i="2"/>
  <c r="J196" i="2"/>
  <c r="J106" i="2" s="1"/>
  <c r="R202" i="2"/>
  <c r="P220" i="2"/>
  <c r="P219" i="2"/>
  <c r="T163" i="3"/>
  <c r="T196" i="3"/>
  <c r="BK177" i="5"/>
  <c r="J177" i="5"/>
  <c r="J100" i="5" s="1"/>
  <c r="BK235" i="5"/>
  <c r="J235" i="5"/>
  <c r="J102" i="5"/>
  <c r="T261" i="5"/>
  <c r="R302" i="5"/>
  <c r="P357" i="5"/>
  <c r="BK412" i="5"/>
  <c r="J412" i="5" s="1"/>
  <c r="J112" i="5" s="1"/>
  <c r="P132" i="2"/>
  <c r="P163" i="2"/>
  <c r="R196" i="2"/>
  <c r="R195" i="2" s="1"/>
  <c r="T132" i="3"/>
  <c r="T137" i="3"/>
  <c r="BK196" i="3"/>
  <c r="J196" i="3" s="1"/>
  <c r="J106" i="3" s="1"/>
  <c r="R196" i="3"/>
  <c r="R195" i="3" s="1"/>
  <c r="R131" i="4"/>
  <c r="R136" i="4"/>
  <c r="BK163" i="4"/>
  <c r="J163" i="4" s="1"/>
  <c r="J101" i="4" s="1"/>
  <c r="R192" i="4"/>
  <c r="T215" i="4"/>
  <c r="R227" i="4"/>
  <c r="T232" i="4"/>
  <c r="R134" i="5"/>
  <c r="P153" i="5"/>
  <c r="BK219" i="5"/>
  <c r="J219" i="5" s="1"/>
  <c r="J101" i="5" s="1"/>
  <c r="T235" i="5"/>
  <c r="T284" i="5"/>
  <c r="BK331" i="5"/>
  <c r="J331" i="5"/>
  <c r="J109" i="5"/>
  <c r="T357" i="5"/>
  <c r="T137" i="2"/>
  <c r="T196" i="2"/>
  <c r="P132" i="3"/>
  <c r="P131" i="3" s="1"/>
  <c r="BK163" i="3"/>
  <c r="J163" i="3"/>
  <c r="J101" i="3"/>
  <c r="P196" i="3"/>
  <c r="T220" i="3"/>
  <c r="T219" i="3"/>
  <c r="T177" i="5"/>
  <c r="T219" i="5"/>
  <c r="R261" i="5"/>
  <c r="T302" i="5"/>
  <c r="BK325" i="5"/>
  <c r="J325" i="5" s="1"/>
  <c r="J108" i="5" s="1"/>
  <c r="R331" i="5"/>
  <c r="P412" i="5"/>
  <c r="BK137" i="2"/>
  <c r="P137" i="2"/>
  <c r="P202" i="2"/>
  <c r="BK220" i="2"/>
  <c r="BK219" i="2" s="1"/>
  <c r="J219" i="2" s="1"/>
  <c r="J109" i="2" s="1"/>
  <c r="BK137" i="3"/>
  <c r="J137" i="3" s="1"/>
  <c r="J100" i="3" s="1"/>
  <c r="R137" i="3"/>
  <c r="T202" i="3"/>
  <c r="BK220" i="3"/>
  <c r="J220" i="3" s="1"/>
  <c r="J110" i="3" s="1"/>
  <c r="P131" i="4"/>
  <c r="P136" i="4"/>
  <c r="P144" i="4"/>
  <c r="BK192" i="4"/>
  <c r="J192" i="4"/>
  <c r="J102" i="4" s="1"/>
  <c r="BK215" i="4"/>
  <c r="J215" i="4"/>
  <c r="J104" i="4"/>
  <c r="P232" i="4"/>
  <c r="R244" i="4"/>
  <c r="R243" i="4"/>
  <c r="BK134" i="5"/>
  <c r="J134" i="5" s="1"/>
  <c r="J98" i="5" s="1"/>
  <c r="R177" i="5"/>
  <c r="R235" i="5"/>
  <c r="R284" i="5"/>
  <c r="T331" i="5"/>
  <c r="R412" i="5"/>
  <c r="R132" i="2"/>
  <c r="R137" i="2"/>
  <c r="T202" i="2"/>
  <c r="R220" i="2"/>
  <c r="R219" i="2"/>
  <c r="BK132" i="3"/>
  <c r="J132" i="3" s="1"/>
  <c r="J98" i="3" s="1"/>
  <c r="R163" i="3"/>
  <c r="P202" i="3"/>
  <c r="T131" i="4"/>
  <c r="BK144" i="4"/>
  <c r="J144" i="4"/>
  <c r="J100" i="4" s="1"/>
  <c r="P163" i="4"/>
  <c r="R163" i="4"/>
  <c r="T192" i="4"/>
  <c r="BK227" i="4"/>
  <c r="J227" i="4" s="1"/>
  <c r="J105" i="4" s="1"/>
  <c r="R232" i="4"/>
  <c r="BK244" i="4"/>
  <c r="J244" i="4" s="1"/>
  <c r="J108" i="4" s="1"/>
  <c r="T134" i="5"/>
  <c r="T153" i="5"/>
  <c r="R219" i="5"/>
  <c r="P261" i="5"/>
  <c r="BK302" i="5"/>
  <c r="J302" i="5" s="1"/>
  <c r="J106" i="5" s="1"/>
  <c r="P325" i="5"/>
  <c r="P260" i="5" s="1"/>
  <c r="P331" i="5"/>
  <c r="T412" i="5"/>
  <c r="BK255" i="4"/>
  <c r="J255" i="4"/>
  <c r="J109" i="4" s="1"/>
  <c r="BK216" i="2"/>
  <c r="J216" i="2"/>
  <c r="J108" i="2"/>
  <c r="BK320" i="5"/>
  <c r="J320" i="5" s="1"/>
  <c r="J107" i="5" s="1"/>
  <c r="BK187" i="2"/>
  <c r="J187" i="2" s="1"/>
  <c r="J102" i="2" s="1"/>
  <c r="BK187" i="3"/>
  <c r="J187" i="3"/>
  <c r="J102" i="3" s="1"/>
  <c r="BK216" i="3"/>
  <c r="J216" i="3"/>
  <c r="J108" i="3"/>
  <c r="BK190" i="2"/>
  <c r="J190" i="2" s="1"/>
  <c r="J104" i="2" s="1"/>
  <c r="BK190" i="3"/>
  <c r="J190" i="3" s="1"/>
  <c r="J104" i="3" s="1"/>
  <c r="J131" i="4"/>
  <c r="J98" i="4"/>
  <c r="BK214" i="4"/>
  <c r="J214" i="4" s="1"/>
  <c r="J103" i="4" s="1"/>
  <c r="J89" i="5"/>
  <c r="BF137" i="5"/>
  <c r="BF141" i="5"/>
  <c r="BF145" i="5"/>
  <c r="BF149" i="5"/>
  <c r="BF160" i="5"/>
  <c r="BF164" i="5"/>
  <c r="BF204" i="5"/>
  <c r="BF236" i="5"/>
  <c r="BF242" i="5"/>
  <c r="BF258" i="5"/>
  <c r="BF259" i="5"/>
  <c r="BF271" i="5"/>
  <c r="BF275" i="5"/>
  <c r="BF313" i="5"/>
  <c r="BF315" i="5"/>
  <c r="BF321" i="5"/>
  <c r="BF343" i="5"/>
  <c r="BF365" i="5"/>
  <c r="BF368" i="5"/>
  <c r="BF376" i="5"/>
  <c r="BF386" i="5"/>
  <c r="BF397" i="5"/>
  <c r="BF398" i="5"/>
  <c r="BF399" i="5"/>
  <c r="BF415" i="5"/>
  <c r="BF427" i="5"/>
  <c r="BF432" i="5"/>
  <c r="BF434" i="5"/>
  <c r="BF186" i="5"/>
  <c r="BF220" i="5"/>
  <c r="BF264" i="5"/>
  <c r="BF267" i="5"/>
  <c r="BF283" i="5"/>
  <c r="BF295" i="5"/>
  <c r="BF330" i="5"/>
  <c r="BF332" i="5"/>
  <c r="BF337" i="5"/>
  <c r="BF362" i="5"/>
  <c r="BF363" i="5"/>
  <c r="BF364" i="5"/>
  <c r="BF371" i="5"/>
  <c r="BF374" i="5"/>
  <c r="BF375" i="5"/>
  <c r="BF379" i="5"/>
  <c r="BF383" i="5"/>
  <c r="BF384" i="5"/>
  <c r="BF394" i="5"/>
  <c r="BF401" i="5"/>
  <c r="BF404" i="5"/>
  <c r="BF419" i="5"/>
  <c r="BF424" i="5"/>
  <c r="BF425" i="5"/>
  <c r="BF436" i="5"/>
  <c r="BF446" i="5"/>
  <c r="BF447" i="5"/>
  <c r="BF169" i="5"/>
  <c r="BF173" i="5"/>
  <c r="BF190" i="5"/>
  <c r="BF198" i="5"/>
  <c r="BF200" i="5"/>
  <c r="BF202" i="5"/>
  <c r="BF230" i="5"/>
  <c r="BF238" i="5"/>
  <c r="BF256" i="5"/>
  <c r="BF382" i="5"/>
  <c r="BF393" i="5"/>
  <c r="BF408" i="5"/>
  <c r="BF410" i="5"/>
  <c r="BF418" i="5"/>
  <c r="BF421" i="5"/>
  <c r="BF438" i="5"/>
  <c r="BF439" i="5"/>
  <c r="BF440" i="5"/>
  <c r="BF443" i="5"/>
  <c r="BK243" i="4"/>
  <c r="J243" i="4"/>
  <c r="J107" i="4" s="1"/>
  <c r="F92" i="5"/>
  <c r="BF154" i="5"/>
  <c r="BF178" i="5"/>
  <c r="BF224" i="5"/>
  <c r="BF226" i="5"/>
  <c r="BF228" i="5"/>
  <c r="BF232" i="5"/>
  <c r="BF234" i="5"/>
  <c r="BF251" i="5"/>
  <c r="BF307" i="5"/>
  <c r="BF316" i="5"/>
  <c r="BF342" i="5"/>
  <c r="BF344" i="5"/>
  <c r="BF346" i="5"/>
  <c r="BF347" i="5"/>
  <c r="BF381" i="5"/>
  <c r="BF385" i="5"/>
  <c r="BF387" i="5"/>
  <c r="BF392" i="5"/>
  <c r="BF400" i="5"/>
  <c r="BF409" i="5"/>
  <c r="BF414" i="5"/>
  <c r="BF428" i="5"/>
  <c r="BF433" i="5"/>
  <c r="E85" i="5"/>
  <c r="BF156" i="5"/>
  <c r="BF158" i="5"/>
  <c r="BF206" i="5"/>
  <c r="BF208" i="5"/>
  <c r="BF211" i="5"/>
  <c r="BF273" i="5"/>
  <c r="BF291" i="5"/>
  <c r="BF326" i="5"/>
  <c r="BF349" i="5"/>
  <c r="BF355" i="5"/>
  <c r="BF360" i="5"/>
  <c r="BF403" i="5"/>
  <c r="BF411" i="5"/>
  <c r="BF413" i="5"/>
  <c r="BF416" i="5"/>
  <c r="BF422" i="5"/>
  <c r="BF426" i="5"/>
  <c r="BF437" i="5"/>
  <c r="BF442" i="5"/>
  <c r="F91" i="5"/>
  <c r="BF135" i="5"/>
  <c r="BF182" i="5"/>
  <c r="BF194" i="5"/>
  <c r="BF215" i="5"/>
  <c r="BF247" i="5"/>
  <c r="BF262" i="5"/>
  <c r="BF281" i="5"/>
  <c r="BF289" i="5"/>
  <c r="BF311" i="5"/>
  <c r="BF338" i="5"/>
  <c r="BF351" i="5"/>
  <c r="BF366" i="5"/>
  <c r="BF372" i="5"/>
  <c r="BF377" i="5"/>
  <c r="BF378" i="5"/>
  <c r="BF380" i="5"/>
  <c r="BF389" i="5"/>
  <c r="BF391" i="5"/>
  <c r="BF402" i="5"/>
  <c r="BF405" i="5"/>
  <c r="BF406" i="5"/>
  <c r="BF417" i="5"/>
  <c r="BF420" i="5"/>
  <c r="BF222" i="5"/>
  <c r="BF300" i="5"/>
  <c r="BF317" i="5"/>
  <c r="BF319" i="5"/>
  <c r="BF350" i="5"/>
  <c r="BF358" i="5"/>
  <c r="BF359" i="5"/>
  <c r="BF361" i="5"/>
  <c r="BF369" i="5"/>
  <c r="BF388" i="5"/>
  <c r="BF407" i="5"/>
  <c r="BF423" i="5"/>
  <c r="BF431" i="5"/>
  <c r="BF435" i="5"/>
  <c r="BF441" i="5"/>
  <c r="BF444" i="5"/>
  <c r="BF266" i="5"/>
  <c r="BF277" i="5"/>
  <c r="BF285" i="5"/>
  <c r="BF303" i="5"/>
  <c r="BF367" i="5"/>
  <c r="BF370" i="5"/>
  <c r="BF373" i="5"/>
  <c r="BF390" i="5"/>
  <c r="BF395" i="5"/>
  <c r="BF396" i="5"/>
  <c r="BF429" i="5"/>
  <c r="BF430" i="5"/>
  <c r="BF445" i="5"/>
  <c r="BF448" i="5"/>
  <c r="BF449" i="5"/>
  <c r="BF450" i="5"/>
  <c r="BK131" i="3"/>
  <c r="BK195" i="3"/>
  <c r="J195" i="3" s="1"/>
  <c r="J105" i="3" s="1"/>
  <c r="BK219" i="3"/>
  <c r="J219" i="3"/>
  <c r="J109" i="3" s="1"/>
  <c r="F125" i="4"/>
  <c r="BF157" i="4"/>
  <c r="BF181" i="4"/>
  <c r="BF188" i="4"/>
  <c r="BF193" i="4"/>
  <c r="BF139" i="4"/>
  <c r="BF142" i="4"/>
  <c r="E85" i="4"/>
  <c r="F92" i="4"/>
  <c r="J123" i="4"/>
  <c r="BF151" i="4"/>
  <c r="BF210" i="4"/>
  <c r="BF212" i="4"/>
  <c r="BF213" i="4"/>
  <c r="BF245" i="4"/>
  <c r="BF249" i="4"/>
  <c r="BK189" i="3"/>
  <c r="J189" i="3" s="1"/>
  <c r="J103" i="3" s="1"/>
  <c r="BF132" i="4"/>
  <c r="BF137" i="4"/>
  <c r="BF208" i="4"/>
  <c r="BF216" i="4"/>
  <c r="BF218" i="4"/>
  <c r="BF237" i="4"/>
  <c r="BF256" i="4"/>
  <c r="BF180" i="4"/>
  <c r="BF222" i="4"/>
  <c r="BF230" i="4"/>
  <c r="BF233" i="4"/>
  <c r="BF240" i="4"/>
  <c r="BF241" i="4"/>
  <c r="BF254" i="4"/>
  <c r="BF145" i="4"/>
  <c r="BF171" i="4"/>
  <c r="BF178" i="4"/>
  <c r="BF200" i="4"/>
  <c r="BF211" i="4"/>
  <c r="BF220" i="4"/>
  <c r="BF228" i="4"/>
  <c r="BF239" i="4"/>
  <c r="BF134" i="4"/>
  <c r="BF141" i="4"/>
  <c r="BF164" i="4"/>
  <c r="E120" i="3"/>
  <c r="BF155" i="3"/>
  <c r="BF164" i="3"/>
  <c r="BF176" i="3"/>
  <c r="BF197" i="3"/>
  <c r="BF199" i="3"/>
  <c r="J137" i="2"/>
  <c r="J100" i="2" s="1"/>
  <c r="F127" i="3"/>
  <c r="BF146" i="3"/>
  <c r="BF150" i="3"/>
  <c r="BF168" i="3"/>
  <c r="BF180" i="3"/>
  <c r="BF201" i="3"/>
  <c r="BF206" i="3"/>
  <c r="BF210" i="3"/>
  <c r="BK189" i="2"/>
  <c r="J189" i="2" s="1"/>
  <c r="J103" i="2" s="1"/>
  <c r="J124" i="3"/>
  <c r="BF148" i="3"/>
  <c r="BF159" i="3"/>
  <c r="BF170" i="3"/>
  <c r="BF182" i="3"/>
  <c r="BF186" i="3"/>
  <c r="BF188" i="3"/>
  <c r="BF191" i="3"/>
  <c r="BF208" i="3"/>
  <c r="J220" i="2"/>
  <c r="J110" i="2" s="1"/>
  <c r="BF133" i="3"/>
  <c r="BF152" i="3"/>
  <c r="BF185" i="3"/>
  <c r="BF212" i="3"/>
  <c r="BF135" i="3"/>
  <c r="BF138" i="3"/>
  <c r="BF142" i="3"/>
  <c r="BF144" i="3"/>
  <c r="BF178" i="3"/>
  <c r="BF184" i="3"/>
  <c r="BF217" i="3"/>
  <c r="BF223" i="3"/>
  <c r="BK195" i="2"/>
  <c r="J195" i="2" s="1"/>
  <c r="J105" i="2" s="1"/>
  <c r="BF172" i="3"/>
  <c r="BF203" i="3"/>
  <c r="BF221" i="3"/>
  <c r="BF166" i="3"/>
  <c r="BF146" i="2"/>
  <c r="E85" i="2"/>
  <c r="BF148" i="2"/>
  <c r="BF168" i="2"/>
  <c r="BF199" i="2"/>
  <c r="BF201" i="2"/>
  <c r="J124" i="2"/>
  <c r="BF159" i="2"/>
  <c r="BF170" i="2"/>
  <c r="BF184" i="2"/>
  <c r="BF133" i="2"/>
  <c r="BF135" i="2"/>
  <c r="BF150" i="2"/>
  <c r="BF164" i="2"/>
  <c r="BF185" i="2"/>
  <c r="BF188" i="2"/>
  <c r="BF203" i="2"/>
  <c r="F92" i="2"/>
  <c r="BF138" i="2"/>
  <c r="BF142" i="2"/>
  <c r="BF144" i="2"/>
  <c r="BF152" i="2"/>
  <c r="BF166" i="2"/>
  <c r="BF172" i="2"/>
  <c r="BF176" i="2"/>
  <c r="BF178" i="2"/>
  <c r="BF186" i="2"/>
  <c r="BF191" i="2"/>
  <c r="BF155" i="2"/>
  <c r="BF180" i="2"/>
  <c r="BF197" i="2"/>
  <c r="BF182" i="2"/>
  <c r="BF206" i="2"/>
  <c r="BF208" i="2"/>
  <c r="BF210" i="2"/>
  <c r="BF212" i="2"/>
  <c r="BF217" i="2"/>
  <c r="BF221" i="2"/>
  <c r="BF223" i="2"/>
  <c r="F37" i="2"/>
  <c r="BD95" i="1" s="1"/>
  <c r="F36" i="4"/>
  <c r="BC97" i="1" s="1"/>
  <c r="F36" i="5"/>
  <c r="BC98" i="1" s="1"/>
  <c r="F35" i="3"/>
  <c r="BB96" i="1" s="1"/>
  <c r="F33" i="4"/>
  <c r="AZ97" i="1" s="1"/>
  <c r="F37" i="5"/>
  <c r="BD98" i="1" s="1"/>
  <c r="F33" i="2"/>
  <c r="AZ95" i="1" s="1"/>
  <c r="F37" i="3"/>
  <c r="BD96" i="1" s="1"/>
  <c r="F33" i="5"/>
  <c r="AZ98" i="1" s="1"/>
  <c r="F35" i="2"/>
  <c r="BB95" i="1" s="1"/>
  <c r="F37" i="4"/>
  <c r="BD97" i="1" s="1"/>
  <c r="J33" i="3"/>
  <c r="AV96" i="1" s="1"/>
  <c r="J33" i="4"/>
  <c r="AV97" i="1" s="1"/>
  <c r="F36" i="2"/>
  <c r="BC95" i="1" s="1"/>
  <c r="F33" i="3"/>
  <c r="AZ96" i="1" s="1"/>
  <c r="F35" i="4"/>
  <c r="BB97" i="1" s="1"/>
  <c r="F35" i="5"/>
  <c r="BB98" i="1" s="1"/>
  <c r="J33" i="2"/>
  <c r="AV95" i="1" s="1"/>
  <c r="F36" i="3"/>
  <c r="BC96" i="1" s="1"/>
  <c r="J33" i="5"/>
  <c r="AV98" i="1" s="1"/>
  <c r="BK131" i="2" l="1"/>
  <c r="J131" i="2" s="1"/>
  <c r="J97" i="2" s="1"/>
  <c r="P356" i="5"/>
  <c r="P214" i="4"/>
  <c r="T133" i="5"/>
  <c r="T260" i="5"/>
  <c r="T130" i="4"/>
  <c r="P130" i="4"/>
  <c r="P129" i="4"/>
  <c r="AU97" i="1"/>
  <c r="R130" i="4"/>
  <c r="T131" i="3"/>
  <c r="R356" i="5"/>
  <c r="P133" i="5"/>
  <c r="P132" i="5"/>
  <c r="AU98" i="1"/>
  <c r="P131" i="2"/>
  <c r="R131" i="2"/>
  <c r="R130" i="2"/>
  <c r="T195" i="2"/>
  <c r="R133" i="5"/>
  <c r="R131" i="3"/>
  <c r="R130" i="3"/>
  <c r="R260" i="5"/>
  <c r="P195" i="3"/>
  <c r="P130" i="3"/>
  <c r="AU96" i="1"/>
  <c r="T214" i="4"/>
  <c r="T195" i="3"/>
  <c r="BK130" i="4"/>
  <c r="J130" i="4"/>
  <c r="J97" i="4"/>
  <c r="T356" i="5"/>
  <c r="P195" i="2"/>
  <c r="R214" i="4"/>
  <c r="T131" i="2"/>
  <c r="T130" i="2" s="1"/>
  <c r="BK260" i="5"/>
  <c r="J260" i="5"/>
  <c r="J103" i="5"/>
  <c r="BK133" i="5"/>
  <c r="J133" i="5"/>
  <c r="J97" i="5"/>
  <c r="BK356" i="5"/>
  <c r="J356" i="5" s="1"/>
  <c r="J110" i="5" s="1"/>
  <c r="BK129" i="4"/>
  <c r="J129" i="4"/>
  <c r="BK130" i="3"/>
  <c r="J130" i="3"/>
  <c r="J96" i="3"/>
  <c r="J131" i="3"/>
  <c r="J97" i="3" s="1"/>
  <c r="BK130" i="2"/>
  <c r="J130" i="2"/>
  <c r="F34" i="2"/>
  <c r="BA95" i="1" s="1"/>
  <c r="J34" i="5"/>
  <c r="AW98" i="1"/>
  <c r="AT98" i="1"/>
  <c r="J34" i="4"/>
  <c r="AW97" i="1"/>
  <c r="AT97" i="1"/>
  <c r="J34" i="2"/>
  <c r="AW95" i="1" s="1"/>
  <c r="AT95" i="1" s="1"/>
  <c r="AZ94" i="1"/>
  <c r="W29" i="1"/>
  <c r="BB94" i="1"/>
  <c r="W31" i="1"/>
  <c r="J34" i="3"/>
  <c r="AW96" i="1"/>
  <c r="AT96" i="1" s="1"/>
  <c r="BD94" i="1"/>
  <c r="W33" i="1"/>
  <c r="F34" i="3"/>
  <c r="BA96" i="1" s="1"/>
  <c r="BC94" i="1"/>
  <c r="W32" i="1"/>
  <c r="J30" i="2"/>
  <c r="AG95" i="1" s="1"/>
  <c r="F34" i="4"/>
  <c r="BA97" i="1"/>
  <c r="J30" i="4"/>
  <c r="AG97" i="1" s="1"/>
  <c r="F34" i="5"/>
  <c r="BA98" i="1"/>
  <c r="R132" i="5" l="1"/>
  <c r="R129" i="4"/>
  <c r="P130" i="2"/>
  <c r="AU95" i="1"/>
  <c r="T130" i="3"/>
  <c r="T129" i="4"/>
  <c r="T132" i="5"/>
  <c r="BK132" i="5"/>
  <c r="J132" i="5"/>
  <c r="J96" i="5"/>
  <c r="AN97" i="1"/>
  <c r="J96" i="4"/>
  <c r="J39" i="4"/>
  <c r="AN95" i="1"/>
  <c r="J96" i="2"/>
  <c r="J39" i="2"/>
  <c r="AU94" i="1"/>
  <c r="AX94" i="1"/>
  <c r="AY94" i="1"/>
  <c r="J30" i="3"/>
  <c r="AG96" i="1"/>
  <c r="AN96" i="1"/>
  <c r="AV94" i="1"/>
  <c r="AK29" i="1" s="1"/>
  <c r="BA94" i="1"/>
  <c r="W30" i="1"/>
  <c r="J39" i="3" l="1"/>
  <c r="J30" i="5"/>
  <c r="AG98" i="1" s="1"/>
  <c r="AG94" i="1" s="1"/>
  <c r="AK26" i="1" s="1"/>
  <c r="AK35" i="1" s="1"/>
  <c r="AW94" i="1"/>
  <c r="AK30" i="1" s="1"/>
  <c r="J39" i="5" l="1"/>
  <c r="AN98" i="1"/>
  <c r="AT94" i="1"/>
  <c r="AN94" i="1"/>
</calcChain>
</file>

<file path=xl/sharedStrings.xml><?xml version="1.0" encoding="utf-8"?>
<sst xmlns="http://schemas.openxmlformats.org/spreadsheetml/2006/main" count="7611" uniqueCount="1205">
  <si>
    <t>Export Komplet</t>
  </si>
  <si>
    <t/>
  </si>
  <si>
    <t>2.0</t>
  </si>
  <si>
    <t>False</t>
  </si>
  <si>
    <t>{dbf3ab9d-e18d-4fad-a545-db27d4c6fed9}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</si>
  <si>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</si>
  <si>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</si>
  <si>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</si>
  <si>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</si>
  <si>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</si>
  <si>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</si>
  <si>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</si>
  <si>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</si>
  <si>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DIG-23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</si>
  <si>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</si>
  <si>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</si>
  <si>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Digitalizácia a automatizácia riadenia chovu hovädzieho dobytku na farme HD Póšfa</t>
  </si>
  <si>
    <t>JKSO:</t>
  </si>
  <si>
    <t>KS:</t>
  </si>
  <si>
    <t>Miesto:</t>
  </si>
  <si>
    <t>Póšfa</t>
  </si>
  <si>
    <t>Dátum:</t>
  </si>
  <si>
    <t>Objednávateľ:</t>
  </si>
  <si>
    <t>IČO:</t>
  </si>
  <si>
    <t>Poľnonospodárské družstvo Holice - družstvo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</si>
  <si>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</si>
  <si>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</si>
  <si>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</si>
  <si>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</si>
  <si>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</si>
  <si>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</si>
  <si>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</si>
  <si>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</si>
  <si>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</si>
  <si>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</si>
  <si>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</si>
  <si>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</si>
  <si>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</si>
  <si>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</si>
  <si>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</si>
  <si>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</si>
  <si>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</si>
  <si>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</si>
  <si>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</si>
  <si>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</si>
  <si>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</si>
  <si>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</si>
  <si>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</si>
  <si>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</si>
  <si>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</si>
  <si>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</si>
  <si>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</si>
  <si>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</si>
  <si>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</si>
  <si>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</si>
  <si>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</si>
  <si>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</si>
  <si>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</si>
  <si>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</si>
  <si>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</si>
  <si>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</si>
  <si>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</si>
  <si>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</si>
  <si>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</si>
  <si>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</si>
  <si>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</si>
  <si>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</si>
  <si>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</si>
  <si>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</si>
  <si>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</si>
  <si>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</si>
  <si>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</si>
  <si>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</si>
  <si>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</si>
  <si>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</si>
  <si>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</si>
  <si>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</si>
  <si>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</si>
  <si>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Produkčný kravín č.1</t>
  </si>
  <si>
    <t>STA</t>
  </si>
  <si>
    <t>1</t>
  </si>
  <si>
    <t>{e58526c0-0f73-461c-9ab7-ee891282d789}</t>
  </si>
  <si>
    <t>SO-02</t>
  </si>
  <si>
    <t>Produkčný kravín č.2</t>
  </si>
  <si>
    <t>{4a9a0d08-3889-4d39-b168-03a52a29f867}</t>
  </si>
  <si>
    <t>SO-03</t>
  </si>
  <si>
    <t>Odchov mladého dobytka</t>
  </si>
  <si>
    <t>{c628d5ff-4e66-4ed5-b417-2fbe24be34af}</t>
  </si>
  <si>
    <t>SO-04</t>
  </si>
  <si>
    <t xml:space="preserve">Dojáreň </t>
  </si>
  <si>
    <t>{1c8291a8-af07-4443-8198-98931718c7a9}</t>
  </si>
  <si>
    <t>KRYCÍ LIST ROZPOČTU</t>
  </si>
  <si>
    <t>Objekt:</t>
  </si>
  <si>
    <t>SO-01 - Produkčný kravín č.1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</si>
  <si>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</si>
  <si>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</si>
  <si>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</si>
  <si>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</si>
  <si>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</si>
  <si>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</si>
  <si>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</si>
  <si>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</si>
  <si>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</si>
  <si>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</si>
  <si>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</si>
  <si>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14 - Práce pri kladení mazanín, poterov a podkladných vrstiev</t>
  </si>
  <si>
    <t xml:space="preserve">    1499 - Presun hmôt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</si>
  <si>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</si>
  <si>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</si>
  <si>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</si>
  <si>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</si>
  <si>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</si>
  <si>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</si>
  <si>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</si>
  <si>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</si>
  <si>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</si>
  <si>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</si>
  <si>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</si>
  <si>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</si>
  <si>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</si>
  <si>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</si>
  <si>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</si>
  <si>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</si>
  <si>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</si>
  <si>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</si>
  <si>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</si>
  <si>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</si>
  <si>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</si>
  <si>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</si>
  <si>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</si>
  <si>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41</t>
  </si>
  <si>
    <t>K</t>
  </si>
  <si>
    <t>327122111.S</t>
  </si>
  <si>
    <t>Montáž prefabrikovaného obkladového dielca oporných múrov z betónu predpätého hmotnosti do 5t</t>
  </si>
  <si>
    <t>ks</t>
  </si>
  <si>
    <t>4</t>
  </si>
  <si>
    <t>2</t>
  </si>
  <si>
    <t>1640696784</t>
  </si>
  <si>
    <t>VV</t>
  </si>
  <si>
    <t>"Betonblok 1,6*0,4*0,8*7*2 - 2ks"28</t>
  </si>
  <si>
    <t>49</t>
  </si>
  <si>
    <t>M</t>
  </si>
  <si>
    <t>593R-M</t>
  </si>
  <si>
    <t>betonový blok 1600x800x400</t>
  </si>
  <si>
    <t>8</t>
  </si>
  <si>
    <t>-1574877164</t>
  </si>
  <si>
    <t>Vodorovné konštrukcie</t>
  </si>
  <si>
    <t>6</t>
  </si>
  <si>
    <t>Úpravy povrchov, podlahy, osadenie</t>
  </si>
  <si>
    <t>12</t>
  </si>
  <si>
    <t>2832211100</t>
  </si>
  <si>
    <t xml:space="preserve">Obvodový dilatačný pás </t>
  </si>
  <si>
    <t>m</t>
  </si>
  <si>
    <t>1504476800</t>
  </si>
  <si>
    <t>63*2</t>
  </si>
  <si>
    <t>27*2</t>
  </si>
  <si>
    <t>Súčet</t>
  </si>
  <si>
    <t>46</t>
  </si>
  <si>
    <t>631315711.S</t>
  </si>
  <si>
    <t>Mazanina z betónu prostého (m3) tr. C 25/30 hr.nad 120 do 240 mm</t>
  </si>
  <si>
    <t>m3</t>
  </si>
  <si>
    <t>865418053</t>
  </si>
  <si>
    <t>63*27*0,15</t>
  </si>
  <si>
    <t>15</t>
  </si>
  <si>
    <t>631316114.S</t>
  </si>
  <si>
    <t>Povrchová úprava vsypovou zmesou pre priemyselné (pancierové) podlahy, korundom, stredne ťažká prevádzka, hr. vsypu 3 mm</t>
  </si>
  <si>
    <t>m2</t>
  </si>
  <si>
    <t>238624723</t>
  </si>
  <si>
    <t>63*27</t>
  </si>
  <si>
    <t>16</t>
  </si>
  <si>
    <t>631319101.S</t>
  </si>
  <si>
    <t>Ochranný nástrek betónových podláh, ošetrovací prostriedok na čerstvý betón, na zníženie odparovania vody z povrchu betónu</t>
  </si>
  <si>
    <t>-1959302243</t>
  </si>
  <si>
    <t>48</t>
  </si>
  <si>
    <t>631319165.S</t>
  </si>
  <si>
    <t>Príplatok za prehlad. betónovej mazaniny min. tr.C 8/10 oceľ. hlad. hr. 120-240 mm (10kg/m3)</t>
  </si>
  <si>
    <t>609971220</t>
  </si>
  <si>
    <t>47</t>
  </si>
  <si>
    <t>631362441.S</t>
  </si>
  <si>
    <t>Výstuž mazanín z betónov (z kameniva) a z ľahkých betónov zo sietí KARI, priemer drôtu 8/8 mm, veľkosť oka 100x100 mm</t>
  </si>
  <si>
    <t>-1052962123</t>
  </si>
  <si>
    <t>63*27*1,2</t>
  </si>
  <si>
    <t>19</t>
  </si>
  <si>
    <t>631571001</t>
  </si>
  <si>
    <t>Násyp z kameniva ťaženého 0-4 (pre spevnenie podkladov)</t>
  </si>
  <si>
    <t>1858827468</t>
  </si>
  <si>
    <t>Podsyp na 15% plochy  do hrúbky 50 mm</t>
  </si>
  <si>
    <t>63*27*0,15*0,05</t>
  </si>
  <si>
    <t>634601511.S</t>
  </si>
  <si>
    <t>Zaplnenie dilatačných škár v mazaninách tmelom silikónovým  šírky škáry do 5 mm</t>
  </si>
  <si>
    <t>-1389440787</t>
  </si>
  <si>
    <t>63/6*27</t>
  </si>
  <si>
    <t>27/6*63</t>
  </si>
  <si>
    <t>21</t>
  </si>
  <si>
    <t>634920011.S</t>
  </si>
  <si>
    <t>Rezanie dilatačných škár v čiastočne zatvrdnutej betónovej mazanine alebo poteru hĺbky nad 10 do 20 mm, šírky do 5 mm</t>
  </si>
  <si>
    <t>1554011509</t>
  </si>
  <si>
    <t>9</t>
  </si>
  <si>
    <t>Ostatné konštrukcie a práce-búranie</t>
  </si>
  <si>
    <t>44</t>
  </si>
  <si>
    <t>916361112.S</t>
  </si>
  <si>
    <t>Osadenie cestného obrubníka betónového ležatého do lôžka z betónu prostého tr. C 16/20 s bočnou oporou</t>
  </si>
  <si>
    <t>-1212243431</t>
  </si>
  <si>
    <t>63*8</t>
  </si>
  <si>
    <t>45</t>
  </si>
  <si>
    <t>592170003800.S</t>
  </si>
  <si>
    <t>Obrubník cestný so skosením, lxšxv 1000x150x250 mm, prírodný</t>
  </si>
  <si>
    <t>521917281</t>
  </si>
  <si>
    <t>504*1,01 'Prepočítané koeficientom množstva</t>
  </si>
  <si>
    <t>39</t>
  </si>
  <si>
    <t>962022391.S</t>
  </si>
  <si>
    <t>Búranie muriva alebo vybúranie otvorov plochy nad 4 m2 nadzákladového kamenného príp. zmieš. na akúkoľvek maltu,  -2,38500t</t>
  </si>
  <si>
    <t>-45440179</t>
  </si>
  <si>
    <t>27*3*2*0,2</t>
  </si>
  <si>
    <t>40</t>
  </si>
  <si>
    <t>962025151.S</t>
  </si>
  <si>
    <t>Búranie pilierov kamenných,  -2,50000t</t>
  </si>
  <si>
    <t>-2137185002</t>
  </si>
  <si>
    <t>0,45*4*2*12</t>
  </si>
  <si>
    <t>22</t>
  </si>
  <si>
    <t>965042141</t>
  </si>
  <si>
    <t>Búranie podkladov pod dlažby, liatych dlažieb a mazanín,betón alebo liaty asfalt hr.do 100 mm, plochy nad 4 m2 -2,20000t</t>
  </si>
  <si>
    <t>-1511569436</t>
  </si>
  <si>
    <t>"hala3"76,6*0,5*0,2+7,5*0,5*0,20+4*3*0,2*2</t>
  </si>
  <si>
    <t>"hala5"76,6*0,5*0,2+7,5*0,5*0,20+4*3*0,2*2</t>
  </si>
  <si>
    <t>51</t>
  </si>
  <si>
    <t>968071137.S</t>
  </si>
  <si>
    <t>Vyvesenie kovového krídla vrát do suti plochy nad 4 m2</t>
  </si>
  <si>
    <t>-1650657429</t>
  </si>
  <si>
    <t>6*2</t>
  </si>
  <si>
    <t>52</t>
  </si>
  <si>
    <t>968072559.S</t>
  </si>
  <si>
    <t>Vybúranie kovových vrát plochy nad 5 m2,  -0,06600t</t>
  </si>
  <si>
    <t>1556306683</t>
  </si>
  <si>
    <t>(6+6)*4,5*4</t>
  </si>
  <si>
    <t>23</t>
  </si>
  <si>
    <t>974083114</t>
  </si>
  <si>
    <t>Rezanie betónových mazanín existujúcich vystužených hĺbky nad 150 do 200 mm</t>
  </si>
  <si>
    <t>344429160</t>
  </si>
  <si>
    <t>"Kŕmny žľab"(0,7+0,6+0,5)*(63*4/3)</t>
  </si>
  <si>
    <t>38</t>
  </si>
  <si>
    <t>976016111.S</t>
  </si>
  <si>
    <t>Vybúranie prefabrikovaných kŕmnych žľabov pre hovädzí dobytok bez podmurovky železobetónových,  -0,34500t</t>
  </si>
  <si>
    <t>-1658267280</t>
  </si>
  <si>
    <t>"Kŕmny žľab"63*4</t>
  </si>
  <si>
    <t>36</t>
  </si>
  <si>
    <t>979081111.S</t>
  </si>
  <si>
    <t>Odvoz sutiny a vybúraných hmôt na skládku do 1 km</t>
  </si>
  <si>
    <t>t</t>
  </si>
  <si>
    <t>-1858337950</t>
  </si>
  <si>
    <t>37</t>
  </si>
  <si>
    <t>979089012.S</t>
  </si>
  <si>
    <t>Poplatok za skladovanie - betón, tehly, dlaždice (17 01) ostatné</t>
  </si>
  <si>
    <t>689015288</t>
  </si>
  <si>
    <t>25</t>
  </si>
  <si>
    <t>979093111</t>
  </si>
  <si>
    <t>Uloženie sutiny na skládku s hrubým urovnaním bez zhutnenia</t>
  </si>
  <si>
    <t>1722512847</t>
  </si>
  <si>
    <t>99</t>
  </si>
  <si>
    <t>Presun hmôt HSV</t>
  </si>
  <si>
    <t>26</t>
  </si>
  <si>
    <t>998011001.S</t>
  </si>
  <si>
    <t>Presun hmôt pre budovy (801, 803, 812), zvislá konštr. z tehál, tvárnic, z kovu výšky do 6 m</t>
  </si>
  <si>
    <t>-609495581</t>
  </si>
  <si>
    <t>14</t>
  </si>
  <si>
    <t>Práce pri kladení mazanín, poterov a podkladných vrstiev</t>
  </si>
  <si>
    <t>1499</t>
  </si>
  <si>
    <t>Presun hmôt</t>
  </si>
  <si>
    <t>14991401011010.S</t>
  </si>
  <si>
    <t>Presun hmôt (14) pre budovy, mazaniny, potery, násypy, výška stavby (objektu) do 7 m</t>
  </si>
  <si>
    <t>-1590410498</t>
  </si>
  <si>
    <t>"h.č.B3"82,7*14,5*0,12*2,2</t>
  </si>
  <si>
    <t>"h.č.B4"82,7*14,5*0,12*2,2</t>
  </si>
  <si>
    <t>PSV</t>
  </si>
  <si>
    <t>Práce a dodávky PSV</t>
  </si>
  <si>
    <t>711</t>
  </si>
  <si>
    <t>Izolácie proti vode a vlhkosti</t>
  </si>
  <si>
    <t>33</t>
  </si>
  <si>
    <t>711131101</t>
  </si>
  <si>
    <t>Izolácia proti zemnej vlhkosti vodorovná  na sucho</t>
  </si>
  <si>
    <t>947190848</t>
  </si>
  <si>
    <t>34</t>
  </si>
  <si>
    <t>6739040010</t>
  </si>
  <si>
    <t xml:space="preserve">Hydroizolačná fólia </t>
  </si>
  <si>
    <t>32</t>
  </si>
  <si>
    <t>2010895881</t>
  </si>
  <si>
    <t>1701*1,15 'Prepočítané koeficientom množstva</t>
  </si>
  <si>
    <t>35</t>
  </si>
  <si>
    <t>998711101</t>
  </si>
  <si>
    <t>Presun hmôt pre izoláciu proti vode v objektoch výšky do 6 m</t>
  </si>
  <si>
    <t>940309783</t>
  </si>
  <si>
    <t>767</t>
  </si>
  <si>
    <t>Konštrukcie doplnkové kovové</t>
  </si>
  <si>
    <t>54</t>
  </si>
  <si>
    <t>767651240.S</t>
  </si>
  <si>
    <t>Montáž vrát otočných, osadených do oceľovej zárubne z dielov, s plochou nad 13 m2</t>
  </si>
  <si>
    <t>169588788</t>
  </si>
  <si>
    <t>2*2</t>
  </si>
  <si>
    <t>56</t>
  </si>
  <si>
    <t>553410061800.S</t>
  </si>
  <si>
    <t>Vráta oceľové 3600x3600 mm</t>
  </si>
  <si>
    <t>1337996558</t>
  </si>
  <si>
    <t>2+2</t>
  </si>
  <si>
    <t>55</t>
  </si>
  <si>
    <t>553410062740</t>
  </si>
  <si>
    <t>Brána rýchlobežná fóliová z PVC s priehľadovým pásom a elektrickým pohonom šxv 4000x4000 mm</t>
  </si>
  <si>
    <t>766691223</t>
  </si>
  <si>
    <t>3+3</t>
  </si>
  <si>
    <t>57</t>
  </si>
  <si>
    <t>767657240.S</t>
  </si>
  <si>
    <t>Montáž vrát zdvíhacích, osadzovaných do oceľovej zárubne z dielov, s plochou nad 13 m2</t>
  </si>
  <si>
    <t>98054855</t>
  </si>
  <si>
    <t>3*2</t>
  </si>
  <si>
    <t>42</t>
  </si>
  <si>
    <t>767996801.S</t>
  </si>
  <si>
    <t>Demontáž ostatných doplnkov stavieb s hmotnosťou jednotlivých dielov konštrukcií do 50 kg,  -0,00100t</t>
  </si>
  <si>
    <t>kg</t>
  </si>
  <si>
    <t>1847981570</t>
  </si>
  <si>
    <t>"zábrany"63*5*12</t>
  </si>
  <si>
    <t>"rúrydn219" 22*4*36</t>
  </si>
  <si>
    <t>783</t>
  </si>
  <si>
    <t>Nátery</t>
  </si>
  <si>
    <t>60</t>
  </si>
  <si>
    <t>783124220.S</t>
  </si>
  <si>
    <t>Nátery oceľ.konštr. stredných B a plnostenných D syntetické jednonásobné, 2x s emailovaním - 105μm</t>
  </si>
  <si>
    <t>-2104557284</t>
  </si>
  <si>
    <t>22*(4+4+4,8+4,8+1,5+1,5+3+3)*(6*0,1)</t>
  </si>
  <si>
    <t>Práce a dodávky M</t>
  </si>
  <si>
    <t>43-M</t>
  </si>
  <si>
    <t>Montáž oceľových konštrukcií</t>
  </si>
  <si>
    <t>43</t>
  </si>
  <si>
    <t>430865010.S</t>
  </si>
  <si>
    <t>Výroba segmentov pre oceľové konštrukcie a prvky, celkovej hmotnosti do 300 kg, stupeň zložitosti opracovania 3</t>
  </si>
  <si>
    <t>64</t>
  </si>
  <si>
    <t>-1486844877</t>
  </si>
  <si>
    <t>22*(4+4+4,8+4,8+1,5+1,5+3+3)*20</t>
  </si>
  <si>
    <t>58</t>
  </si>
  <si>
    <t>134870001100.S</t>
  </si>
  <si>
    <t>Oceľový nosník HEB 100, z valcovanej ocele S235JR</t>
  </si>
  <si>
    <t>256</t>
  </si>
  <si>
    <t>1197332024</t>
  </si>
  <si>
    <t>22*(4+4+4,8+4,8+1,5+1,5+3+3)</t>
  </si>
  <si>
    <t>SO-02 - Produkčný kravín č.2</t>
  </si>
  <si>
    <t>SO-03 - Odchov mladého dobytka</t>
  </si>
  <si>
    <t xml:space="preserve">    1 - Zemné práce</t>
  </si>
  <si>
    <t xml:space="preserve">    2 - Zakladanie</t>
  </si>
  <si>
    <t xml:space="preserve">    762 - Konštrukcie tesárske</t>
  </si>
  <si>
    <t xml:space="preserve">    765 - Konštrukcie - krytiny tvrdé</t>
  </si>
  <si>
    <t xml:space="preserve">    26-M - Montáže zariadení pre poľnohospod.</t>
  </si>
  <si>
    <t>Zemné práce</t>
  </si>
  <si>
    <t>131201101</t>
  </si>
  <si>
    <t>Výkop nezapaženej jamy v hornine 3, do 100 m3</t>
  </si>
  <si>
    <t>-632851278</t>
  </si>
  <si>
    <t>8*0,3*68</t>
  </si>
  <si>
    <t>132201201</t>
  </si>
  <si>
    <t>Výkop ryhy šírky 600-2000mm horn.3 do 100m3</t>
  </si>
  <si>
    <t>1337434870</t>
  </si>
  <si>
    <t>15*1,2*1,2*1</t>
  </si>
  <si>
    <t>Zakladanie</t>
  </si>
  <si>
    <t>275321411</t>
  </si>
  <si>
    <t xml:space="preserve">Betón základových pätiek, železový (bez výstuže), tr.C 25/30 </t>
  </si>
  <si>
    <t>-841341761</t>
  </si>
  <si>
    <t>275351217</t>
  </si>
  <si>
    <t>Debnenie základových pätiek, zhotovenie-tradičné</t>
  </si>
  <si>
    <t>1825708507</t>
  </si>
  <si>
    <t>15*1,2*1*4</t>
  </si>
  <si>
    <t>5</t>
  </si>
  <si>
    <t>275351218</t>
  </si>
  <si>
    <t>Debnenie základových pätiek, odstránenie-tradičné</t>
  </si>
  <si>
    <t>1065550983</t>
  </si>
  <si>
    <t>275362021</t>
  </si>
  <si>
    <t>Výstuž základových pätiek zo zvár. sietí KARI</t>
  </si>
  <si>
    <t>-2113675166</t>
  </si>
  <si>
    <t>15*50/1000</t>
  </si>
  <si>
    <t>7</t>
  </si>
  <si>
    <t>311321411.S</t>
  </si>
  <si>
    <t>Betón nadzákladových múrov, železový (bez výstuže) tr. C 25/30</t>
  </si>
  <si>
    <t>1428928742</t>
  </si>
  <si>
    <t>2*68*0,45*0,1</t>
  </si>
  <si>
    <t>2*11,6*0,45*0,1</t>
  </si>
  <si>
    <t>2*68*0,3*0,2</t>
  </si>
  <si>
    <t>68*1*0,15</t>
  </si>
  <si>
    <t>311351101</t>
  </si>
  <si>
    <t>Debnenie nadzákladových múrov jednostranné, zhotovenie-dielce</t>
  </si>
  <si>
    <t>760117266</t>
  </si>
  <si>
    <t>2*68*0,15*2</t>
  </si>
  <si>
    <t>2*11,6*0,15*2</t>
  </si>
  <si>
    <t>2*68*0,2*2</t>
  </si>
  <si>
    <t>68*0,15*2</t>
  </si>
  <si>
    <t>311351102</t>
  </si>
  <si>
    <t>Debnenie nadzákladových múrov  jednostranné, odstránenie-dielce</t>
  </si>
  <si>
    <t>-133493577</t>
  </si>
  <si>
    <t>10</t>
  </si>
  <si>
    <t>631315811</t>
  </si>
  <si>
    <t>Položenie mazaniny z betónu prostého hr.nad 120 do 240 mm</t>
  </si>
  <si>
    <t>1167494869</t>
  </si>
  <si>
    <t>72*4*0,2</t>
  </si>
  <si>
    <t>60*0,15*1</t>
  </si>
  <si>
    <t>63*0,15*1</t>
  </si>
  <si>
    <t>11,6*0,6*0,15</t>
  </si>
  <si>
    <t>11</t>
  </si>
  <si>
    <t>589310006100.S</t>
  </si>
  <si>
    <t>Betón STN EN 206-1-C 25/30-XC3 (SK)-Dmax 32 - S2 z cementu portlandského</t>
  </si>
  <si>
    <t>1121158274</t>
  </si>
  <si>
    <t>631351101</t>
  </si>
  <si>
    <t>Debnenie stien, rýh a otvorov v podlahách zhotovenie</t>
  </si>
  <si>
    <t>809840450</t>
  </si>
  <si>
    <t>72*0,25*4</t>
  </si>
  <si>
    <t>13</t>
  </si>
  <si>
    <t>631351102</t>
  </si>
  <si>
    <t>Debnenie stien, rýh a otvorov v podlahách odstránenie</t>
  </si>
  <si>
    <t>160523323</t>
  </si>
  <si>
    <t>631362021</t>
  </si>
  <si>
    <t>Výstuž mazanín z betónov (z kameniva) a z ľahkých betónov zo zváraných sietí z drôtov typu KARI</t>
  </si>
  <si>
    <t>1552683309</t>
  </si>
  <si>
    <t>72*4*8/1000</t>
  </si>
  <si>
    <t>60*1*8/1000</t>
  </si>
  <si>
    <t>63*1*8/1000</t>
  </si>
  <si>
    <t>11,6*0,6*8/1000</t>
  </si>
  <si>
    <t>631571003</t>
  </si>
  <si>
    <t>Násyp zo štrkopiesku 0-32 (pre spevnenie podkladu)</t>
  </si>
  <si>
    <t>184638875</t>
  </si>
  <si>
    <t>962032231</t>
  </si>
  <si>
    <t>Búranie muriva nadzákladového z tehál pálených, vápenopieskových,cementových na maltu,  -1,90500t</t>
  </si>
  <si>
    <t>-802610517</t>
  </si>
  <si>
    <t>68*0,45*1,5</t>
  </si>
  <si>
    <t>11*3,5*0,45</t>
  </si>
  <si>
    <t>60*0,45*1,5</t>
  </si>
  <si>
    <t>12*0,45*1,5*2,2</t>
  </si>
  <si>
    <t>11,6*1,5*0,45</t>
  </si>
  <si>
    <t>17</t>
  </si>
  <si>
    <t>962051115</t>
  </si>
  <si>
    <t>Búranie priečok železobetónových hr.do 100 mm,  -0,16800t</t>
  </si>
  <si>
    <t>-2100950824</t>
  </si>
  <si>
    <t>60*0,7</t>
  </si>
  <si>
    <t>63*0,7</t>
  </si>
  <si>
    <t>60*0,8</t>
  </si>
  <si>
    <t>63*0,8</t>
  </si>
  <si>
    <t>18</t>
  </si>
  <si>
    <t>1915337029</t>
  </si>
  <si>
    <t>"Kŕmny žľab"63*2</t>
  </si>
  <si>
    <t>629730886</t>
  </si>
  <si>
    <t>979083112</t>
  </si>
  <si>
    <t>Vodorovné premiestnenie sutiny na skládku s naložením a zložením nad 100 do 1000 m</t>
  </si>
  <si>
    <t>-875155309</t>
  </si>
  <si>
    <t>-1978419261</t>
  </si>
  <si>
    <t>-79980105</t>
  </si>
  <si>
    <t>762</t>
  </si>
  <si>
    <t>Konštrukcie tesárske</t>
  </si>
  <si>
    <t>762342811</t>
  </si>
  <si>
    <t>Demontáž latovania striech so sklonom do 60 st., pri osovej vzdialenosti lát do 0, 22 m,  -0.00700t</t>
  </si>
  <si>
    <t>1949939147</t>
  </si>
  <si>
    <t>6,5*68*2</t>
  </si>
  <si>
    <t>24</t>
  </si>
  <si>
    <t>762351812</t>
  </si>
  <si>
    <t>Demontáž nadstrešných konštrukcií krovov, svetlíkov z hraneného reziva plochy 120-224 cm2,  -0.01400t</t>
  </si>
  <si>
    <t>1498309596</t>
  </si>
  <si>
    <t>762841821</t>
  </si>
  <si>
    <t>Demont. podbíjania obkladov stropov a striech sklonu do 60 st., z dosiek,  -0.04500t</t>
  </si>
  <si>
    <t>-205860094</t>
  </si>
  <si>
    <t>998762102</t>
  </si>
  <si>
    <t>Presun hmôt pre konštrukcie tesárske v objektoch výšky do 12 m</t>
  </si>
  <si>
    <t>-1177037076</t>
  </si>
  <si>
    <t>884*0,007</t>
  </si>
  <si>
    <t>884*0,045</t>
  </si>
  <si>
    <t>884*0,014</t>
  </si>
  <si>
    <t>765</t>
  </si>
  <si>
    <t>Konštrukcie - krytiny tvrdé</t>
  </si>
  <si>
    <t>27</t>
  </si>
  <si>
    <t>765311810</t>
  </si>
  <si>
    <t>Demontáž pálenej krytiny zo škridiel bobroviek na sucho do sutiny,  -0,06700t</t>
  </si>
  <si>
    <t>1115707216</t>
  </si>
  <si>
    <t>28</t>
  </si>
  <si>
    <t>998765102</t>
  </si>
  <si>
    <t>Presun hmôt pre tvrdé krytiny v objektoch výšky nad 6 do 12 m</t>
  </si>
  <si>
    <t>-2104080148</t>
  </si>
  <si>
    <t>0,067*884</t>
  </si>
  <si>
    <t>29</t>
  </si>
  <si>
    <t>767312461.S</t>
  </si>
  <si>
    <t>Montáž svetlíkov hrebeňových so zasklením osadené na oceľové väzníky, s rozpätím 1800 mm</t>
  </si>
  <si>
    <t>1768018052</t>
  </si>
  <si>
    <t>Ocelová nosná konštrukcia 65 ks</t>
  </si>
  <si>
    <t>Polykarbonátová doska  0,75+2+0,75m x64</t>
  </si>
  <si>
    <t>224</t>
  </si>
  <si>
    <t>30</t>
  </si>
  <si>
    <t>767411101</t>
  </si>
  <si>
    <t>Montáž opláštenia sendvičovými stenovými panelmi s viditeľným spojom na oceľovú konštrukciu, hrúbky do 100 mm</t>
  </si>
  <si>
    <t>-1764349200</t>
  </si>
  <si>
    <t>68,3*17</t>
  </si>
  <si>
    <t>31</t>
  </si>
  <si>
    <t>5535865620</t>
  </si>
  <si>
    <t>BALEX METAL sendvičový PUR panel strešný BTH-PU-R oceľový plášť š.1000mm: hr.panela 40mm</t>
  </si>
  <si>
    <t>1326178430</t>
  </si>
  <si>
    <t>1607474083</t>
  </si>
  <si>
    <t>-1144426823</t>
  </si>
  <si>
    <t>26-M</t>
  </si>
  <si>
    <t>Montáže zariadení pre poľnohospod.</t>
  </si>
  <si>
    <t>767312451</t>
  </si>
  <si>
    <t>Montáž svetlíkov hrebeňových so zasklením s polykarbonátových dosiek</t>
  </si>
  <si>
    <t>-963236284</t>
  </si>
  <si>
    <t>767312738</t>
  </si>
  <si>
    <t>Montáž  bočných vetracích stien</t>
  </si>
  <si>
    <t>bm</t>
  </si>
  <si>
    <t>480166914</t>
  </si>
  <si>
    <t>Tieniaca sieť 192 m2</t>
  </si>
  <si>
    <t>Navíjací mechanizmus 4 ks 128 bm</t>
  </si>
  <si>
    <t>Ochranná oceľová sieť 256m2</t>
  </si>
  <si>
    <t>128</t>
  </si>
  <si>
    <t>767651220</t>
  </si>
  <si>
    <t>Montáž vrát rolovacích, s plochou nad 6 do 9 m2</t>
  </si>
  <si>
    <t>-588534013</t>
  </si>
  <si>
    <t>430471101</t>
  </si>
  <si>
    <t>Ľahká OK haly z tenkostenných profilov,  16x68,3x3,7 D+ M</t>
  </si>
  <si>
    <t>1592728626</t>
  </si>
  <si>
    <t xml:space="preserve">SO-04 - Dojáreň </t>
  </si>
  <si>
    <t xml:space="preserve">    8 - Rúrové vedenie</t>
  </si>
  <si>
    <t xml:space="preserve">    764 - Konštrukcie klampiarske</t>
  </si>
  <si>
    <t xml:space="preserve">    766 - Konštrukcie stolárske</t>
  </si>
  <si>
    <t>21-M - Elektromontáže</t>
  </si>
  <si>
    <t xml:space="preserve">    D1 - PRÁCE A DODÁVKY INÉ</t>
  </si>
  <si>
    <t xml:space="preserve">    M21 - 155 Elektromontáže</t>
  </si>
  <si>
    <t>120901123.S</t>
  </si>
  <si>
    <t>Búranie konštrukcií z betónu železového a predpätého v odkopávkach</t>
  </si>
  <si>
    <t>-883541951</t>
  </si>
  <si>
    <t>6*1,5*1,5*1</t>
  </si>
  <si>
    <t>53</t>
  </si>
  <si>
    <t>122302201.S</t>
  </si>
  <si>
    <t>Odkopávka a prekopávka nezapažená pre cesty, v hornine 4 do 100 m3</t>
  </si>
  <si>
    <t>-2097524665</t>
  </si>
  <si>
    <t>11,5*2,5*1,6</t>
  </si>
  <si>
    <t>63+12*5*0,8*1,2</t>
  </si>
  <si>
    <t>122302209.S</t>
  </si>
  <si>
    <t>Odkopávky a prekopávky nezapažené pre cesty. Príplatok za lepivosť horniny 4</t>
  </si>
  <si>
    <t>2043893992</t>
  </si>
  <si>
    <t>162201102.S</t>
  </si>
  <si>
    <t>Vodorovné premiestnenie výkopku z horniny 1-4 nad 20-50m</t>
  </si>
  <si>
    <t>844680207</t>
  </si>
  <si>
    <t>167101102.S</t>
  </si>
  <si>
    <t>Nakladanie neuľahnutého výkopku z hornín tr.1-4 nad 100 do 1000 m3</t>
  </si>
  <si>
    <t>-342790412</t>
  </si>
  <si>
    <t>271573001.S</t>
  </si>
  <si>
    <t>Násyp pod základové konštrukcie so zhutnením zo štrkopiesku fr.0-32 mm</t>
  </si>
  <si>
    <t>-1878829052</t>
  </si>
  <si>
    <t>12*2,4*0,1</t>
  </si>
  <si>
    <t>273313521.S</t>
  </si>
  <si>
    <t>Betón základových dosiek, prostý tr. C 12/15</t>
  </si>
  <si>
    <t>1582119510</t>
  </si>
  <si>
    <t>273321411.S</t>
  </si>
  <si>
    <t>Betón základových dosiek, železový (bez výstuže), tr. C 25/30</t>
  </si>
  <si>
    <t>-684305444</t>
  </si>
  <si>
    <t>12*2,4*0,15</t>
  </si>
  <si>
    <t>273361921.S</t>
  </si>
  <si>
    <t>Výstuž základových dosiek zo zváraných sietí</t>
  </si>
  <si>
    <t>-1868931115</t>
  </si>
  <si>
    <t>11*1,5*2*30/1000</t>
  </si>
  <si>
    <t>2,4*1,5*2*30/1000</t>
  </si>
  <si>
    <t>274321411.S</t>
  </si>
  <si>
    <t>Betón základových pásov, železový (bez výstuže), tr. C 25/30</t>
  </si>
  <si>
    <t>-1732570000</t>
  </si>
  <si>
    <t>11*1,5*0,2*2</t>
  </si>
  <si>
    <t>2,4*1,5*0,2*2</t>
  </si>
  <si>
    <t>50</t>
  </si>
  <si>
    <t>274351217.S</t>
  </si>
  <si>
    <t>Debnenie stien základových pásov, zhotovenie-tradičné</t>
  </si>
  <si>
    <t>1715453740</t>
  </si>
  <si>
    <t>11*1,5*2</t>
  </si>
  <si>
    <t>2,4*1,5*2</t>
  </si>
  <si>
    <t>274351218.S</t>
  </si>
  <si>
    <t>Debnenie stien základových pásov, odstránenie-tradičné</t>
  </si>
  <si>
    <t>-734830907</t>
  </si>
  <si>
    <t>-1402740438</t>
  </si>
  <si>
    <t>10*2</t>
  </si>
  <si>
    <t>173</t>
  </si>
  <si>
    <t>622460114.S</t>
  </si>
  <si>
    <t>Príprava vonkajšieho podkladu stien na hladké nenasiakavé podklady adhéznym mostíkom</t>
  </si>
  <si>
    <t>1450405461</t>
  </si>
  <si>
    <t>63*4,5*2*0,2</t>
  </si>
  <si>
    <t>10*6,5*2*0,2</t>
  </si>
  <si>
    <t>174</t>
  </si>
  <si>
    <t>622460212.S</t>
  </si>
  <si>
    <t>Vonkajšia omietka stien vápenná jadrová (hrubá) pre historické stavby, hr. 15 mm</t>
  </si>
  <si>
    <t>2097076966</t>
  </si>
  <si>
    <t>172</t>
  </si>
  <si>
    <t>622466114</t>
  </si>
  <si>
    <t>Príprava vonkajšieho podkladu stien BAUMIT, Regulátor nasiakavosti (Baumit SaugAusgleich)</t>
  </si>
  <si>
    <t>1375178063</t>
  </si>
  <si>
    <t>175</t>
  </si>
  <si>
    <t>622491301.S</t>
  </si>
  <si>
    <t>Fasádny náter akrylátový, dvojnásobný</t>
  </si>
  <si>
    <t>-1853300136</t>
  </si>
  <si>
    <t>63*4,5*2</t>
  </si>
  <si>
    <t>10*6,5*2</t>
  </si>
  <si>
    <t>877761075</t>
  </si>
  <si>
    <t>63*10*0,15</t>
  </si>
  <si>
    <t>-1136705826</t>
  </si>
  <si>
    <t>63*10</t>
  </si>
  <si>
    <t>1368209962</t>
  </si>
  <si>
    <t>1200015469</t>
  </si>
  <si>
    <t>-1947767823</t>
  </si>
  <si>
    <t>63*10*1,2</t>
  </si>
  <si>
    <t>481709637</t>
  </si>
  <si>
    <t>63*10*0,15*0,05</t>
  </si>
  <si>
    <t>1212730827</t>
  </si>
  <si>
    <t>63/6*10</t>
  </si>
  <si>
    <t>10/5*63</t>
  </si>
  <si>
    <t>-593798006</t>
  </si>
  <si>
    <t>Rúrové vedenie</t>
  </si>
  <si>
    <t>871374050.S</t>
  </si>
  <si>
    <t>Montáž kanalizačného PP potrubia korugovaného DN 300</t>
  </si>
  <si>
    <t>-1061482145</t>
  </si>
  <si>
    <t>63+12*5</t>
  </si>
  <si>
    <t>286140014500</t>
  </si>
  <si>
    <t>Rúra PRAGMA ID, DN 300, dĺ. 6 m PP korugovaný kanalizačný systém SN10, PIPELIFE</t>
  </si>
  <si>
    <t>-777527728</t>
  </si>
  <si>
    <t>123*0,167 'Prepočítané koeficientom množstva</t>
  </si>
  <si>
    <t>286510005700</t>
  </si>
  <si>
    <t>Koleno PVC-U, DN 315x30° hladká pre gravitačnú kanalizáciu KG potrubia, WAVIN</t>
  </si>
  <si>
    <t>189577963</t>
  </si>
  <si>
    <t>6*0,167 'Prepočítané koeficientom množstva</t>
  </si>
  <si>
    <t>286510005600</t>
  </si>
  <si>
    <t>Koleno PVC-U, DN 315x15° hladká pre gravitačnú kanalizáciu KG potrubia, WAVIN</t>
  </si>
  <si>
    <t>1535533591</t>
  </si>
  <si>
    <t>286510005800</t>
  </si>
  <si>
    <t>Koleno PVC-U, DN 315x45° hladká pre gravitačnú kanalizáciu KG potrubia, WAVIN</t>
  </si>
  <si>
    <t>-1823920205</t>
  </si>
  <si>
    <t>12*0,167 'Prepočítané koeficientom množstva</t>
  </si>
  <si>
    <t>286510015100.S</t>
  </si>
  <si>
    <t>Odbočka 45° PVC, DN 315/315 pre hladký, kanalizačný, gravitačný systém</t>
  </si>
  <si>
    <t>-681852484</t>
  </si>
  <si>
    <t>894811011.S</t>
  </si>
  <si>
    <t>Osadenie plastovej žumpy pre obetónovanie objem 20000 l</t>
  </si>
  <si>
    <t>-312569758</t>
  </si>
  <si>
    <t>286610050100.s</t>
  </si>
  <si>
    <t>Žumpa plastové , 60m3</t>
  </si>
  <si>
    <t>-1736455332</t>
  </si>
  <si>
    <t>963012510.S</t>
  </si>
  <si>
    <t>Búranie stropov z dosiek alebo panelov zo železobetónu prefabrikovaných s dutinami hr. do 140 mm,  -2,10000t</t>
  </si>
  <si>
    <t>-101084695</t>
  </si>
  <si>
    <t>10,6*63*0,14</t>
  </si>
  <si>
    <t>964053111.S</t>
  </si>
  <si>
    <t>Búranie samostatných trámov, prievlakov alebo pásov zo železobetónu do 0,36 m2,  -2,40000t</t>
  </si>
  <si>
    <t>5939985</t>
  </si>
  <si>
    <t>2*63*0,45*0,6</t>
  </si>
  <si>
    <t>2*14*3,5*0,45*0,45</t>
  </si>
  <si>
    <t>965042241.S</t>
  </si>
  <si>
    <t>Búranie podkladov pod dlažby, liatych dlažieb a mazanín,betón,liaty asfalt hr.nad 100 mm, plochy nad 4 m2 -2,20000t</t>
  </si>
  <si>
    <t>1923983530</t>
  </si>
  <si>
    <t>11*4*0,2</t>
  </si>
  <si>
    <t>63*0,8*2*0,2</t>
  </si>
  <si>
    <t>10,6*6*0,8*0,2</t>
  </si>
  <si>
    <t>971033561.S</t>
  </si>
  <si>
    <t>Vybúranie otvorov v murive tehl. plochy do 1 m2 hr. do 600 mm,  -1,87500t</t>
  </si>
  <si>
    <t>-2002286022</t>
  </si>
  <si>
    <t>2*14*2*0,9*1,2*0,6</t>
  </si>
  <si>
    <t>2*11*3,5*0,3</t>
  </si>
  <si>
    <t>974083121.S</t>
  </si>
  <si>
    <t>Rezanie škár v podlahách liatych</t>
  </si>
  <si>
    <t>-1970937599</t>
  </si>
  <si>
    <t>11*4*2</t>
  </si>
  <si>
    <t>63*0,8*2*2</t>
  </si>
  <si>
    <t>10,6*6*0,8*2</t>
  </si>
  <si>
    <t>-46607325</t>
  </si>
  <si>
    <t>979011111.S</t>
  </si>
  <si>
    <t>Zvislá doprava sutiny a vybúraných hmôt za prvé podlažie nad alebo pod základným podlažím</t>
  </si>
  <si>
    <t>2066192108</t>
  </si>
  <si>
    <t>1276082959</t>
  </si>
  <si>
    <t>711471051.S</t>
  </si>
  <si>
    <t>Zhotovenie izolácie proti tlakovej vode PVC fóliou položenou voľne na vodorovnej ploche so zvarením spoju</t>
  </si>
  <si>
    <t>-565264944</t>
  </si>
  <si>
    <t>11*2,5</t>
  </si>
  <si>
    <t>61</t>
  </si>
  <si>
    <t>283220000400</t>
  </si>
  <si>
    <t>Hydroizolačná fólia PVC-P FATRAFOL 803, hr. 2 mm, š. 2 m, izolácia základov proti zemnej vlhkosti, tlakovej vode, radónu, hnedá, FATRA IZOLFA</t>
  </si>
  <si>
    <t>-916188362</t>
  </si>
  <si>
    <t>27,5*1,15 'Prepočítané koeficientom množstva</t>
  </si>
  <si>
    <t>62</t>
  </si>
  <si>
    <t>711471057.S</t>
  </si>
  <si>
    <t>Zhotovenie izolácie proti tlakovej vode nopovou fóloiu položenou voľne na ploche vodorovnej</t>
  </si>
  <si>
    <t>-119797957</t>
  </si>
  <si>
    <t>711472051.S</t>
  </si>
  <si>
    <t>Zhotovenie izolácie proti tlakovej vode PVC fóliou položenou voľne na ploche zvislej so zvarením spoju</t>
  </si>
  <si>
    <t>-1117600004</t>
  </si>
  <si>
    <t>59</t>
  </si>
  <si>
    <t>-1653709028</t>
  </si>
  <si>
    <t>40,2*1,2 'Prepočítané koeficientom množstva</t>
  </si>
  <si>
    <t>63</t>
  </si>
  <si>
    <t>711491171.S</t>
  </si>
  <si>
    <t>Zhotovenie podkladnej vrstvy izolácie z textílie na ploche vodorovnej, pre izolácie proti zemnej vlhkosti, podpovrchovej a tlakovej vode</t>
  </si>
  <si>
    <t>-1235139029</t>
  </si>
  <si>
    <t>693110004500.S</t>
  </si>
  <si>
    <t>Geotextília polypropylénová netkaná 300 g/m2</t>
  </si>
  <si>
    <t>1398937004</t>
  </si>
  <si>
    <t>65</t>
  </si>
  <si>
    <t>711491271.S</t>
  </si>
  <si>
    <t>Zhotovenie podkladnej vrstvy izolácie z textílie na ploche zvislej, pre izolácie proti zemnej vlhkosti, podpovrchovej a tlakovej vode</t>
  </si>
  <si>
    <t>1944815435</t>
  </si>
  <si>
    <t>66</t>
  </si>
  <si>
    <t>693110002000.S</t>
  </si>
  <si>
    <t>Geotextília polypropylénová netkaná 200 g/m2</t>
  </si>
  <si>
    <t>58563502</t>
  </si>
  <si>
    <t>67</t>
  </si>
  <si>
    <t>998711101.S</t>
  </si>
  <si>
    <t>-565038617</t>
  </si>
  <si>
    <t>762341201.S</t>
  </si>
  <si>
    <t>Montáž latovania jednoduchých striech pre sklon do 60°</t>
  </si>
  <si>
    <t>192184307</t>
  </si>
  <si>
    <t>2*6*63</t>
  </si>
  <si>
    <t>2*6*7</t>
  </si>
  <si>
    <t>605430000300</t>
  </si>
  <si>
    <t>Rezivo stavebné zo smreku - strešné laty impregnované hr. 40 mm, š. 60 mm, dĺ. 4000-5000 mm, JAFHOLZ</t>
  </si>
  <si>
    <t>882669796</t>
  </si>
  <si>
    <t>840*0,0022 'Prepočítané koeficientom množstva</t>
  </si>
  <si>
    <t>762711810.S</t>
  </si>
  <si>
    <t>Demontáž priestorových viazaných konštrukcií z reziva hraneného plochy do 120 cm2, -0,00600 t</t>
  </si>
  <si>
    <t>-1193801965</t>
  </si>
  <si>
    <t>2*7/0,3*63</t>
  </si>
  <si>
    <t>2*6/0,3*7</t>
  </si>
  <si>
    <t>762712130.S</t>
  </si>
  <si>
    <t>Montáž priestorových viazaných konštrukcií z reziva hraneného prierezovej plochy 224 - 288 cm2</t>
  </si>
  <si>
    <t>1128111248</t>
  </si>
  <si>
    <t>63/4,5*11*2</t>
  </si>
  <si>
    <t>6*2*14</t>
  </si>
  <si>
    <t>605480000700.S</t>
  </si>
  <si>
    <t>Rezivo stavebné zo smreku prierez 80x100 mm - izolačný rošt, triedy 3A STN 480055, sušené 14±2%, štvorstranne hobľované, bez defektov, hniloby, hrčí</t>
  </si>
  <si>
    <t>1582504430</t>
  </si>
  <si>
    <t>602*1,08 'Prepočítané koeficientom množstva</t>
  </si>
  <si>
    <t>764</t>
  </si>
  <si>
    <t>Konštrukcie klampiarske</t>
  </si>
  <si>
    <t>764171710.S</t>
  </si>
  <si>
    <t>Krytina trapézová pozink farebný, výška profilu 35 mm, sklon strechy od 30° do 45°</t>
  </si>
  <si>
    <t>-1802265474</t>
  </si>
  <si>
    <t>2*7*63,5</t>
  </si>
  <si>
    <t>764711114.S</t>
  </si>
  <si>
    <t>Oplechovanie parapetov zo zvitkov pozink farebný, r.š. 250 mm</t>
  </si>
  <si>
    <t>1420220925</t>
  </si>
  <si>
    <t>7*4</t>
  </si>
  <si>
    <t>764711118.S</t>
  </si>
  <si>
    <t>Oplechovanie parapetov zo zvitkov pozink farebný, r.š. 600 mm</t>
  </si>
  <si>
    <t>-1126630206</t>
  </si>
  <si>
    <t>63,5</t>
  </si>
  <si>
    <t>764751112.S</t>
  </si>
  <si>
    <t>Zvodová rúra kruhová pozink farebný vrátane príslušenstva, priemer 100 mm</t>
  </si>
  <si>
    <t>1363609201</t>
  </si>
  <si>
    <t>6*4</t>
  </si>
  <si>
    <t>764751122.S</t>
  </si>
  <si>
    <t>Spodný diel zvodovej rúry s lemom pozink farebný, priemer 100 mm</t>
  </si>
  <si>
    <t>1752805779</t>
  </si>
  <si>
    <t>764751132.S</t>
  </si>
  <si>
    <t>Koleno zvodovej rúry pozink farebný, priemer 100 mm</t>
  </si>
  <si>
    <t>536676577</t>
  </si>
  <si>
    <t>764761122.S</t>
  </si>
  <si>
    <t>Žľab pododkvapový polkruhový pozink farebný vrátane čela, hákov, rohov, kútov, r.š. 330 mm</t>
  </si>
  <si>
    <t>1435426559</t>
  </si>
  <si>
    <t>2*63</t>
  </si>
  <si>
    <t>764761232.S</t>
  </si>
  <si>
    <t>Kotlík žľabový oválny pozink farebný, rozmer (r.š./D) 330/100 mm</t>
  </si>
  <si>
    <t>1220821196</t>
  </si>
  <si>
    <t>765311819.S</t>
  </si>
  <si>
    <t>Demontáž keramickej krytiny pálenej uloženej na sucho nad 30 ks/m2, do sutiny, sklon strechy do 45°, -0,08t</t>
  </si>
  <si>
    <t>1288653606</t>
  </si>
  <si>
    <t>766</t>
  </si>
  <si>
    <t>Konštrukcie stolárske</t>
  </si>
  <si>
    <t>71</t>
  </si>
  <si>
    <t>766694154.S</t>
  </si>
  <si>
    <t>Montáž  dosky plastovej šírky nad 300 mm, dĺžky nad 2600 mm</t>
  </si>
  <si>
    <t>1487317640</t>
  </si>
  <si>
    <t>63*2*3,5/1,5</t>
  </si>
  <si>
    <t>10*6*3,5/1,5</t>
  </si>
  <si>
    <t>72</t>
  </si>
  <si>
    <t>R</t>
  </si>
  <si>
    <t>Plastová doska 1500x3000x10 biela</t>
  </si>
  <si>
    <t>2037834325</t>
  </si>
  <si>
    <t>767411101.S</t>
  </si>
  <si>
    <t>Montáž opláštenia sendvičovými stenovými panelmi s viditeľným spojom na OK, hrúbky do 100 mm</t>
  </si>
  <si>
    <t>369102507</t>
  </si>
  <si>
    <t>10*63</t>
  </si>
  <si>
    <t>2*1*63</t>
  </si>
  <si>
    <t>4*3*(1+1+1+1)</t>
  </si>
  <si>
    <t>553250002200.S</t>
  </si>
  <si>
    <t>Panel sendvičový z tvrdej polyuretánovej peny PIR stenový štandardný oceľový plášť š. 1100 mm hr. jadra 50 mm</t>
  </si>
  <si>
    <t>883191870</t>
  </si>
  <si>
    <t>70</t>
  </si>
  <si>
    <t>767421121.S</t>
  </si>
  <si>
    <t>Montáž opláštenia montáž vnútorného plášťa</t>
  </si>
  <si>
    <t>1472011732</t>
  </si>
  <si>
    <t>63*2*3,5</t>
  </si>
  <si>
    <t>10*6*3,5</t>
  </si>
  <si>
    <t>166</t>
  </si>
  <si>
    <t>767641110.S</t>
  </si>
  <si>
    <t>Montáž kovového dverového krídla otočného jednokrídlového, do existujúcej zárubne, vrátane kovania</t>
  </si>
  <si>
    <t>-1144469615</t>
  </si>
  <si>
    <t>169</t>
  </si>
  <si>
    <t>R3</t>
  </si>
  <si>
    <t>Dvere otváravé 1000/2000</t>
  </si>
  <si>
    <t>1924651894</t>
  </si>
  <si>
    <t>165</t>
  </si>
  <si>
    <t>767642110.S</t>
  </si>
  <si>
    <t>Montáž dverí kovových posuvných jednokrídlových, posun do puzdra</t>
  </si>
  <si>
    <t>1507792807</t>
  </si>
  <si>
    <t>170</t>
  </si>
  <si>
    <t>R4</t>
  </si>
  <si>
    <t>Dvere plastové posúvacie 1500/2200</t>
  </si>
  <si>
    <t>-1741552997</t>
  </si>
  <si>
    <t>167</t>
  </si>
  <si>
    <t>767660105.S</t>
  </si>
  <si>
    <t>Montáž  vonkajšej žalúzie do šírky 80 cm do 140 cm a dĺžky 160 cm na stenu alebo ostenie</t>
  </si>
  <si>
    <t>1371659636</t>
  </si>
  <si>
    <t>14*2*2</t>
  </si>
  <si>
    <t>171</t>
  </si>
  <si>
    <t>R5</t>
  </si>
  <si>
    <t>Závesná konštukcia posuvných okien</t>
  </si>
  <si>
    <t>-1125685449</t>
  </si>
  <si>
    <t>168</t>
  </si>
  <si>
    <t>R-1</t>
  </si>
  <si>
    <t xml:space="preserve">Žaluzia protiprievanová -polykarbonat+ Al  lišty 1200x1500 </t>
  </si>
  <si>
    <t>868218578</t>
  </si>
  <si>
    <t>68</t>
  </si>
  <si>
    <t>767896110.S</t>
  </si>
  <si>
    <t>Montáž ostatných doplnkov stavieb, častí z hliníkových a iných zliatin líšt skrutkovaním</t>
  </si>
  <si>
    <t>-2146309308</t>
  </si>
  <si>
    <t>63*2/1,5*3,5</t>
  </si>
  <si>
    <t>10*6/1,5*3,5</t>
  </si>
  <si>
    <t>69</t>
  </si>
  <si>
    <t>283170001830</t>
  </si>
  <si>
    <t>Profil spojovací hliníkový tvaru H pre dosky komôrkové polykarbonátové hr. 10 mm, šírky 60 mm, ZENIT</t>
  </si>
  <si>
    <t>-1895606171</t>
  </si>
  <si>
    <t>21-M</t>
  </si>
  <si>
    <t>Elektromontáže</t>
  </si>
  <si>
    <t>D1</t>
  </si>
  <si>
    <t>PRÁCE A DODÁVKY INÉ</t>
  </si>
  <si>
    <t>73</t>
  </si>
  <si>
    <t>246170500</t>
  </si>
  <si>
    <t>Lak asfaltový KONKOR 500 protikorozný S B</t>
  </si>
  <si>
    <t>320711910</t>
  </si>
  <si>
    <t>74</t>
  </si>
  <si>
    <t>3119051001</t>
  </si>
  <si>
    <t>Napínače 021940 oko-hák M10    NEREZ   AISI 316</t>
  </si>
  <si>
    <t>kus</t>
  </si>
  <si>
    <t>430200354</t>
  </si>
  <si>
    <t>75</t>
  </si>
  <si>
    <t>31190598000</t>
  </si>
  <si>
    <t>Reťaz D5  nerez</t>
  </si>
  <si>
    <t>-300703911</t>
  </si>
  <si>
    <t>76</t>
  </si>
  <si>
    <t>3145161201</t>
  </si>
  <si>
    <t>Lano oceľové 6 pramenné nerez  AISI 316</t>
  </si>
  <si>
    <t>571147606</t>
  </si>
  <si>
    <t>77</t>
  </si>
  <si>
    <t>341010E583</t>
  </si>
  <si>
    <t>Vodič Cu (CYA) : H07V-K 10 zeleno-žltý</t>
  </si>
  <si>
    <t>-1682397262</t>
  </si>
  <si>
    <t>78</t>
  </si>
  <si>
    <t>341010E603</t>
  </si>
  <si>
    <t>Vodič Cu (CYA) : H07V-K 25 zeleno-žltý</t>
  </si>
  <si>
    <t>-1942885981</t>
  </si>
  <si>
    <t>79</t>
  </si>
  <si>
    <t>341203M100</t>
  </si>
  <si>
    <t>Kábel Cu 750V : CYKY- J 3x1,5</t>
  </si>
  <si>
    <t>-1847834424</t>
  </si>
  <si>
    <t>80</t>
  </si>
  <si>
    <t>341203M101</t>
  </si>
  <si>
    <t>Kábel Cu 750V : CYKY-O 3x1,5</t>
  </si>
  <si>
    <t>1955042901</t>
  </si>
  <si>
    <t>81</t>
  </si>
  <si>
    <t>341203M110</t>
  </si>
  <si>
    <t>Kábel Cu 750V : CYKY-J 3x2,5</t>
  </si>
  <si>
    <t>-1912079546</t>
  </si>
  <si>
    <t>82</t>
  </si>
  <si>
    <t>341203M310</t>
  </si>
  <si>
    <t>Kábel Cu 750V : CYKY-J 5x2,5</t>
  </si>
  <si>
    <t>311081834</t>
  </si>
  <si>
    <t>83</t>
  </si>
  <si>
    <t>341203M320</t>
  </si>
  <si>
    <t>Kábel Cu 750V : CYKY-J 5x4</t>
  </si>
  <si>
    <t>-2022214095</t>
  </si>
  <si>
    <t>84</t>
  </si>
  <si>
    <t>341203M330</t>
  </si>
  <si>
    <t>Kábel Cu 750V : CYKY-J 5x6</t>
  </si>
  <si>
    <t>1491180575</t>
  </si>
  <si>
    <t>85</t>
  </si>
  <si>
    <t>345374L272</t>
  </si>
  <si>
    <t>Prepínač rad.6 : 69711 Plexo™ IP55, nástenný, kompletný, sivý</t>
  </si>
  <si>
    <t>634389977</t>
  </si>
  <si>
    <t>86</t>
  </si>
  <si>
    <t>345380L132</t>
  </si>
  <si>
    <t>Ovládač tlač. rad.1/0 Plexo™ IP55 : 69720, nástenný, kompletný, sivý</t>
  </si>
  <si>
    <t>1694100964</t>
  </si>
  <si>
    <t>87</t>
  </si>
  <si>
    <t>345420L372</t>
  </si>
  <si>
    <t>Zásuvka 1-nás. 69731 Plexo™ IP55, nástenná, kompletná (oc) s viečkom, sivá</t>
  </si>
  <si>
    <t>-627751026</t>
  </si>
  <si>
    <t>88</t>
  </si>
  <si>
    <t>345620D600</t>
  </si>
  <si>
    <t>Krabica KR rozvodná uzatvorená IP66 : 6455-11 (124x124x50) 4x vývodka Pg16 (5x4/4mm2) termoset, čierny</t>
  </si>
  <si>
    <t>-266850415</t>
  </si>
  <si>
    <t>89</t>
  </si>
  <si>
    <t>345640D062</t>
  </si>
  <si>
    <t>Spojka krabicová 1-pól : 6100-44 (3x6,0÷16mm2)</t>
  </si>
  <si>
    <t>-589594854</t>
  </si>
  <si>
    <t>90</t>
  </si>
  <si>
    <t>345647D400</t>
  </si>
  <si>
    <t>Vývodka 2-nás káblová, plast-termoset IP67 : 6623-26/12, výstup 2x Pg13,5 (tesn. D12mm) pre krabice 6455-11 a 6455-12</t>
  </si>
  <si>
    <t>-343142127</t>
  </si>
  <si>
    <t>91</t>
  </si>
  <si>
    <t>345650I506</t>
  </si>
  <si>
    <t>Rúrka el-inšt PVC ohybná 083274 : FXP-Turbo ® 50, sivá</t>
  </si>
  <si>
    <t>-710081213</t>
  </si>
  <si>
    <t>92</t>
  </si>
  <si>
    <t>345653I301</t>
  </si>
  <si>
    <t>Rúrka el-inšt PVC tuhá 084201 : UPRM-Turbo ® 16, s hrdlom, sivá</t>
  </si>
  <si>
    <t>-189299452</t>
  </si>
  <si>
    <t>93</t>
  </si>
  <si>
    <t>345659I024</t>
  </si>
  <si>
    <t>Príchytka PVC (klip) s čelusťami 082210 : CL 16, sivá</t>
  </si>
  <si>
    <t>-110675392</t>
  </si>
  <si>
    <t>94</t>
  </si>
  <si>
    <t>345725D614</t>
  </si>
  <si>
    <t>- matica plastová pre káblovú vývodku IP66 : UM 16-02, závit Pg16, sivá</t>
  </si>
  <si>
    <t>1228098120</t>
  </si>
  <si>
    <t>95</t>
  </si>
  <si>
    <t>345725D643</t>
  </si>
  <si>
    <t>Vývodka káblová plastová IP66 : TVM 13-02, závit Pg13,5, s maticou, bez podložky (IP67) sivá, tesniaci rozsah D8-12mm</t>
  </si>
  <si>
    <t>-1057957905</t>
  </si>
  <si>
    <t>96</t>
  </si>
  <si>
    <t>345954K052</t>
  </si>
  <si>
    <t>Páska sťahovacia : SP 250x4,5 (mm)</t>
  </si>
  <si>
    <t>-748514019</t>
  </si>
  <si>
    <t>97</t>
  </si>
  <si>
    <t>345955K001</t>
  </si>
  <si>
    <t>Hmoždinka PA : HM 8/1 + vrut</t>
  </si>
  <si>
    <t>-1152160064</t>
  </si>
  <si>
    <t>98</t>
  </si>
  <si>
    <t>345955K012</t>
  </si>
  <si>
    <t>Hmoždinka PE : HM 10 x160 PE  + vrut 8x160</t>
  </si>
  <si>
    <t>1546081263</t>
  </si>
  <si>
    <t>345955K2201</t>
  </si>
  <si>
    <t>Hmoždinka KD4 - sklopná</t>
  </si>
  <si>
    <t>659336830</t>
  </si>
  <si>
    <t>100</t>
  </si>
  <si>
    <t>345955K2202</t>
  </si>
  <si>
    <t>TEXA plech  - záves UNI verzál</t>
  </si>
  <si>
    <t>1335390003</t>
  </si>
  <si>
    <t>101</t>
  </si>
  <si>
    <t>3483B03850</t>
  </si>
  <si>
    <t>Svietidlo LED IP66, 40W</t>
  </si>
  <si>
    <t>30278508</t>
  </si>
  <si>
    <t>102</t>
  </si>
  <si>
    <t>3483B03851</t>
  </si>
  <si>
    <t>Svietidlo LED reflektor - na priečelie haly 50W s pohyb.čidlom</t>
  </si>
  <si>
    <t>-225994741</t>
  </si>
  <si>
    <t>103</t>
  </si>
  <si>
    <t>348500A101</t>
  </si>
  <si>
    <t>Svietidlo núdzové, nástenné » LED 1W, 120lm, IP65 / 2h</t>
  </si>
  <si>
    <t>-668636491</t>
  </si>
  <si>
    <t>104</t>
  </si>
  <si>
    <t>3549000A01</t>
  </si>
  <si>
    <t>Drôt uzemňovací FeZn D10</t>
  </si>
  <si>
    <t>-918917373</t>
  </si>
  <si>
    <t>105</t>
  </si>
  <si>
    <t>3549000A34</t>
  </si>
  <si>
    <t>Pásovina uzemňovacia FeZn 30x4</t>
  </si>
  <si>
    <t>539391349</t>
  </si>
  <si>
    <t>106</t>
  </si>
  <si>
    <t>3549001A70</t>
  </si>
  <si>
    <t>Drôt uzemňovací, zvodový AlMgSi D8</t>
  </si>
  <si>
    <t>1325020010</t>
  </si>
  <si>
    <t>107</t>
  </si>
  <si>
    <t>3549011A10</t>
  </si>
  <si>
    <t>- podpera vedenia všeobecne</t>
  </si>
  <si>
    <t>2003265468</t>
  </si>
  <si>
    <t>108</t>
  </si>
  <si>
    <t>3549024A711</t>
  </si>
  <si>
    <t>- podpera vedenia (AlMgSi) : PLAST  DEHN  UNIsnap nalepovacia na plechové strechy</t>
  </si>
  <si>
    <t>-1935963547</t>
  </si>
  <si>
    <t>109</t>
  </si>
  <si>
    <t>3549040A20</t>
  </si>
  <si>
    <t>Svorka spojovacia (FeZn)  všeobecne</t>
  </si>
  <si>
    <t>1086774630</t>
  </si>
  <si>
    <t>110</t>
  </si>
  <si>
    <t>3549040A34</t>
  </si>
  <si>
    <t>Svorka žľabová (FeZn) : SO, pre pripojenie odkvapových žľabov (4xM8)</t>
  </si>
  <si>
    <t>-411611675</t>
  </si>
  <si>
    <t>111</t>
  </si>
  <si>
    <t>3549040A36</t>
  </si>
  <si>
    <t>Svorka skúšobná (FeZn) : SZ (4xM8)</t>
  </si>
  <si>
    <t>-2010802093</t>
  </si>
  <si>
    <t>112</t>
  </si>
  <si>
    <t>3549044A6000</t>
  </si>
  <si>
    <t>Svorka lanová  (nerez) :  D5</t>
  </si>
  <si>
    <t>-2141530538</t>
  </si>
  <si>
    <t>113</t>
  </si>
  <si>
    <t>3549060A02</t>
  </si>
  <si>
    <t>Uholník ochranný (FeZn) : OU 2 (2m)</t>
  </si>
  <si>
    <t>1698911734</t>
  </si>
  <si>
    <t>114</t>
  </si>
  <si>
    <t>3549060A11</t>
  </si>
  <si>
    <t>- držiak ochranného uholníka (FeZn) : DOU vr.2 (D8x205+vrut 100)mm</t>
  </si>
  <si>
    <t>-2036843232</t>
  </si>
  <si>
    <t>115</t>
  </si>
  <si>
    <t>3549071A01</t>
  </si>
  <si>
    <t>Štítok označovací (FeZn)</t>
  </si>
  <si>
    <t>405750364</t>
  </si>
  <si>
    <t>116</t>
  </si>
  <si>
    <t>3549071A101</t>
  </si>
  <si>
    <t>Štítok označovací kábelový</t>
  </si>
  <si>
    <t>-1737921310</t>
  </si>
  <si>
    <t>117</t>
  </si>
  <si>
    <t>3549090O01</t>
  </si>
  <si>
    <t>Prípojnica potenciálového vyrovnania 5015650 : 1801 VDE, s plastovým krytom</t>
  </si>
  <si>
    <t>711384209</t>
  </si>
  <si>
    <t>118</t>
  </si>
  <si>
    <t>3549092V03</t>
  </si>
  <si>
    <t>Svorka uzemňovacia nerezová : ZSA 16 N (BERNARD) pre nerezový pás, na 1/2"-2" potrubie, pre vodič 2,5÷16mm2</t>
  </si>
  <si>
    <t>1559728309</t>
  </si>
  <si>
    <t>119</t>
  </si>
  <si>
    <t>3549092V04</t>
  </si>
  <si>
    <t>- páska nerezová uzemňovacia : ZS 16 NEREZ, dĺžka 0,5m (pre ZSA 16 N)</t>
  </si>
  <si>
    <t>-1170459313</t>
  </si>
  <si>
    <t>120</t>
  </si>
  <si>
    <t>3571</t>
  </si>
  <si>
    <t>Rozvádzač RH SO 01</t>
  </si>
  <si>
    <t>kpl</t>
  </si>
  <si>
    <t>1133200484</t>
  </si>
  <si>
    <t>121</t>
  </si>
  <si>
    <t>358001D800</t>
  </si>
  <si>
    <t>Zásuvka priemyselná 32A/400V nástenná (3P+N+PE) 5-pól : IZG 3253, IP67, červená</t>
  </si>
  <si>
    <t>-769898810</t>
  </si>
  <si>
    <t>122</t>
  </si>
  <si>
    <t>3581300C09</t>
  </si>
  <si>
    <t>Tlačidlo núdzové ABB 13180 / pod sklom /</t>
  </si>
  <si>
    <t>212279901</t>
  </si>
  <si>
    <t>123</t>
  </si>
  <si>
    <t>5534750K15</t>
  </si>
  <si>
    <t>Tyč závitová 1m  M10 x1000  nerezová</t>
  </si>
  <si>
    <t>-1868145458</t>
  </si>
  <si>
    <t>124</t>
  </si>
  <si>
    <t>5534757K20</t>
  </si>
  <si>
    <t>Žľab káblový drátený :  50 x100 žiarovo zinkovaný</t>
  </si>
  <si>
    <t>-984381327</t>
  </si>
  <si>
    <t>125</t>
  </si>
  <si>
    <t>5534757K30</t>
  </si>
  <si>
    <t>Žľab káblový drátený : DZ 60x50 (ZNCR)</t>
  </si>
  <si>
    <t>1631057942</t>
  </si>
  <si>
    <t>126</t>
  </si>
  <si>
    <t>9990000001</t>
  </si>
  <si>
    <t>Podružný materiál</t>
  </si>
  <si>
    <t>%</t>
  </si>
  <si>
    <t>918287055</t>
  </si>
  <si>
    <t>M21</t>
  </si>
  <si>
    <t>155 Elektromontáže</t>
  </si>
  <si>
    <t>127</t>
  </si>
  <si>
    <t>210010036</t>
  </si>
  <si>
    <t>Montáž el-inšt rúrky (kov) ohybná, voľne, alebo pod omietku D50 (d48)mm</t>
  </si>
  <si>
    <t>1310875363</t>
  </si>
  <si>
    <t>210010082</t>
  </si>
  <si>
    <t>Montáž el-inšt rúrky (plast) tuhá, pancierová, uložená pevne D20 (d16)mm</t>
  </si>
  <si>
    <t>1750342146</t>
  </si>
  <si>
    <t>129</t>
  </si>
  <si>
    <t>210010351</t>
  </si>
  <si>
    <t>Montáž krabice KR, vrátane zapojenia, vodiče do 4mm2, rozvodka IP40-66 (6455-11)</t>
  </si>
  <si>
    <t>1647713103</t>
  </si>
  <si>
    <t>130</t>
  </si>
  <si>
    <t>210020304</t>
  </si>
  <si>
    <t>Montáž káblového žľabu, výška bočnice 50, š.125 (mm), vrátane kolien, T-kusov, s podperami</t>
  </si>
  <si>
    <t>978490790</t>
  </si>
  <si>
    <t>131</t>
  </si>
  <si>
    <t>210020551</t>
  </si>
  <si>
    <t>Montáž kotevnej konzoly s 1 napínačom</t>
  </si>
  <si>
    <t>-485503619</t>
  </si>
  <si>
    <t>132</t>
  </si>
  <si>
    <t>210020555</t>
  </si>
  <si>
    <t>Montáž nosného oceľového lana, pozinkované do 35 mm2</t>
  </si>
  <si>
    <t>2075178515</t>
  </si>
  <si>
    <t>133</t>
  </si>
  <si>
    <t>210100001</t>
  </si>
  <si>
    <t>Ukončenie vodiča v rozvádzači, zapojenie do 2,5 mm2</t>
  </si>
  <si>
    <t>2110451398</t>
  </si>
  <si>
    <t>134</t>
  </si>
  <si>
    <t>210100002</t>
  </si>
  <si>
    <t>Ukončenie vodiča v rozvádzači, zapojenie 4-6 mm2</t>
  </si>
  <si>
    <t>-349633293</t>
  </si>
  <si>
    <t>135</t>
  </si>
  <si>
    <t>210110024</t>
  </si>
  <si>
    <t>Montáž, prepínač nástenný, zapustený IP54-65, rad.6</t>
  </si>
  <si>
    <t>468940393</t>
  </si>
  <si>
    <t>136</t>
  </si>
  <si>
    <t>210110071</t>
  </si>
  <si>
    <t>Spínač ovládania osvetlenia svetlocitlivý, stmievač , STOP t...</t>
  </si>
  <si>
    <t>430508917</t>
  </si>
  <si>
    <t>137</t>
  </si>
  <si>
    <t>210111031</t>
  </si>
  <si>
    <t>Montáž, zásuvka nástenná, zapustená IP55-66, x-násobná 10/16A - 250V, koncová</t>
  </si>
  <si>
    <t>-276088731</t>
  </si>
  <si>
    <t>138</t>
  </si>
  <si>
    <t>210111114</t>
  </si>
  <si>
    <t>Montáž, zásuvka priemyselná nástenná IP67, 32A/500V, 3P+Z (+N)</t>
  </si>
  <si>
    <t>1361291713</t>
  </si>
  <si>
    <t>139</t>
  </si>
  <si>
    <t>210190005</t>
  </si>
  <si>
    <t>Montáž rozvodnice do 200kg</t>
  </si>
  <si>
    <t>-1121218726</t>
  </si>
  <si>
    <t>140</t>
  </si>
  <si>
    <t>210201073</t>
  </si>
  <si>
    <t>Montáž, priemyselné žiarivkové svietidlo IP54-66 - 1x lineárna žiarivka 21-36W - závesné (s krabicou)</t>
  </si>
  <si>
    <t>-1679748339</t>
  </si>
  <si>
    <t>141</t>
  </si>
  <si>
    <t>210220022</t>
  </si>
  <si>
    <t>Montáž uzemňovacieho vedenia v zemi, FeZn drôt D8-10mm,</t>
  </si>
  <si>
    <t>-944233574</t>
  </si>
  <si>
    <t>142</t>
  </si>
  <si>
    <t>210220025</t>
  </si>
  <si>
    <t>Montáž uzemňovacieho vedenia v zemi, FeZn pás do 120mm2, spojenie svorkami</t>
  </si>
  <si>
    <t>70600</t>
  </si>
  <si>
    <t>143</t>
  </si>
  <si>
    <t>210220107</t>
  </si>
  <si>
    <t>Montáž zachytávacieho, zvodového vodiča s podperami, AlMgSi drôt D8</t>
  </si>
  <si>
    <t>524569073</t>
  </si>
  <si>
    <t>144</t>
  </si>
  <si>
    <t>210220201</t>
  </si>
  <si>
    <t>Montáž zachytávacej tyče do dĺžky 3m, upevnenie na strešný hrebeň</t>
  </si>
  <si>
    <t>-1768908076</t>
  </si>
  <si>
    <t>145</t>
  </si>
  <si>
    <t>210220301</t>
  </si>
  <si>
    <t>Montáž bleskozvodnej svorky do 2 skrutiek (SS,SP1,SR 03)</t>
  </si>
  <si>
    <t>1071695553</t>
  </si>
  <si>
    <t>146</t>
  </si>
  <si>
    <t>2102203111</t>
  </si>
  <si>
    <t>Montáž BOKO svorky</t>
  </si>
  <si>
    <t>-312281551</t>
  </si>
  <si>
    <t>147</t>
  </si>
  <si>
    <t>210220321</t>
  </si>
  <si>
    <t>Montáž svorky na potrubie s Cu, nerezovým pásom (Bernard)</t>
  </si>
  <si>
    <t>1489998211</t>
  </si>
  <si>
    <t>148</t>
  </si>
  <si>
    <t>210220325</t>
  </si>
  <si>
    <t>Montáž a pripojenie ekvipotenciálnej svorkovnice</t>
  </si>
  <si>
    <t>824312500</t>
  </si>
  <si>
    <t>149</t>
  </si>
  <si>
    <t>210220372</t>
  </si>
  <si>
    <t>Montáž ochranného uholníka, alebo rúrky, s držiakmi, do muriva</t>
  </si>
  <si>
    <t>-1932181348</t>
  </si>
  <si>
    <t>150</t>
  </si>
  <si>
    <t>210220401</t>
  </si>
  <si>
    <t>Označenie zvodu štítkom (kov, plast)</t>
  </si>
  <si>
    <t>-1294722283</t>
  </si>
  <si>
    <t>151</t>
  </si>
  <si>
    <t>210220452</t>
  </si>
  <si>
    <t>Montáž ochranného pospojovanie vodičom Cu 4-25mm2, pevne uložené, bez pripojenia</t>
  </si>
  <si>
    <t>229869121</t>
  </si>
  <si>
    <t>152</t>
  </si>
  <si>
    <t>2102204581</t>
  </si>
  <si>
    <t>Ošetrenie protikorózne svoriek a zváraných spojov uzemnenia / PKO / asfaltovým lakom</t>
  </si>
  <si>
    <t>-1362987010</t>
  </si>
  <si>
    <t>153</t>
  </si>
  <si>
    <t>210810045</t>
  </si>
  <si>
    <t>Montáž, kábel Cu 750V uložený pevne CYKY 3x1,5</t>
  </si>
  <si>
    <t>937435032</t>
  </si>
  <si>
    <t>154</t>
  </si>
  <si>
    <t>210810046</t>
  </si>
  <si>
    <t>Kábel 750V pevne uložený CYKY 3x2,5</t>
  </si>
  <si>
    <t>-2142111183</t>
  </si>
  <si>
    <t>155</t>
  </si>
  <si>
    <t>210810056</t>
  </si>
  <si>
    <t>Montáž, kábel Cu 750V uložený pevne CYKY 5x2,5</t>
  </si>
  <si>
    <t>1015731984</t>
  </si>
  <si>
    <t>156</t>
  </si>
  <si>
    <t>210810057</t>
  </si>
  <si>
    <t>Montáž, kábel Cu 750V uložený pevne CYKY 5x4-16</t>
  </si>
  <si>
    <t>-1328065837</t>
  </si>
  <si>
    <t>157</t>
  </si>
  <si>
    <t>211010002</t>
  </si>
  <si>
    <t>Osadenie HM 8 do muriva</t>
  </si>
  <si>
    <t>520996621</t>
  </si>
  <si>
    <t>158</t>
  </si>
  <si>
    <t>213280060</t>
  </si>
  <si>
    <t>PPV (pomocné a podružné výkony)</t>
  </si>
  <si>
    <t>-1819477511</t>
  </si>
  <si>
    <t>159</t>
  </si>
  <si>
    <t>21328006021</t>
  </si>
  <si>
    <t>Osvedčenie rozvádzača</t>
  </si>
  <si>
    <t>súbor</t>
  </si>
  <si>
    <t>-1423132645</t>
  </si>
  <si>
    <t>160</t>
  </si>
  <si>
    <t>2132901503</t>
  </si>
  <si>
    <t>Projektový manažment</t>
  </si>
  <si>
    <t>hod</t>
  </si>
  <si>
    <t>-50495316</t>
  </si>
  <si>
    <t>161</t>
  </si>
  <si>
    <t>213291000</t>
  </si>
  <si>
    <t>Spracovanie východiskovej revízie a vypracovanie správy</t>
  </si>
  <si>
    <t>-1291781534</t>
  </si>
  <si>
    <t>162</t>
  </si>
  <si>
    <t>213291111</t>
  </si>
  <si>
    <t>Úradna skúška</t>
  </si>
  <si>
    <t>479994584</t>
  </si>
  <si>
    <t>163</t>
  </si>
  <si>
    <t>213291120</t>
  </si>
  <si>
    <t>Práce na projektovej dokumentácii</t>
  </si>
  <si>
    <t>-1210505256</t>
  </si>
  <si>
    <t>164</t>
  </si>
  <si>
    <t>9999999043</t>
  </si>
  <si>
    <t>Režijné náklady</t>
  </si>
  <si>
    <t>-920876364</t>
  </si>
  <si>
    <t>00191434</t>
  </si>
  <si>
    <t>SK2020365666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</si>
</sst>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67" fontId="37" fillId="3" borderId="22" xfId="0" applyNumberFormat="1" applyFont="1" applyFill="1" applyBorder="1" applyAlignment="1" applyProtection="1">
      <alignment vertical="center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6" borderId="0" xfId="0" applyNumberFormat="1" applyFont="1" applyFill="1" applyAlignment="1" applyProtection="1">
      <alignment horizontal="left" vertical="center"/>
      <protection locked="0"/>
    </xf>
    <xf numFmtId="0" fontId="0" fillId="6" borderId="0" xfId="0" applyFill="1"/>
    <xf numFmtId="165" fontId="2" fillId="6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165" fontId="2" fillId="6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</cellXfs>
  <cellStyles count="2">
    <cellStyle name="Hivatkozás" xfId="1" builtinId="8"/>
    <cellStyle name="Normál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zoomScaleNormal="100" workbookViewId="0">
      <selection activeCell="D2" sqref="D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50" t="s">
        <v>5</v>
      </c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31" t="s">
        <v>13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R5" s="20"/>
      <c r="BE5" s="228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33" t="s">
        <v>16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R6" s="20"/>
      <c r="BE6" s="229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9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55" t="s">
        <v>27</v>
      </c>
      <c r="AR8" s="20"/>
      <c r="BE8" s="229"/>
      <c r="BS8" s="17" t="s">
        <v>6</v>
      </c>
    </row>
    <row r="9" spans="1:74" s="1" customFormat="1" ht="14.45" customHeight="1">
      <c r="B9" s="20"/>
      <c r="AR9" s="20"/>
      <c r="BE9" s="229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30" t="s">
        <v>1203</v>
      </c>
      <c r="AR10" s="20"/>
      <c r="BE10" s="229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30" t="s">
        <v>1204</v>
      </c>
      <c r="AR11" s="20"/>
      <c r="BE11" s="229"/>
      <c r="BS11" s="17" t="s">
        <v>6</v>
      </c>
    </row>
    <row r="12" spans="1:74" s="1" customFormat="1" ht="6.95" customHeight="1">
      <c r="B12" s="20"/>
      <c r="AR12" s="20"/>
      <c r="BE12" s="229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9"/>
      <c r="BS13" s="17" t="s">
        <v>6</v>
      </c>
    </row>
    <row r="14" spans="1:74" ht="12.75">
      <c r="B14" s="20"/>
      <c r="E14" s="234" t="s">
        <v>27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7" t="s">
        <v>25</v>
      </c>
      <c r="AN14" s="29" t="s">
        <v>27</v>
      </c>
      <c r="AR14" s="20"/>
      <c r="BE14" s="229"/>
      <c r="BS14" s="17" t="s">
        <v>6</v>
      </c>
    </row>
    <row r="15" spans="1:74" s="1" customFormat="1" ht="6.95" customHeight="1">
      <c r="B15" s="20"/>
      <c r="AR15" s="20"/>
      <c r="BE15" s="229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9"/>
      <c r="BS16" s="17" t="s">
        <v>3</v>
      </c>
    </row>
    <row r="17" spans="1:71" s="1" customFormat="1" ht="18.399999999999999" customHeight="1">
      <c r="B17" s="20"/>
      <c r="E17" s="25"/>
      <c r="AK17" s="27" t="s">
        <v>25</v>
      </c>
      <c r="AN17" s="25" t="s">
        <v>1</v>
      </c>
      <c r="AR17" s="20"/>
      <c r="BE17" s="229"/>
      <c r="BS17" s="17" t="s">
        <v>29</v>
      </c>
    </row>
    <row r="18" spans="1:71" s="1" customFormat="1" ht="6.95" customHeight="1">
      <c r="B18" s="20"/>
      <c r="AR18" s="20"/>
      <c r="BE18" s="229"/>
      <c r="BS18" s="17" t="s">
        <v>6</v>
      </c>
    </row>
    <row r="19" spans="1:71" s="1" customFormat="1" ht="12" customHeight="1">
      <c r="B19" s="20"/>
      <c r="D19" s="27" t="s">
        <v>30</v>
      </c>
      <c r="AK19" s="27" t="s">
        <v>23</v>
      </c>
      <c r="AN19" s="25" t="s">
        <v>1</v>
      </c>
      <c r="AR19" s="20"/>
      <c r="BE19" s="229"/>
      <c r="BS19" s="17" t="s">
        <v>6</v>
      </c>
    </row>
    <row r="20" spans="1:71" s="1" customFormat="1" ht="18.399999999999999" customHeight="1">
      <c r="B20" s="20"/>
      <c r="E20" s="25"/>
      <c r="AK20" s="27" t="s">
        <v>25</v>
      </c>
      <c r="AN20" s="25" t="s">
        <v>1</v>
      </c>
      <c r="AR20" s="20"/>
      <c r="BE20" s="229"/>
      <c r="BS20" s="17" t="s">
        <v>29</v>
      </c>
    </row>
    <row r="21" spans="1:71" s="1" customFormat="1" ht="6.95" customHeight="1">
      <c r="B21" s="20"/>
      <c r="AR21" s="20"/>
      <c r="BE21" s="229"/>
    </row>
    <row r="22" spans="1:71" s="1" customFormat="1" ht="12" customHeight="1">
      <c r="B22" s="20"/>
      <c r="D22" s="27" t="s">
        <v>31</v>
      </c>
      <c r="AR22" s="20"/>
      <c r="BE22" s="229"/>
    </row>
    <row r="23" spans="1:71" s="1" customFormat="1" ht="16.5" customHeight="1">
      <c r="B23" s="20"/>
      <c r="E23" s="236" t="s">
        <v>1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R23" s="20"/>
      <c r="BE23" s="229"/>
    </row>
    <row r="24" spans="1:71" s="1" customFormat="1" ht="6.95" customHeight="1">
      <c r="B24" s="20"/>
      <c r="AR24" s="20"/>
      <c r="BE24" s="229"/>
    </row>
    <row r="25" spans="1:71" s="1" customFormat="1" ht="6.95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29"/>
    </row>
    <row r="26" spans="1:71" s="2" customFormat="1" ht="25.9" customHeight="1">
      <c r="A26" s="33"/>
      <c r="B26" s="34"/>
      <c r="C26" s="33"/>
      <c r="D26" s="35" t="s">
        <v>32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7">
        <f>ROUND(AG94,2)</f>
        <v>0</v>
      </c>
      <c r="AL26" s="238"/>
      <c r="AM26" s="238"/>
      <c r="AN26" s="238"/>
      <c r="AO26" s="238"/>
      <c r="AP26" s="33"/>
      <c r="AQ26" s="33"/>
      <c r="AR26" s="34"/>
      <c r="BE26" s="229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9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9" t="s">
        <v>33</v>
      </c>
      <c r="M28" s="239"/>
      <c r="N28" s="239"/>
      <c r="O28" s="239"/>
      <c r="P28" s="239"/>
      <c r="Q28" s="33"/>
      <c r="R28" s="33"/>
      <c r="S28" s="33"/>
      <c r="T28" s="33"/>
      <c r="U28" s="33"/>
      <c r="V28" s="33"/>
      <c r="W28" s="239" t="s">
        <v>34</v>
      </c>
      <c r="X28" s="239"/>
      <c r="Y28" s="239"/>
      <c r="Z28" s="239"/>
      <c r="AA28" s="239"/>
      <c r="AB28" s="239"/>
      <c r="AC28" s="239"/>
      <c r="AD28" s="239"/>
      <c r="AE28" s="239"/>
      <c r="AF28" s="33"/>
      <c r="AG28" s="33"/>
      <c r="AH28" s="33"/>
      <c r="AI28" s="33"/>
      <c r="AJ28" s="33"/>
      <c r="AK28" s="239" t="s">
        <v>35</v>
      </c>
      <c r="AL28" s="239"/>
      <c r="AM28" s="239"/>
      <c r="AN28" s="239"/>
      <c r="AO28" s="239"/>
      <c r="AP28" s="33"/>
      <c r="AQ28" s="33"/>
      <c r="AR28" s="34"/>
      <c r="BE28" s="229"/>
    </row>
    <row r="29" spans="1:71" s="3" customFormat="1" ht="14.45" customHeight="1">
      <c r="B29" s="38"/>
      <c r="D29" s="27" t="s">
        <v>36</v>
      </c>
      <c r="F29" s="39" t="s">
        <v>37</v>
      </c>
      <c r="L29" s="242">
        <v>0.2</v>
      </c>
      <c r="M29" s="241"/>
      <c r="N29" s="241"/>
      <c r="O29" s="241"/>
      <c r="P29" s="241"/>
      <c r="Q29" s="40"/>
      <c r="R29" s="40"/>
      <c r="S29" s="40"/>
      <c r="T29" s="40"/>
      <c r="U29" s="40"/>
      <c r="V29" s="40"/>
      <c r="W29" s="240">
        <f>ROUND(AZ94, 2)</f>
        <v>0</v>
      </c>
      <c r="X29" s="241"/>
      <c r="Y29" s="241"/>
      <c r="Z29" s="241"/>
      <c r="AA29" s="241"/>
      <c r="AB29" s="241"/>
      <c r="AC29" s="241"/>
      <c r="AD29" s="241"/>
      <c r="AE29" s="241"/>
      <c r="AF29" s="40"/>
      <c r="AG29" s="40"/>
      <c r="AH29" s="40"/>
      <c r="AI29" s="40"/>
      <c r="AJ29" s="40"/>
      <c r="AK29" s="240">
        <f>ROUND(AV94, 2)</f>
        <v>0</v>
      </c>
      <c r="AL29" s="241"/>
      <c r="AM29" s="241"/>
      <c r="AN29" s="241"/>
      <c r="AO29" s="241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30"/>
    </row>
    <row r="30" spans="1:71" s="3" customFormat="1" ht="14.45" customHeight="1">
      <c r="B30" s="38"/>
      <c r="F30" s="39" t="s">
        <v>38</v>
      </c>
      <c r="L30" s="242">
        <v>0.2</v>
      </c>
      <c r="M30" s="241"/>
      <c r="N30" s="241"/>
      <c r="O30" s="241"/>
      <c r="P30" s="241"/>
      <c r="Q30" s="40"/>
      <c r="R30" s="40"/>
      <c r="S30" s="40"/>
      <c r="T30" s="40"/>
      <c r="U30" s="40"/>
      <c r="V30" s="40"/>
      <c r="W30" s="240">
        <f>ROUND(BA94, 2)</f>
        <v>0</v>
      </c>
      <c r="X30" s="241"/>
      <c r="Y30" s="241"/>
      <c r="Z30" s="241"/>
      <c r="AA30" s="241"/>
      <c r="AB30" s="241"/>
      <c r="AC30" s="241"/>
      <c r="AD30" s="241"/>
      <c r="AE30" s="241"/>
      <c r="AF30" s="40"/>
      <c r="AG30" s="40"/>
      <c r="AH30" s="40"/>
      <c r="AI30" s="40"/>
      <c r="AJ30" s="40"/>
      <c r="AK30" s="240">
        <f>ROUND(AW94, 2)</f>
        <v>0</v>
      </c>
      <c r="AL30" s="241"/>
      <c r="AM30" s="241"/>
      <c r="AN30" s="241"/>
      <c r="AO30" s="241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30"/>
    </row>
    <row r="31" spans="1:71" s="3" customFormat="1" ht="14.45" hidden="1" customHeight="1">
      <c r="B31" s="38"/>
      <c r="F31" s="27" t="s">
        <v>39</v>
      </c>
      <c r="L31" s="243">
        <v>0.2</v>
      </c>
      <c r="M31" s="244"/>
      <c r="N31" s="244"/>
      <c r="O31" s="244"/>
      <c r="P31" s="244"/>
      <c r="W31" s="245">
        <f>ROUND(BB94, 2)</f>
        <v>0</v>
      </c>
      <c r="X31" s="244"/>
      <c r="Y31" s="244"/>
      <c r="Z31" s="244"/>
      <c r="AA31" s="244"/>
      <c r="AB31" s="244"/>
      <c r="AC31" s="244"/>
      <c r="AD31" s="244"/>
      <c r="AE31" s="244"/>
      <c r="AK31" s="245">
        <v>0</v>
      </c>
      <c r="AL31" s="244"/>
      <c r="AM31" s="244"/>
      <c r="AN31" s="244"/>
      <c r="AO31" s="244"/>
      <c r="AR31" s="38"/>
      <c r="BE31" s="230"/>
    </row>
    <row r="32" spans="1:71" s="3" customFormat="1" ht="14.45" hidden="1" customHeight="1">
      <c r="B32" s="38"/>
      <c r="F32" s="27" t="s">
        <v>40</v>
      </c>
      <c r="L32" s="243">
        <v>0.2</v>
      </c>
      <c r="M32" s="244"/>
      <c r="N32" s="244"/>
      <c r="O32" s="244"/>
      <c r="P32" s="244"/>
      <c r="W32" s="245">
        <f>ROUND(BC94, 2)</f>
        <v>0</v>
      </c>
      <c r="X32" s="244"/>
      <c r="Y32" s="244"/>
      <c r="Z32" s="244"/>
      <c r="AA32" s="244"/>
      <c r="AB32" s="244"/>
      <c r="AC32" s="244"/>
      <c r="AD32" s="244"/>
      <c r="AE32" s="244"/>
      <c r="AK32" s="245">
        <v>0</v>
      </c>
      <c r="AL32" s="244"/>
      <c r="AM32" s="244"/>
      <c r="AN32" s="244"/>
      <c r="AO32" s="244"/>
      <c r="AR32" s="38"/>
      <c r="BE32" s="230"/>
    </row>
    <row r="33" spans="1:57" s="3" customFormat="1" ht="14.45" hidden="1" customHeight="1">
      <c r="B33" s="38"/>
      <c r="F33" s="39" t="s">
        <v>41</v>
      </c>
      <c r="L33" s="242">
        <v>0</v>
      </c>
      <c r="M33" s="241"/>
      <c r="N33" s="241"/>
      <c r="O33" s="241"/>
      <c r="P33" s="241"/>
      <c r="Q33" s="40"/>
      <c r="R33" s="40"/>
      <c r="S33" s="40"/>
      <c r="T33" s="40"/>
      <c r="U33" s="40"/>
      <c r="V33" s="40"/>
      <c r="W33" s="240">
        <f>ROUND(BD94, 2)</f>
        <v>0</v>
      </c>
      <c r="X33" s="241"/>
      <c r="Y33" s="241"/>
      <c r="Z33" s="241"/>
      <c r="AA33" s="241"/>
      <c r="AB33" s="241"/>
      <c r="AC33" s="241"/>
      <c r="AD33" s="241"/>
      <c r="AE33" s="241"/>
      <c r="AF33" s="40"/>
      <c r="AG33" s="40"/>
      <c r="AH33" s="40"/>
      <c r="AI33" s="40"/>
      <c r="AJ33" s="40"/>
      <c r="AK33" s="240">
        <v>0</v>
      </c>
      <c r="AL33" s="241"/>
      <c r="AM33" s="241"/>
      <c r="AN33" s="241"/>
      <c r="AO33" s="241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30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9"/>
    </row>
    <row r="35" spans="1:57" s="2" customFormat="1" ht="25.9" customHeight="1">
      <c r="A35" s="33"/>
      <c r="B35" s="34"/>
      <c r="C35" s="42"/>
      <c r="D35" s="43" t="s">
        <v>42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43</v>
      </c>
      <c r="U35" s="44"/>
      <c r="V35" s="44"/>
      <c r="W35" s="44"/>
      <c r="X35" s="249" t="s">
        <v>44</v>
      </c>
      <c r="Y35" s="247"/>
      <c r="Z35" s="247"/>
      <c r="AA35" s="247"/>
      <c r="AB35" s="247"/>
      <c r="AC35" s="44"/>
      <c r="AD35" s="44"/>
      <c r="AE35" s="44"/>
      <c r="AF35" s="44"/>
      <c r="AG35" s="44"/>
      <c r="AH35" s="44"/>
      <c r="AI35" s="44"/>
      <c r="AJ35" s="44"/>
      <c r="AK35" s="246">
        <f>SUM(AK26:AK33)</f>
        <v>0</v>
      </c>
      <c r="AL35" s="247"/>
      <c r="AM35" s="247"/>
      <c r="AN35" s="247"/>
      <c r="AO35" s="248"/>
      <c r="AP35" s="42"/>
      <c r="AQ35" s="42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6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46</v>
      </c>
      <c r="AI49" s="48"/>
      <c r="AJ49" s="48"/>
      <c r="AK49" s="48"/>
      <c r="AL49" s="48"/>
      <c r="AM49" s="48"/>
      <c r="AN49" s="48"/>
      <c r="AO49" s="48"/>
      <c r="AR49" s="46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3"/>
      <c r="B60" s="34"/>
      <c r="C60" s="33"/>
      <c r="D60" s="49" t="s">
        <v>47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48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47</v>
      </c>
      <c r="AI60" s="36"/>
      <c r="AJ60" s="36"/>
      <c r="AK60" s="36"/>
      <c r="AL60" s="36"/>
      <c r="AM60" s="49" t="s">
        <v>48</v>
      </c>
      <c r="AN60" s="36"/>
      <c r="AO60" s="36"/>
      <c r="AP60" s="33"/>
      <c r="AQ60" s="33"/>
      <c r="AR60" s="34"/>
      <c r="BE60" s="33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3"/>
      <c r="B64" s="34"/>
      <c r="C64" s="33"/>
      <c r="D64" s="47" t="s">
        <v>49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50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 ht="11.25">
      <c r="B65" s="20"/>
      <c r="AI65" s="256"/>
      <c r="AJ65" s="256"/>
      <c r="AK65" s="256"/>
      <c r="AL65" s="256"/>
      <c r="AM65" s="256"/>
      <c r="AN65" s="256"/>
      <c r="AO65" s="256"/>
      <c r="AR65" s="20"/>
    </row>
    <row r="66" spans="1:57" ht="11.25">
      <c r="B66" s="20"/>
      <c r="AI66" s="256"/>
      <c r="AJ66" s="256"/>
      <c r="AK66" s="256"/>
      <c r="AL66" s="256"/>
      <c r="AM66" s="256"/>
      <c r="AN66" s="256"/>
      <c r="AO66" s="256"/>
      <c r="AR66" s="20"/>
    </row>
    <row r="67" spans="1:57" ht="11.25">
      <c r="B67" s="20"/>
      <c r="AI67" s="256"/>
      <c r="AJ67" s="256"/>
      <c r="AK67" s="256"/>
      <c r="AL67" s="256"/>
      <c r="AM67" s="256"/>
      <c r="AN67" s="256"/>
      <c r="AO67" s="256"/>
      <c r="AR67" s="20"/>
    </row>
    <row r="68" spans="1:57" ht="11.25">
      <c r="B68" s="20"/>
      <c r="AI68" s="256"/>
      <c r="AJ68" s="256"/>
      <c r="AK68" s="256"/>
      <c r="AL68" s="256"/>
      <c r="AM68" s="256"/>
      <c r="AN68" s="256"/>
      <c r="AO68" s="256"/>
      <c r="AR68" s="20"/>
    </row>
    <row r="69" spans="1:57" ht="11.25">
      <c r="B69" s="20"/>
      <c r="AI69" s="256"/>
      <c r="AJ69" s="256"/>
      <c r="AK69" s="256"/>
      <c r="AL69" s="256"/>
      <c r="AM69" s="256"/>
      <c r="AN69" s="256"/>
      <c r="AO69" s="256"/>
      <c r="AR69" s="20"/>
    </row>
    <row r="70" spans="1:57" ht="11.25">
      <c r="B70" s="20"/>
      <c r="AI70" s="256"/>
      <c r="AJ70" s="256"/>
      <c r="AK70" s="256"/>
      <c r="AL70" s="256"/>
      <c r="AM70" s="256"/>
      <c r="AN70" s="256"/>
      <c r="AO70" s="256"/>
      <c r="AR70" s="20"/>
    </row>
    <row r="71" spans="1:57" ht="11.25">
      <c r="B71" s="20"/>
      <c r="AI71" s="256"/>
      <c r="AJ71" s="256"/>
      <c r="AK71" s="256"/>
      <c r="AL71" s="256"/>
      <c r="AM71" s="256"/>
      <c r="AN71" s="256"/>
      <c r="AO71" s="256"/>
      <c r="AR71" s="20"/>
    </row>
    <row r="72" spans="1:57" ht="11.25">
      <c r="B72" s="20"/>
      <c r="AI72" s="256"/>
      <c r="AJ72" s="256"/>
      <c r="AK72" s="256"/>
      <c r="AL72" s="256"/>
      <c r="AM72" s="256"/>
      <c r="AN72" s="256"/>
      <c r="AO72" s="256"/>
      <c r="AR72" s="20"/>
    </row>
    <row r="73" spans="1:57" ht="11.25">
      <c r="B73" s="20"/>
      <c r="AI73" s="256"/>
      <c r="AJ73" s="256"/>
      <c r="AK73" s="256"/>
      <c r="AL73" s="256"/>
      <c r="AM73" s="256"/>
      <c r="AN73" s="256"/>
      <c r="AO73" s="256"/>
      <c r="AR73" s="20"/>
    </row>
    <row r="74" spans="1:57" ht="11.25">
      <c r="B74" s="20"/>
      <c r="AI74" s="256"/>
      <c r="AJ74" s="256"/>
      <c r="AK74" s="256"/>
      <c r="AL74" s="256"/>
      <c r="AM74" s="256"/>
      <c r="AN74" s="256"/>
      <c r="AO74" s="256"/>
      <c r="AR74" s="20"/>
    </row>
    <row r="75" spans="1:57" s="2" customFormat="1" ht="12.75">
      <c r="A75" s="33"/>
      <c r="B75" s="34"/>
      <c r="C75" s="33"/>
      <c r="D75" s="49" t="s">
        <v>47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48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47</v>
      </c>
      <c r="AI75" s="36"/>
      <c r="AJ75" s="36"/>
      <c r="AK75" s="36"/>
      <c r="AL75" s="36"/>
      <c r="AM75" s="49" t="s">
        <v>48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>
      <c r="A82" s="33"/>
      <c r="B82" s="34"/>
      <c r="C82" s="21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7" t="s">
        <v>12</v>
      </c>
      <c r="L84" s="4" t="str">
        <f>K5</f>
        <v>DIG-23</v>
      </c>
      <c r="AR84" s="55"/>
    </row>
    <row r="85" spans="1:91" s="5" customFormat="1" ht="36.950000000000003" customHeight="1">
      <c r="B85" s="56"/>
      <c r="C85" s="57" t="s">
        <v>15</v>
      </c>
      <c r="L85" s="210" t="str">
        <f>K6</f>
        <v>Digitalizácia a automatizácia riadenia chovu hovädzieho dobytku na farme HD Póšfa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7" t="s">
        <v>19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Póšfa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7" t="s">
        <v>21</v>
      </c>
      <c r="AJ87" s="33"/>
      <c r="AK87" s="33"/>
      <c r="AL87" s="33"/>
      <c r="AM87" s="257" t="str">
        <f>IF(AN8= "","",AN8)</f>
        <v>Vyplň údaj</v>
      </c>
      <c r="AN87" s="257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7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Poľnonospodárské družstvo Holice - družstvo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7" t="s">
        <v>28</v>
      </c>
      <c r="AJ89" s="33"/>
      <c r="AK89" s="33"/>
      <c r="AL89" s="33"/>
      <c r="AM89" s="212" t="str">
        <f>IF(E17="","",E17)</f>
        <v/>
      </c>
      <c r="AN89" s="213"/>
      <c r="AO89" s="213"/>
      <c r="AP89" s="213"/>
      <c r="AQ89" s="33"/>
      <c r="AR89" s="34"/>
      <c r="AS89" s="214" t="s">
        <v>52</v>
      </c>
      <c r="AT89" s="215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3"/>
    </row>
    <row r="90" spans="1:91" s="2" customFormat="1" ht="15.2" customHeight="1">
      <c r="A90" s="33"/>
      <c r="B90" s="34"/>
      <c r="C90" s="27" t="s">
        <v>26</v>
      </c>
      <c r="D90" s="33"/>
      <c r="E90" s="33"/>
      <c r="F90" s="33"/>
      <c r="G90" s="33"/>
      <c r="H90" s="33"/>
      <c r="I90" s="33"/>
      <c r="J90" s="33"/>
      <c r="K90" s="33"/>
      <c r="L90" s="258" t="str">
        <f>IF(E14= "Vyplň údaj","",E14)</f>
        <v/>
      </c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33"/>
      <c r="AH90" s="33"/>
      <c r="AI90" s="27" t="s">
        <v>30</v>
      </c>
      <c r="AJ90" s="33"/>
      <c r="AK90" s="33"/>
      <c r="AL90" s="33"/>
      <c r="AM90" s="212" t="str">
        <f>IF(E20="","",E20)</f>
        <v/>
      </c>
      <c r="AN90" s="213"/>
      <c r="AO90" s="213"/>
      <c r="AP90" s="213"/>
      <c r="AQ90" s="33"/>
      <c r="AR90" s="34"/>
      <c r="AS90" s="216"/>
      <c r="AT90" s="217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16"/>
      <c r="AT91" s="217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3"/>
    </row>
    <row r="92" spans="1:91" s="2" customFormat="1" ht="29.25" customHeight="1">
      <c r="A92" s="33"/>
      <c r="B92" s="34"/>
      <c r="C92" s="218" t="s">
        <v>53</v>
      </c>
      <c r="D92" s="219"/>
      <c r="E92" s="219"/>
      <c r="F92" s="219"/>
      <c r="G92" s="219"/>
      <c r="H92" s="63"/>
      <c r="I92" s="221" t="s">
        <v>54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0" t="s">
        <v>55</v>
      </c>
      <c r="AH92" s="219"/>
      <c r="AI92" s="219"/>
      <c r="AJ92" s="219"/>
      <c r="AK92" s="219"/>
      <c r="AL92" s="219"/>
      <c r="AM92" s="219"/>
      <c r="AN92" s="221" t="s">
        <v>56</v>
      </c>
      <c r="AO92" s="219"/>
      <c r="AP92" s="222"/>
      <c r="AQ92" s="64" t="s">
        <v>57</v>
      </c>
      <c r="AR92" s="34"/>
      <c r="AS92" s="65" t="s">
        <v>58</v>
      </c>
      <c r="AT92" s="66" t="s">
        <v>59</v>
      </c>
      <c r="AU92" s="66" t="s">
        <v>60</v>
      </c>
      <c r="AV92" s="66" t="s">
        <v>61</v>
      </c>
      <c r="AW92" s="66" t="s">
        <v>62</v>
      </c>
      <c r="AX92" s="66" t="s">
        <v>63</v>
      </c>
      <c r="AY92" s="66" t="s">
        <v>64</v>
      </c>
      <c r="AZ92" s="66" t="s">
        <v>65</v>
      </c>
      <c r="BA92" s="66" t="s">
        <v>66</v>
      </c>
      <c r="BB92" s="66" t="s">
        <v>67</v>
      </c>
      <c r="BC92" s="66" t="s">
        <v>68</v>
      </c>
      <c r="BD92" s="67" t="s">
        <v>69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3"/>
    </row>
    <row r="94" spans="1:91" s="6" customFormat="1" ht="32.450000000000003" customHeight="1">
      <c r="B94" s="71"/>
      <c r="C94" s="72" t="s">
        <v>70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26">
        <f>ROUND(SUM(AG95:AG98),2)</f>
        <v>0</v>
      </c>
      <c r="AH94" s="226"/>
      <c r="AI94" s="226"/>
      <c r="AJ94" s="226"/>
      <c r="AK94" s="226"/>
      <c r="AL94" s="226"/>
      <c r="AM94" s="226"/>
      <c r="AN94" s="227">
        <f>SUM(AG94,AT94)</f>
        <v>0</v>
      </c>
      <c r="AO94" s="227"/>
      <c r="AP94" s="227"/>
      <c r="AQ94" s="75" t="s">
        <v>1</v>
      </c>
      <c r="AR94" s="71"/>
      <c r="AS94" s="76">
        <f>ROUND(SUM(AS95:AS98),2)</f>
        <v>0</v>
      </c>
      <c r="AT94" s="77">
        <f>ROUND(SUM(AV94:AW94),2)</f>
        <v>0</v>
      </c>
      <c r="AU94" s="78">
        <f>ROUND(SUM(AU95:AU98),5)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ROUND(SUM(AZ95:AZ98),2)</f>
        <v>0</v>
      </c>
      <c r="BA94" s="77">
        <f>ROUND(SUM(BA95:BA98),2)</f>
        <v>0</v>
      </c>
      <c r="BB94" s="77">
        <f>ROUND(SUM(BB95:BB98),2)</f>
        <v>0</v>
      </c>
      <c r="BC94" s="77">
        <f>ROUND(SUM(BC95:BC98),2)</f>
        <v>0</v>
      </c>
      <c r="BD94" s="79">
        <f>ROUND(SUM(BD95:BD98),2)</f>
        <v>0</v>
      </c>
      <c r="BS94" s="80" t="s">
        <v>71</v>
      </c>
      <c r="BT94" s="80" t="s">
        <v>72</v>
      </c>
      <c r="BU94" s="81" t="s">
        <v>73</v>
      </c>
      <c r="BV94" s="80" t="s">
        <v>74</v>
      </c>
      <c r="BW94" s="80" t="s">
        <v>4</v>
      </c>
      <c r="BX94" s="80" t="s">
        <v>75</v>
      </c>
      <c r="CL94" s="80" t="s">
        <v>1</v>
      </c>
    </row>
    <row r="95" spans="1:91" s="7" customFormat="1" ht="16.5" customHeight="1">
      <c r="A95" s="82" t="s">
        <v>76</v>
      </c>
      <c r="B95" s="83"/>
      <c r="C95" s="84"/>
      <c r="D95" s="223" t="s">
        <v>77</v>
      </c>
      <c r="E95" s="223"/>
      <c r="F95" s="223"/>
      <c r="G95" s="223"/>
      <c r="H95" s="223"/>
      <c r="I95" s="85"/>
      <c r="J95" s="223" t="s">
        <v>78</v>
      </c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4">
        <f>'SO-01 - Produkčný kravín č.1'!J30</f>
        <v>0</v>
      </c>
      <c r="AH95" s="225"/>
      <c r="AI95" s="225"/>
      <c r="AJ95" s="225"/>
      <c r="AK95" s="225"/>
      <c r="AL95" s="225"/>
      <c r="AM95" s="225"/>
      <c r="AN95" s="224">
        <f>SUM(AG95,AT95)</f>
        <v>0</v>
      </c>
      <c r="AO95" s="225"/>
      <c r="AP95" s="225"/>
      <c r="AQ95" s="86" t="s">
        <v>79</v>
      </c>
      <c r="AR95" s="83"/>
      <c r="AS95" s="87">
        <v>0</v>
      </c>
      <c r="AT95" s="88">
        <f>ROUND(SUM(AV95:AW95),2)</f>
        <v>0</v>
      </c>
      <c r="AU95" s="89">
        <f>'SO-01 - Produkčný kravín č.1'!P130</f>
        <v>0</v>
      </c>
      <c r="AV95" s="88">
        <f>'SO-01 - Produkčný kravín č.1'!J33</f>
        <v>0</v>
      </c>
      <c r="AW95" s="88">
        <f>'SO-01 - Produkčný kravín č.1'!J34</f>
        <v>0</v>
      </c>
      <c r="AX95" s="88">
        <f>'SO-01 - Produkčný kravín č.1'!J35</f>
        <v>0</v>
      </c>
      <c r="AY95" s="88">
        <f>'SO-01 - Produkčný kravín č.1'!J36</f>
        <v>0</v>
      </c>
      <c r="AZ95" s="88">
        <f>'SO-01 - Produkčný kravín č.1'!F33</f>
        <v>0</v>
      </c>
      <c r="BA95" s="88">
        <f>'SO-01 - Produkčný kravín č.1'!F34</f>
        <v>0</v>
      </c>
      <c r="BB95" s="88">
        <f>'SO-01 - Produkčný kravín č.1'!F35</f>
        <v>0</v>
      </c>
      <c r="BC95" s="88">
        <f>'SO-01 - Produkčný kravín č.1'!F36</f>
        <v>0</v>
      </c>
      <c r="BD95" s="90">
        <f>'SO-01 - Produkčný kravín č.1'!F37</f>
        <v>0</v>
      </c>
      <c r="BT95" s="91" t="s">
        <v>80</v>
      </c>
      <c r="BV95" s="91" t="s">
        <v>74</v>
      </c>
      <c r="BW95" s="91" t="s">
        <v>81</v>
      </c>
      <c r="BX95" s="91" t="s">
        <v>4</v>
      </c>
      <c r="CL95" s="91" t="s">
        <v>1</v>
      </c>
      <c r="CM95" s="91" t="s">
        <v>72</v>
      </c>
    </row>
    <row r="96" spans="1:91" s="7" customFormat="1" ht="16.5" customHeight="1">
      <c r="A96" s="82" t="s">
        <v>76</v>
      </c>
      <c r="B96" s="83"/>
      <c r="C96" s="84"/>
      <c r="D96" s="223" t="s">
        <v>82</v>
      </c>
      <c r="E96" s="223"/>
      <c r="F96" s="223"/>
      <c r="G96" s="223"/>
      <c r="H96" s="223"/>
      <c r="I96" s="85"/>
      <c r="J96" s="223" t="s">
        <v>83</v>
      </c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4">
        <f>'SO-02 - Produkčný kravín č.2'!J30</f>
        <v>0</v>
      </c>
      <c r="AH96" s="225"/>
      <c r="AI96" s="225"/>
      <c r="AJ96" s="225"/>
      <c r="AK96" s="225"/>
      <c r="AL96" s="225"/>
      <c r="AM96" s="225"/>
      <c r="AN96" s="224">
        <f>SUM(AG96,AT96)</f>
        <v>0</v>
      </c>
      <c r="AO96" s="225"/>
      <c r="AP96" s="225"/>
      <c r="AQ96" s="86" t="s">
        <v>79</v>
      </c>
      <c r="AR96" s="83"/>
      <c r="AS96" s="87">
        <v>0</v>
      </c>
      <c r="AT96" s="88">
        <f>ROUND(SUM(AV96:AW96),2)</f>
        <v>0</v>
      </c>
      <c r="AU96" s="89">
        <f>'SO-02 - Produkčný kravín č.2'!P130</f>
        <v>0</v>
      </c>
      <c r="AV96" s="88">
        <f>'SO-02 - Produkčný kravín č.2'!J33</f>
        <v>0</v>
      </c>
      <c r="AW96" s="88">
        <f>'SO-02 - Produkčný kravín č.2'!J34</f>
        <v>0</v>
      </c>
      <c r="AX96" s="88">
        <f>'SO-02 - Produkčný kravín č.2'!J35</f>
        <v>0</v>
      </c>
      <c r="AY96" s="88">
        <f>'SO-02 - Produkčný kravín č.2'!J36</f>
        <v>0</v>
      </c>
      <c r="AZ96" s="88">
        <f>'SO-02 - Produkčný kravín č.2'!F33</f>
        <v>0</v>
      </c>
      <c r="BA96" s="88">
        <f>'SO-02 - Produkčný kravín č.2'!F34</f>
        <v>0</v>
      </c>
      <c r="BB96" s="88">
        <f>'SO-02 - Produkčný kravín č.2'!F35</f>
        <v>0</v>
      </c>
      <c r="BC96" s="88">
        <f>'SO-02 - Produkčný kravín č.2'!F36</f>
        <v>0</v>
      </c>
      <c r="BD96" s="90">
        <f>'SO-02 - Produkčný kravín č.2'!F37</f>
        <v>0</v>
      </c>
      <c r="BT96" s="91" t="s">
        <v>80</v>
      </c>
      <c r="BV96" s="91" t="s">
        <v>74</v>
      </c>
      <c r="BW96" s="91" t="s">
        <v>84</v>
      </c>
      <c r="BX96" s="91" t="s">
        <v>4</v>
      </c>
      <c r="CL96" s="91" t="s">
        <v>1</v>
      </c>
      <c r="CM96" s="91" t="s">
        <v>72</v>
      </c>
    </row>
    <row r="97" spans="1:91" s="7" customFormat="1" ht="16.5" customHeight="1">
      <c r="A97" s="82" t="s">
        <v>76</v>
      </c>
      <c r="B97" s="83"/>
      <c r="C97" s="84"/>
      <c r="D97" s="223" t="s">
        <v>85</v>
      </c>
      <c r="E97" s="223"/>
      <c r="F97" s="223"/>
      <c r="G97" s="223"/>
      <c r="H97" s="223"/>
      <c r="I97" s="85"/>
      <c r="J97" s="223" t="s">
        <v>86</v>
      </c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4">
        <f>'SO-03 - Odchov mladého do...'!J30</f>
        <v>0</v>
      </c>
      <c r="AH97" s="225"/>
      <c r="AI97" s="225"/>
      <c r="AJ97" s="225"/>
      <c r="AK97" s="225"/>
      <c r="AL97" s="225"/>
      <c r="AM97" s="225"/>
      <c r="AN97" s="224">
        <f>SUM(AG97,AT97)</f>
        <v>0</v>
      </c>
      <c r="AO97" s="225"/>
      <c r="AP97" s="225"/>
      <c r="AQ97" s="86" t="s">
        <v>79</v>
      </c>
      <c r="AR97" s="83"/>
      <c r="AS97" s="87">
        <v>0</v>
      </c>
      <c r="AT97" s="88">
        <f>ROUND(SUM(AV97:AW97),2)</f>
        <v>0</v>
      </c>
      <c r="AU97" s="89">
        <f>'SO-03 - Odchov mladého do...'!P129</f>
        <v>0</v>
      </c>
      <c r="AV97" s="88">
        <f>'SO-03 - Odchov mladého do...'!J33</f>
        <v>0</v>
      </c>
      <c r="AW97" s="88">
        <f>'SO-03 - Odchov mladého do...'!J34</f>
        <v>0</v>
      </c>
      <c r="AX97" s="88">
        <f>'SO-03 - Odchov mladého do...'!J35</f>
        <v>0</v>
      </c>
      <c r="AY97" s="88">
        <f>'SO-03 - Odchov mladého do...'!J36</f>
        <v>0</v>
      </c>
      <c r="AZ97" s="88">
        <f>'SO-03 - Odchov mladého do...'!F33</f>
        <v>0</v>
      </c>
      <c r="BA97" s="88">
        <f>'SO-03 - Odchov mladého do...'!F34</f>
        <v>0</v>
      </c>
      <c r="BB97" s="88">
        <f>'SO-03 - Odchov mladého do...'!F35</f>
        <v>0</v>
      </c>
      <c r="BC97" s="88">
        <f>'SO-03 - Odchov mladého do...'!F36</f>
        <v>0</v>
      </c>
      <c r="BD97" s="90">
        <f>'SO-03 - Odchov mladého do...'!F37</f>
        <v>0</v>
      </c>
      <c r="BT97" s="91" t="s">
        <v>80</v>
      </c>
      <c r="BV97" s="91" t="s">
        <v>74</v>
      </c>
      <c r="BW97" s="91" t="s">
        <v>87</v>
      </c>
      <c r="BX97" s="91" t="s">
        <v>4</v>
      </c>
      <c r="CL97" s="91" t="s">
        <v>1</v>
      </c>
      <c r="CM97" s="91" t="s">
        <v>72</v>
      </c>
    </row>
    <row r="98" spans="1:91" s="7" customFormat="1" ht="16.5" customHeight="1">
      <c r="A98" s="82" t="s">
        <v>76</v>
      </c>
      <c r="B98" s="83"/>
      <c r="C98" s="84"/>
      <c r="D98" s="223" t="s">
        <v>88</v>
      </c>
      <c r="E98" s="223"/>
      <c r="F98" s="223"/>
      <c r="G98" s="223"/>
      <c r="H98" s="223"/>
      <c r="I98" s="85"/>
      <c r="J98" s="223" t="s">
        <v>89</v>
      </c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4">
        <f>'SO-04 - Dojáreň '!J30</f>
        <v>0</v>
      </c>
      <c r="AH98" s="225"/>
      <c r="AI98" s="225"/>
      <c r="AJ98" s="225"/>
      <c r="AK98" s="225"/>
      <c r="AL98" s="225"/>
      <c r="AM98" s="225"/>
      <c r="AN98" s="224">
        <f>SUM(AG98,AT98)</f>
        <v>0</v>
      </c>
      <c r="AO98" s="225"/>
      <c r="AP98" s="225"/>
      <c r="AQ98" s="86" t="s">
        <v>79</v>
      </c>
      <c r="AR98" s="83"/>
      <c r="AS98" s="92">
        <v>0</v>
      </c>
      <c r="AT98" s="93">
        <f>ROUND(SUM(AV98:AW98),2)</f>
        <v>0</v>
      </c>
      <c r="AU98" s="94">
        <f>'SO-04 - Dojáreň '!P132</f>
        <v>0</v>
      </c>
      <c r="AV98" s="93">
        <f>'SO-04 - Dojáreň '!J33</f>
        <v>0</v>
      </c>
      <c r="AW98" s="93">
        <f>'SO-04 - Dojáreň '!J34</f>
        <v>0</v>
      </c>
      <c r="AX98" s="93">
        <f>'SO-04 - Dojáreň '!J35</f>
        <v>0</v>
      </c>
      <c r="AY98" s="93">
        <f>'SO-04 - Dojáreň '!J36</f>
        <v>0</v>
      </c>
      <c r="AZ98" s="93">
        <f>'SO-04 - Dojáreň '!F33</f>
        <v>0</v>
      </c>
      <c r="BA98" s="93">
        <f>'SO-04 - Dojáreň '!F34</f>
        <v>0</v>
      </c>
      <c r="BB98" s="93">
        <f>'SO-04 - Dojáreň '!F35</f>
        <v>0</v>
      </c>
      <c r="BC98" s="93">
        <f>'SO-04 - Dojáreň '!F36</f>
        <v>0</v>
      </c>
      <c r="BD98" s="95">
        <f>'SO-04 - Dojáreň '!F37</f>
        <v>0</v>
      </c>
      <c r="BT98" s="91" t="s">
        <v>80</v>
      </c>
      <c r="BV98" s="91" t="s">
        <v>74</v>
      </c>
      <c r="BW98" s="91" t="s">
        <v>90</v>
      </c>
      <c r="BX98" s="91" t="s">
        <v>4</v>
      </c>
      <c r="CL98" s="91" t="s">
        <v>1</v>
      </c>
      <c r="CM98" s="91" t="s">
        <v>72</v>
      </c>
    </row>
    <row r="99" spans="1:91" s="2" customFormat="1" ht="30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  <row r="100" spans="1:91" s="2" customFormat="1" ht="6.95" customHeight="1">
      <c r="A100" s="33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34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SO-01 - Produkčný kravín č.1'!C2" display="/" xr:uid="{00000000-0004-0000-0000-000000000000}"/>
    <hyperlink ref="A96" location="'SO-02 - Produkčný kravín č.2'!C2" display="/" xr:uid="{00000000-0004-0000-0000-000001000000}"/>
    <hyperlink ref="A97" location="'SO-03 - Odchov mladého do...'!C2" display="/" xr:uid="{00000000-0004-0000-0000-000002000000}"/>
    <hyperlink ref="A98" location="'SO-04 - Dojáreň '!C2" display="/" xr:uid="{00000000-0004-0000-0000-000003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25"/>
  <sheetViews>
    <sheetView showGridLines="0" zoomScaleNormal="100" workbookViewId="0">
      <selection activeCell="D2" sqref="D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customHeight="1">
      <c r="B4" s="20"/>
      <c r="D4" s="21" t="s">
        <v>91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26.25" customHeight="1">
      <c r="B7" s="20"/>
      <c r="E7" s="251" t="str">
        <f>'Rekapitulácia stavby'!K6</f>
        <v>Digitalizácia a automatizácia riadenia chovu hovädzieho dobytku na farme HD Póšfa</v>
      </c>
      <c r="F7" s="252"/>
      <c r="G7" s="252"/>
      <c r="H7" s="252"/>
      <c r="L7" s="20"/>
    </row>
    <row r="8" spans="1:46" s="2" customFormat="1" ht="12" customHeight="1">
      <c r="A8" s="33"/>
      <c r="B8" s="34"/>
      <c r="C8" s="33"/>
      <c r="D8" s="27" t="s">
        <v>92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0" t="s">
        <v>93</v>
      </c>
      <c r="F9" s="253"/>
      <c r="G9" s="253"/>
      <c r="H9" s="253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7" t="s">
        <v>17</v>
      </c>
      <c r="E11" s="33"/>
      <c r="F11" s="25" t="s">
        <v>1</v>
      </c>
      <c r="G11" s="33"/>
      <c r="H11" s="33"/>
      <c r="I11" s="27" t="s">
        <v>18</v>
      </c>
      <c r="J11" s="25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7" t="s">
        <v>19</v>
      </c>
      <c r="E12" s="33"/>
      <c r="F12" s="25" t="s">
        <v>20</v>
      </c>
      <c r="G12" s="33"/>
      <c r="H12" s="33"/>
      <c r="I12" s="27" t="s">
        <v>21</v>
      </c>
      <c r="J12" s="260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7" t="s">
        <v>22</v>
      </c>
      <c r="E14" s="33"/>
      <c r="F14" s="33"/>
      <c r="G14" s="33"/>
      <c r="H14" s="33"/>
      <c r="I14" s="27" t="s">
        <v>23</v>
      </c>
      <c r="J14" s="30" t="str">
        <f>'Rekapitulácia stavby'!AN10</f>
        <v>00191434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5" t="s">
        <v>24</v>
      </c>
      <c r="F15" s="33"/>
      <c r="G15" s="33"/>
      <c r="H15" s="33"/>
      <c r="I15" s="27" t="s">
        <v>25</v>
      </c>
      <c r="J15" s="30" t="str">
        <f>'Rekapitulácia stavby'!AN11</f>
        <v>SK2020365666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7" t="s">
        <v>26</v>
      </c>
      <c r="E17" s="33"/>
      <c r="F17" s="33"/>
      <c r="G17" s="33"/>
      <c r="H17" s="33"/>
      <c r="I17" s="27" t="s">
        <v>23</v>
      </c>
      <c r="J17" s="28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4" t="str">
        <f>'Rekapitulácia stavby'!E14</f>
        <v>Vyplň údaj</v>
      </c>
      <c r="F18" s="231"/>
      <c r="G18" s="231"/>
      <c r="H18" s="231"/>
      <c r="I18" s="27" t="s">
        <v>25</v>
      </c>
      <c r="J18" s="28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7" t="s">
        <v>28</v>
      </c>
      <c r="E20" s="33"/>
      <c r="F20" s="33"/>
      <c r="G20" s="33"/>
      <c r="H20" s="33"/>
      <c r="I20" s="27" t="s">
        <v>23</v>
      </c>
      <c r="J20" s="25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5"/>
      <c r="F21" s="33"/>
      <c r="G21" s="33"/>
      <c r="H21" s="33"/>
      <c r="I21" s="27" t="s">
        <v>25</v>
      </c>
      <c r="J21" s="25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7" t="s">
        <v>30</v>
      </c>
      <c r="E23" s="33"/>
      <c r="F23" s="33"/>
      <c r="G23" s="33"/>
      <c r="H23" s="33"/>
      <c r="I23" s="27" t="s">
        <v>23</v>
      </c>
      <c r="J23" s="25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5"/>
      <c r="F24" s="33"/>
      <c r="G24" s="33"/>
      <c r="H24" s="33"/>
      <c r="I24" s="27" t="s">
        <v>25</v>
      </c>
      <c r="J24" s="25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7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7"/>
      <c r="B27" s="98"/>
      <c r="C27" s="97"/>
      <c r="D27" s="97"/>
      <c r="E27" s="236" t="s">
        <v>1</v>
      </c>
      <c r="F27" s="236"/>
      <c r="G27" s="236"/>
      <c r="H27" s="23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9"/>
      <c r="E29" s="69"/>
      <c r="F29" s="69"/>
      <c r="G29" s="69"/>
      <c r="H29" s="69"/>
      <c r="I29" s="69"/>
      <c r="J29" s="69"/>
      <c r="K29" s="69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0" t="s">
        <v>32</v>
      </c>
      <c r="E30" s="33"/>
      <c r="F30" s="33"/>
      <c r="G30" s="33"/>
      <c r="H30" s="33"/>
      <c r="I30" s="33"/>
      <c r="J30" s="74">
        <f>ROUND(J130,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9"/>
      <c r="E31" s="69"/>
      <c r="F31" s="69"/>
      <c r="G31" s="69"/>
      <c r="H31" s="69"/>
      <c r="I31" s="69"/>
      <c r="J31" s="69"/>
      <c r="K31" s="69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1" t="s">
        <v>36</v>
      </c>
      <c r="E33" s="39" t="s">
        <v>37</v>
      </c>
      <c r="F33" s="102">
        <f>ROUND((SUM(BE130:BE224)),  2)</f>
        <v>0</v>
      </c>
      <c r="G33" s="103"/>
      <c r="H33" s="103"/>
      <c r="I33" s="104">
        <v>0.2</v>
      </c>
      <c r="J33" s="102">
        <f>ROUND(((SUM(BE130:BE224))*I33),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38</v>
      </c>
      <c r="F34" s="102">
        <f>ROUND((SUM(BF130:BF224)),  2)</f>
        <v>0</v>
      </c>
      <c r="G34" s="103"/>
      <c r="H34" s="103"/>
      <c r="I34" s="104">
        <v>0.2</v>
      </c>
      <c r="J34" s="102">
        <f>ROUND(((SUM(BF130:BF224))*I34),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7" t="s">
        <v>39</v>
      </c>
      <c r="F35" s="105">
        <f>ROUND((SUM(BG130:BG224)),  2)</f>
        <v>0</v>
      </c>
      <c r="G35" s="33"/>
      <c r="H35" s="33"/>
      <c r="I35" s="106">
        <v>0.2</v>
      </c>
      <c r="J35" s="105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7" t="s">
        <v>40</v>
      </c>
      <c r="F36" s="105">
        <f>ROUND((SUM(BH130:BH224)),  2)</f>
        <v>0</v>
      </c>
      <c r="G36" s="33"/>
      <c r="H36" s="33"/>
      <c r="I36" s="106">
        <v>0.2</v>
      </c>
      <c r="J36" s="105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41</v>
      </c>
      <c r="F37" s="102">
        <f>ROUND((SUM(BI130:BI224)),  2)</f>
        <v>0</v>
      </c>
      <c r="G37" s="103"/>
      <c r="H37" s="103"/>
      <c r="I37" s="104">
        <v>0</v>
      </c>
      <c r="J37" s="102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42</v>
      </c>
      <c r="E39" s="63"/>
      <c r="F39" s="63"/>
      <c r="G39" s="109" t="s">
        <v>43</v>
      </c>
      <c r="H39" s="110" t="s">
        <v>44</v>
      </c>
      <c r="I39" s="63"/>
      <c r="J39" s="111">
        <f>SUM(J30:J37)</f>
        <v>0</v>
      </c>
      <c r="K39" s="112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3"/>
      <c r="B61" s="34"/>
      <c r="C61" s="33"/>
      <c r="D61" s="49" t="s">
        <v>47</v>
      </c>
      <c r="E61" s="36"/>
      <c r="F61" s="113" t="s">
        <v>48</v>
      </c>
      <c r="G61" s="49" t="s">
        <v>47</v>
      </c>
      <c r="H61" s="36"/>
      <c r="I61" s="36"/>
      <c r="J61" s="114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0"/>
      <c r="G66" s="256"/>
      <c r="H66" s="256"/>
      <c r="I66" s="256"/>
      <c r="J66" s="256"/>
      <c r="L66" s="20"/>
    </row>
    <row r="67" spans="1:31" ht="11.25">
      <c r="B67" s="20"/>
      <c r="G67" s="256"/>
      <c r="H67" s="256"/>
      <c r="I67" s="256"/>
      <c r="J67" s="256"/>
      <c r="L67" s="20"/>
    </row>
    <row r="68" spans="1:31" ht="11.25">
      <c r="B68" s="20"/>
      <c r="G68" s="256"/>
      <c r="H68" s="256"/>
      <c r="I68" s="256"/>
      <c r="J68" s="256"/>
      <c r="L68" s="20"/>
    </row>
    <row r="69" spans="1:31" ht="11.25">
      <c r="B69" s="20"/>
      <c r="G69" s="256"/>
      <c r="H69" s="256"/>
      <c r="I69" s="256"/>
      <c r="J69" s="256"/>
      <c r="L69" s="20"/>
    </row>
    <row r="70" spans="1:31" ht="11.25">
      <c r="B70" s="20"/>
      <c r="G70" s="256"/>
      <c r="H70" s="256"/>
      <c r="I70" s="256"/>
      <c r="J70" s="256"/>
      <c r="L70" s="20"/>
    </row>
    <row r="71" spans="1:31" ht="11.25">
      <c r="B71" s="20"/>
      <c r="G71" s="256"/>
      <c r="H71" s="256"/>
      <c r="I71" s="256"/>
      <c r="J71" s="256"/>
      <c r="L71" s="20"/>
    </row>
    <row r="72" spans="1:31" ht="11.25">
      <c r="B72" s="20"/>
      <c r="G72" s="256"/>
      <c r="H72" s="256"/>
      <c r="I72" s="256"/>
      <c r="J72" s="256"/>
      <c r="L72" s="20"/>
    </row>
    <row r="73" spans="1:31" ht="11.25">
      <c r="B73" s="20"/>
      <c r="G73" s="256"/>
      <c r="H73" s="256"/>
      <c r="I73" s="256"/>
      <c r="J73" s="256"/>
      <c r="L73" s="20"/>
    </row>
    <row r="74" spans="1:31" ht="11.25">
      <c r="B74" s="20"/>
      <c r="G74" s="256"/>
      <c r="H74" s="256"/>
      <c r="I74" s="256"/>
      <c r="J74" s="256"/>
      <c r="L74" s="20"/>
    </row>
    <row r="75" spans="1:31" ht="11.25">
      <c r="B75" s="20"/>
      <c r="G75" s="256"/>
      <c r="H75" s="256"/>
      <c r="I75" s="256"/>
      <c r="J75" s="256"/>
      <c r="L75" s="20"/>
    </row>
    <row r="76" spans="1:31" s="2" customFormat="1" ht="12.75">
      <c r="A76" s="33"/>
      <c r="B76" s="34"/>
      <c r="C76" s="33"/>
      <c r="D76" s="49" t="s">
        <v>47</v>
      </c>
      <c r="E76" s="36"/>
      <c r="F76" s="113" t="s">
        <v>48</v>
      </c>
      <c r="G76" s="49" t="s">
        <v>47</v>
      </c>
      <c r="H76" s="36"/>
      <c r="I76" s="36"/>
      <c r="J76" s="114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1" t="s">
        <v>94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1" t="str">
        <f>E7</f>
        <v>Digitalizácia a automatizácia riadenia chovu hovädzieho dobytku na farme HD Póšfa</v>
      </c>
      <c r="F85" s="252"/>
      <c r="G85" s="252"/>
      <c r="H85" s="252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7" t="s">
        <v>92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0" t="str">
        <f>E9</f>
        <v>SO-01 - Produkčný kravín č.1</v>
      </c>
      <c r="F87" s="253"/>
      <c r="G87" s="253"/>
      <c r="H87" s="253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7" t="s">
        <v>19</v>
      </c>
      <c r="D89" s="33"/>
      <c r="E89" s="33"/>
      <c r="F89" s="25" t="str">
        <f>F12</f>
        <v>Póšfa</v>
      </c>
      <c r="G89" s="33"/>
      <c r="H89" s="33"/>
      <c r="I89" s="27" t="s">
        <v>21</v>
      </c>
      <c r="J89" s="260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7" t="s">
        <v>22</v>
      </c>
      <c r="D91" s="33"/>
      <c r="E91" s="33"/>
      <c r="F91" s="25" t="str">
        <f>E15</f>
        <v>Poľnonospodárské družstvo Holice - družstvo</v>
      </c>
      <c r="G91" s="33"/>
      <c r="H91" s="33"/>
      <c r="I91" s="27" t="s">
        <v>28</v>
      </c>
      <c r="J91" s="31">
        <f>E21</f>
        <v>0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7" t="s">
        <v>26</v>
      </c>
      <c r="D92" s="33"/>
      <c r="E92" s="33"/>
      <c r="F92" s="261" t="str">
        <f>IF(E18="","",E18)</f>
        <v>Vyplň údaj</v>
      </c>
      <c r="G92" s="33"/>
      <c r="H92" s="33"/>
      <c r="I92" s="27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95</v>
      </c>
      <c r="D94" s="107"/>
      <c r="E94" s="107"/>
      <c r="F94" s="107"/>
      <c r="G94" s="107"/>
      <c r="H94" s="107"/>
      <c r="I94" s="107"/>
      <c r="J94" s="116" t="s">
        <v>96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97</v>
      </c>
      <c r="D96" s="33"/>
      <c r="E96" s="33"/>
      <c r="F96" s="33"/>
      <c r="G96" s="33"/>
      <c r="H96" s="33"/>
      <c r="I96" s="33"/>
      <c r="J96" s="74">
        <f>J130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98</v>
      </c>
    </row>
    <row r="97" spans="1:31" s="9" customFormat="1" ht="24.95" customHeight="1">
      <c r="B97" s="118"/>
      <c r="D97" s="119" t="s">
        <v>99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899999999999999" customHeight="1">
      <c r="B98" s="122"/>
      <c r="D98" s="123" t="s">
        <v>100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899999999999999" customHeight="1">
      <c r="B99" s="122"/>
      <c r="D99" s="123" t="s">
        <v>101</v>
      </c>
      <c r="E99" s="124"/>
      <c r="F99" s="124"/>
      <c r="G99" s="124"/>
      <c r="H99" s="124"/>
      <c r="I99" s="124"/>
      <c r="J99" s="125">
        <f>J136</f>
        <v>0</v>
      </c>
      <c r="L99" s="122"/>
    </row>
    <row r="100" spans="1:31" s="10" customFormat="1" ht="19.899999999999999" customHeight="1">
      <c r="B100" s="122"/>
      <c r="D100" s="123" t="s">
        <v>102</v>
      </c>
      <c r="E100" s="124"/>
      <c r="F100" s="124"/>
      <c r="G100" s="124"/>
      <c r="H100" s="124"/>
      <c r="I100" s="124"/>
      <c r="J100" s="125">
        <f>J137</f>
        <v>0</v>
      </c>
      <c r="L100" s="122"/>
    </row>
    <row r="101" spans="1:31" s="10" customFormat="1" ht="19.899999999999999" customHeight="1">
      <c r="B101" s="122"/>
      <c r="D101" s="123" t="s">
        <v>103</v>
      </c>
      <c r="E101" s="124"/>
      <c r="F101" s="124"/>
      <c r="G101" s="124"/>
      <c r="H101" s="124"/>
      <c r="I101" s="124"/>
      <c r="J101" s="125">
        <f>J163</f>
        <v>0</v>
      </c>
      <c r="L101" s="122"/>
    </row>
    <row r="102" spans="1:31" s="10" customFormat="1" ht="19.899999999999999" customHeight="1">
      <c r="B102" s="122"/>
      <c r="D102" s="123" t="s">
        <v>104</v>
      </c>
      <c r="E102" s="124"/>
      <c r="F102" s="124"/>
      <c r="G102" s="124"/>
      <c r="H102" s="124"/>
      <c r="I102" s="124"/>
      <c r="J102" s="125">
        <f>J187</f>
        <v>0</v>
      </c>
      <c r="L102" s="122"/>
    </row>
    <row r="103" spans="1:31" s="9" customFormat="1" ht="24.95" customHeight="1">
      <c r="B103" s="118"/>
      <c r="D103" s="119" t="s">
        <v>105</v>
      </c>
      <c r="E103" s="120"/>
      <c r="F103" s="120"/>
      <c r="G103" s="120"/>
      <c r="H103" s="120"/>
      <c r="I103" s="120"/>
      <c r="J103" s="121">
        <f>J189</f>
        <v>0</v>
      </c>
      <c r="L103" s="118"/>
    </row>
    <row r="104" spans="1:31" s="10" customFormat="1" ht="19.899999999999999" customHeight="1">
      <c r="B104" s="122"/>
      <c r="D104" s="123" t="s">
        <v>106</v>
      </c>
      <c r="E104" s="124"/>
      <c r="F104" s="124"/>
      <c r="G104" s="124"/>
      <c r="H104" s="124"/>
      <c r="I104" s="124"/>
      <c r="J104" s="125">
        <f>J190</f>
        <v>0</v>
      </c>
      <c r="L104" s="122"/>
    </row>
    <row r="105" spans="1:31" s="9" customFormat="1" ht="24.95" customHeight="1">
      <c r="B105" s="118"/>
      <c r="D105" s="119" t="s">
        <v>107</v>
      </c>
      <c r="E105" s="120"/>
      <c r="F105" s="120"/>
      <c r="G105" s="120"/>
      <c r="H105" s="120"/>
      <c r="I105" s="120"/>
      <c r="J105" s="121">
        <f>J195</f>
        <v>0</v>
      </c>
      <c r="L105" s="118"/>
    </row>
    <row r="106" spans="1:31" s="10" customFormat="1" ht="19.899999999999999" customHeight="1">
      <c r="B106" s="122"/>
      <c r="D106" s="123" t="s">
        <v>108</v>
      </c>
      <c r="E106" s="124"/>
      <c r="F106" s="124"/>
      <c r="G106" s="124"/>
      <c r="H106" s="124"/>
      <c r="I106" s="124"/>
      <c r="J106" s="125">
        <f>J196</f>
        <v>0</v>
      </c>
      <c r="L106" s="122"/>
    </row>
    <row r="107" spans="1:31" s="10" customFormat="1" ht="19.899999999999999" customHeight="1">
      <c r="B107" s="122"/>
      <c r="D107" s="123" t="s">
        <v>109</v>
      </c>
      <c r="E107" s="124"/>
      <c r="F107" s="124"/>
      <c r="G107" s="124"/>
      <c r="H107" s="124"/>
      <c r="I107" s="124"/>
      <c r="J107" s="125">
        <f>J202</f>
        <v>0</v>
      </c>
      <c r="L107" s="122"/>
    </row>
    <row r="108" spans="1:31" s="10" customFormat="1" ht="19.899999999999999" customHeight="1">
      <c r="B108" s="122"/>
      <c r="D108" s="123" t="s">
        <v>110</v>
      </c>
      <c r="E108" s="124"/>
      <c r="F108" s="124"/>
      <c r="G108" s="124"/>
      <c r="H108" s="124"/>
      <c r="I108" s="124"/>
      <c r="J108" s="125">
        <f>J216</f>
        <v>0</v>
      </c>
      <c r="L108" s="122"/>
    </row>
    <row r="109" spans="1:31" s="9" customFormat="1" ht="24.95" customHeight="1">
      <c r="B109" s="118"/>
      <c r="D109" s="119" t="s">
        <v>111</v>
      </c>
      <c r="E109" s="120"/>
      <c r="F109" s="120"/>
      <c r="G109" s="120"/>
      <c r="H109" s="120"/>
      <c r="I109" s="120"/>
      <c r="J109" s="121">
        <f>J219</f>
        <v>0</v>
      </c>
      <c r="L109" s="118"/>
    </row>
    <row r="110" spans="1:31" s="10" customFormat="1" ht="19.899999999999999" customHeight="1">
      <c r="B110" s="122"/>
      <c r="D110" s="123" t="s">
        <v>112</v>
      </c>
      <c r="E110" s="124"/>
      <c r="F110" s="124"/>
      <c r="G110" s="124"/>
      <c r="H110" s="124"/>
      <c r="I110" s="124"/>
      <c r="J110" s="125">
        <f>J220</f>
        <v>0</v>
      </c>
      <c r="L110" s="122"/>
    </row>
    <row r="111" spans="1:31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3"/>
      <c r="C116" s="54"/>
      <c r="D116" s="54"/>
      <c r="E116" s="54"/>
      <c r="F116" s="54"/>
      <c r="G116" s="54"/>
      <c r="H116" s="54"/>
      <c r="I116" s="54"/>
      <c r="J116" s="54"/>
      <c r="K116" s="54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1" t="s">
        <v>113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7" t="s">
        <v>15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26.25" customHeight="1">
      <c r="A120" s="33"/>
      <c r="B120" s="34"/>
      <c r="C120" s="33"/>
      <c r="D120" s="33"/>
      <c r="E120" s="251" t="str">
        <f>E7</f>
        <v>Digitalizácia a automatizácia riadenia chovu hovädzieho dobytku na farme HD Póšfa</v>
      </c>
      <c r="F120" s="252"/>
      <c r="G120" s="252"/>
      <c r="H120" s="252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7" t="s">
        <v>92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10" t="str">
        <f>E9</f>
        <v>SO-01 - Produkčný kravín č.1</v>
      </c>
      <c r="F122" s="253"/>
      <c r="G122" s="253"/>
      <c r="H122" s="25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7" t="s">
        <v>19</v>
      </c>
      <c r="D124" s="33"/>
      <c r="E124" s="33"/>
      <c r="F124" s="25" t="str">
        <f>F12</f>
        <v>Póšfa</v>
      </c>
      <c r="G124" s="33"/>
      <c r="H124" s="33"/>
      <c r="I124" s="27" t="s">
        <v>21</v>
      </c>
      <c r="J124" s="260" t="str">
        <f>IF(J12="","",J12)</f>
        <v>Vyplň údaj</v>
      </c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7" t="s">
        <v>22</v>
      </c>
      <c r="D126" s="33"/>
      <c r="E126" s="33"/>
      <c r="F126" s="25" t="str">
        <f>E15</f>
        <v>Poľnonospodárské družstvo Holice - družstvo</v>
      </c>
      <c r="G126" s="33"/>
      <c r="H126" s="33"/>
      <c r="I126" s="27" t="s">
        <v>28</v>
      </c>
      <c r="J126" s="31">
        <f>E21</f>
        <v>0</v>
      </c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7" t="s">
        <v>26</v>
      </c>
      <c r="D127" s="33"/>
      <c r="E127" s="33"/>
      <c r="F127" s="261" t="str">
        <f>IF(E18="","",E18)</f>
        <v>Vyplň údaj</v>
      </c>
      <c r="G127" s="33"/>
      <c r="H127" s="33"/>
      <c r="I127" s="27" t="s">
        <v>30</v>
      </c>
      <c r="J127" s="31">
        <f>E24</f>
        <v>0</v>
      </c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26"/>
      <c r="B129" s="127"/>
      <c r="C129" s="128" t="s">
        <v>114</v>
      </c>
      <c r="D129" s="129" t="s">
        <v>57</v>
      </c>
      <c r="E129" s="129" t="s">
        <v>53</v>
      </c>
      <c r="F129" s="129" t="s">
        <v>54</v>
      </c>
      <c r="G129" s="129" t="s">
        <v>115</v>
      </c>
      <c r="H129" s="129" t="s">
        <v>116</v>
      </c>
      <c r="I129" s="129" t="s">
        <v>117</v>
      </c>
      <c r="J129" s="130" t="s">
        <v>96</v>
      </c>
      <c r="K129" s="131" t="s">
        <v>118</v>
      </c>
      <c r="L129" s="132"/>
      <c r="M129" s="65" t="s">
        <v>1</v>
      </c>
      <c r="N129" s="66" t="s">
        <v>36</v>
      </c>
      <c r="O129" s="66" t="s">
        <v>119</v>
      </c>
      <c r="P129" s="66" t="s">
        <v>120</v>
      </c>
      <c r="Q129" s="66" t="s">
        <v>121</v>
      </c>
      <c r="R129" s="66" t="s">
        <v>122</v>
      </c>
      <c r="S129" s="66" t="s">
        <v>123</v>
      </c>
      <c r="T129" s="67" t="s">
        <v>124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9" customHeight="1">
      <c r="A130" s="33"/>
      <c r="B130" s="34"/>
      <c r="C130" s="72" t="s">
        <v>97</v>
      </c>
      <c r="D130" s="33"/>
      <c r="E130" s="33"/>
      <c r="F130" s="33"/>
      <c r="G130" s="33"/>
      <c r="H130" s="33"/>
      <c r="I130" s="33"/>
      <c r="J130" s="133">
        <f>BK130</f>
        <v>0</v>
      </c>
      <c r="K130" s="33"/>
      <c r="L130" s="34"/>
      <c r="M130" s="68"/>
      <c r="N130" s="59"/>
      <c r="O130" s="69"/>
      <c r="P130" s="134">
        <f>P131+P189+P195+P219</f>
        <v>0</v>
      </c>
      <c r="Q130" s="69"/>
      <c r="R130" s="134">
        <f>R131+R189+R195+R219</f>
        <v>829.39558980000004</v>
      </c>
      <c r="S130" s="69"/>
      <c r="T130" s="135">
        <f>T131+T189+T195+T219</f>
        <v>351.61399999999998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7" t="s">
        <v>71</v>
      </c>
      <c r="AU130" s="17" t="s">
        <v>98</v>
      </c>
      <c r="BK130" s="136">
        <f>BK131+BK189+BK195+BK219</f>
        <v>0</v>
      </c>
    </row>
    <row r="131" spans="1:65" s="12" customFormat="1" ht="25.9" customHeight="1">
      <c r="B131" s="137"/>
      <c r="D131" s="138" t="s">
        <v>71</v>
      </c>
      <c r="E131" s="139" t="s">
        <v>125</v>
      </c>
      <c r="F131" s="139" t="s">
        <v>126</v>
      </c>
      <c r="I131" s="140"/>
      <c r="J131" s="141">
        <f>BK131</f>
        <v>0</v>
      </c>
      <c r="L131" s="137"/>
      <c r="M131" s="142"/>
      <c r="N131" s="143"/>
      <c r="O131" s="143"/>
      <c r="P131" s="144">
        <f>P132+P136+P137+P163+P187</f>
        <v>0</v>
      </c>
      <c r="Q131" s="143"/>
      <c r="R131" s="144">
        <f>R132+R136+R137+R163+R187</f>
        <v>812.77307200000007</v>
      </c>
      <c r="S131" s="143"/>
      <c r="T131" s="145">
        <f>T132+T136+T137+T163+T187</f>
        <v>344.666</v>
      </c>
      <c r="AR131" s="138" t="s">
        <v>80</v>
      </c>
      <c r="AT131" s="146" t="s">
        <v>71</v>
      </c>
      <c r="AU131" s="146" t="s">
        <v>72</v>
      </c>
      <c r="AY131" s="138" t="s">
        <v>127</v>
      </c>
      <c r="BK131" s="147">
        <f>BK132+BK136+BK137+BK163+BK187</f>
        <v>0</v>
      </c>
    </row>
    <row r="132" spans="1:65" s="12" customFormat="1" ht="22.9" customHeight="1">
      <c r="B132" s="137"/>
      <c r="D132" s="138" t="s">
        <v>71</v>
      </c>
      <c r="E132" s="148" t="s">
        <v>128</v>
      </c>
      <c r="F132" s="148" t="s">
        <v>129</v>
      </c>
      <c r="I132" s="140"/>
      <c r="J132" s="149">
        <f>BK132</f>
        <v>0</v>
      </c>
      <c r="L132" s="137"/>
      <c r="M132" s="142"/>
      <c r="N132" s="143"/>
      <c r="O132" s="143"/>
      <c r="P132" s="144">
        <f>SUM(P133:P135)</f>
        <v>0</v>
      </c>
      <c r="Q132" s="143"/>
      <c r="R132" s="144">
        <f>SUM(R133:R135)</f>
        <v>2.6650399999999999</v>
      </c>
      <c r="S132" s="143"/>
      <c r="T132" s="145">
        <f>SUM(T133:T135)</f>
        <v>0</v>
      </c>
      <c r="AR132" s="138" t="s">
        <v>80</v>
      </c>
      <c r="AT132" s="146" t="s">
        <v>71</v>
      </c>
      <c r="AU132" s="146" t="s">
        <v>80</v>
      </c>
      <c r="AY132" s="138" t="s">
        <v>127</v>
      </c>
      <c r="BK132" s="147">
        <f>SUM(BK133:BK135)</f>
        <v>0</v>
      </c>
    </row>
    <row r="133" spans="1:65" s="2" customFormat="1" ht="33" customHeight="1">
      <c r="A133" s="33"/>
      <c r="B133" s="150"/>
      <c r="C133" s="151" t="s">
        <v>130</v>
      </c>
      <c r="D133" s="151" t="s">
        <v>131</v>
      </c>
      <c r="E133" s="152" t="s">
        <v>132</v>
      </c>
      <c r="F133" s="153" t="s">
        <v>133</v>
      </c>
      <c r="G133" s="154" t="s">
        <v>134</v>
      </c>
      <c r="H133" s="155">
        <v>28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38</v>
      </c>
      <c r="O133" s="61"/>
      <c r="P133" s="161">
        <f>O133*H133</f>
        <v>0</v>
      </c>
      <c r="Q133" s="161">
        <v>9.5180000000000001E-2</v>
      </c>
      <c r="R133" s="161">
        <f>Q133*H133</f>
        <v>2.6650399999999999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135</v>
      </c>
      <c r="AT133" s="163" t="s">
        <v>131</v>
      </c>
      <c r="AU133" s="163" t="s">
        <v>136</v>
      </c>
      <c r="AY133" s="17" t="s">
        <v>127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7" t="s">
        <v>136</v>
      </c>
      <c r="BK133" s="164">
        <f>ROUND(I133*H133,2)</f>
        <v>0</v>
      </c>
      <c r="BL133" s="17" t="s">
        <v>135</v>
      </c>
      <c r="BM133" s="163" t="s">
        <v>137</v>
      </c>
    </row>
    <row r="134" spans="1:65" s="13" customFormat="1" ht="11.25">
      <c r="B134" s="165"/>
      <c r="D134" s="166" t="s">
        <v>138</v>
      </c>
      <c r="E134" s="167" t="s">
        <v>1</v>
      </c>
      <c r="F134" s="168" t="s">
        <v>139</v>
      </c>
      <c r="H134" s="169">
        <v>28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138</v>
      </c>
      <c r="AU134" s="167" t="s">
        <v>136</v>
      </c>
      <c r="AV134" s="13" t="s">
        <v>136</v>
      </c>
      <c r="AW134" s="13" t="s">
        <v>29</v>
      </c>
      <c r="AX134" s="13" t="s">
        <v>80</v>
      </c>
      <c r="AY134" s="167" t="s">
        <v>127</v>
      </c>
    </row>
    <row r="135" spans="1:65" s="2" customFormat="1" ht="16.5" customHeight="1">
      <c r="A135" s="33"/>
      <c r="B135" s="150"/>
      <c r="C135" s="174" t="s">
        <v>140</v>
      </c>
      <c r="D135" s="174" t="s">
        <v>141</v>
      </c>
      <c r="E135" s="175" t="s">
        <v>142</v>
      </c>
      <c r="F135" s="176" t="s">
        <v>143</v>
      </c>
      <c r="G135" s="177" t="s">
        <v>1</v>
      </c>
      <c r="H135" s="178">
        <v>28</v>
      </c>
      <c r="I135" s="179"/>
      <c r="J135" s="180">
        <f>ROUND(I135*H135,2)</f>
        <v>0</v>
      </c>
      <c r="K135" s="181"/>
      <c r="L135" s="182"/>
      <c r="M135" s="183" t="s">
        <v>1</v>
      </c>
      <c r="N135" s="184" t="s">
        <v>38</v>
      </c>
      <c r="O135" s="61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144</v>
      </c>
      <c r="AT135" s="163" t="s">
        <v>141</v>
      </c>
      <c r="AU135" s="163" t="s">
        <v>136</v>
      </c>
      <c r="AY135" s="17" t="s">
        <v>127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7" t="s">
        <v>136</v>
      </c>
      <c r="BK135" s="164">
        <f>ROUND(I135*H135,2)</f>
        <v>0</v>
      </c>
      <c r="BL135" s="17" t="s">
        <v>135</v>
      </c>
      <c r="BM135" s="163" t="s">
        <v>145</v>
      </c>
    </row>
    <row r="136" spans="1:65" s="12" customFormat="1" ht="22.9" customHeight="1">
      <c r="B136" s="137"/>
      <c r="D136" s="138" t="s">
        <v>71</v>
      </c>
      <c r="E136" s="148" t="s">
        <v>135</v>
      </c>
      <c r="F136" s="148" t="s">
        <v>146</v>
      </c>
      <c r="I136" s="140"/>
      <c r="J136" s="149">
        <f>BK136</f>
        <v>0</v>
      </c>
      <c r="L136" s="137"/>
      <c r="M136" s="142"/>
      <c r="N136" s="143"/>
      <c r="O136" s="143"/>
      <c r="P136" s="144">
        <v>0</v>
      </c>
      <c r="Q136" s="143"/>
      <c r="R136" s="144">
        <v>0</v>
      </c>
      <c r="S136" s="143"/>
      <c r="T136" s="145">
        <v>0</v>
      </c>
      <c r="AR136" s="138" t="s">
        <v>80</v>
      </c>
      <c r="AT136" s="146" t="s">
        <v>71</v>
      </c>
      <c r="AU136" s="146" t="s">
        <v>80</v>
      </c>
      <c r="AY136" s="138" t="s">
        <v>127</v>
      </c>
      <c r="BK136" s="147">
        <v>0</v>
      </c>
    </row>
    <row r="137" spans="1:65" s="12" customFormat="1" ht="22.9" customHeight="1">
      <c r="B137" s="137"/>
      <c r="D137" s="138" t="s">
        <v>71</v>
      </c>
      <c r="E137" s="148" t="s">
        <v>147</v>
      </c>
      <c r="F137" s="148" t="s">
        <v>148</v>
      </c>
      <c r="I137" s="140"/>
      <c r="J137" s="149">
        <f>BK137</f>
        <v>0</v>
      </c>
      <c r="L137" s="137"/>
      <c r="M137" s="142"/>
      <c r="N137" s="143"/>
      <c r="O137" s="143"/>
      <c r="P137" s="144">
        <f>SUM(P138:P162)</f>
        <v>0</v>
      </c>
      <c r="Q137" s="143"/>
      <c r="R137" s="144">
        <f>SUM(R138:R162)</f>
        <v>669.60140000000013</v>
      </c>
      <c r="S137" s="143"/>
      <c r="T137" s="145">
        <f>SUM(T138:T162)</f>
        <v>0</v>
      </c>
      <c r="AR137" s="138" t="s">
        <v>80</v>
      </c>
      <c r="AT137" s="146" t="s">
        <v>71</v>
      </c>
      <c r="AU137" s="146" t="s">
        <v>80</v>
      </c>
      <c r="AY137" s="138" t="s">
        <v>127</v>
      </c>
      <c r="BK137" s="147">
        <f>SUM(BK138:BK162)</f>
        <v>0</v>
      </c>
    </row>
    <row r="138" spans="1:65" s="2" customFormat="1" ht="16.5" customHeight="1">
      <c r="A138" s="33"/>
      <c r="B138" s="150"/>
      <c r="C138" s="174" t="s">
        <v>149</v>
      </c>
      <c r="D138" s="174" t="s">
        <v>141</v>
      </c>
      <c r="E138" s="175" t="s">
        <v>150</v>
      </c>
      <c r="F138" s="176" t="s">
        <v>151</v>
      </c>
      <c r="G138" s="177" t="s">
        <v>152</v>
      </c>
      <c r="H138" s="178">
        <v>180</v>
      </c>
      <c r="I138" s="179"/>
      <c r="J138" s="180">
        <f>ROUND(I138*H138,2)</f>
        <v>0</v>
      </c>
      <c r="K138" s="181"/>
      <c r="L138" s="182"/>
      <c r="M138" s="183" t="s">
        <v>1</v>
      </c>
      <c r="N138" s="184" t="s">
        <v>38</v>
      </c>
      <c r="O138" s="61"/>
      <c r="P138" s="161">
        <f>O138*H138</f>
        <v>0</v>
      </c>
      <c r="Q138" s="161">
        <v>5.0000000000000001E-4</v>
      </c>
      <c r="R138" s="161">
        <f>Q138*H138</f>
        <v>0.09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144</v>
      </c>
      <c r="AT138" s="163" t="s">
        <v>141</v>
      </c>
      <c r="AU138" s="163" t="s">
        <v>136</v>
      </c>
      <c r="AY138" s="17" t="s">
        <v>127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136</v>
      </c>
      <c r="BK138" s="164">
        <f>ROUND(I138*H138,2)</f>
        <v>0</v>
      </c>
      <c r="BL138" s="17" t="s">
        <v>135</v>
      </c>
      <c r="BM138" s="163" t="s">
        <v>153</v>
      </c>
    </row>
    <row r="139" spans="1:65" s="13" customFormat="1" ht="11.25">
      <c r="B139" s="165"/>
      <c r="D139" s="166" t="s">
        <v>138</v>
      </c>
      <c r="E139" s="167" t="s">
        <v>1</v>
      </c>
      <c r="F139" s="168" t="s">
        <v>154</v>
      </c>
      <c r="H139" s="169">
        <v>126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138</v>
      </c>
      <c r="AU139" s="167" t="s">
        <v>136</v>
      </c>
      <c r="AV139" s="13" t="s">
        <v>136</v>
      </c>
      <c r="AW139" s="13" t="s">
        <v>29</v>
      </c>
      <c r="AX139" s="13" t="s">
        <v>72</v>
      </c>
      <c r="AY139" s="167" t="s">
        <v>127</v>
      </c>
    </row>
    <row r="140" spans="1:65" s="13" customFormat="1" ht="11.25">
      <c r="B140" s="165"/>
      <c r="D140" s="166" t="s">
        <v>138</v>
      </c>
      <c r="E140" s="167" t="s">
        <v>1</v>
      </c>
      <c r="F140" s="168" t="s">
        <v>155</v>
      </c>
      <c r="H140" s="169">
        <v>54</v>
      </c>
      <c r="I140" s="170"/>
      <c r="L140" s="165"/>
      <c r="M140" s="171"/>
      <c r="N140" s="172"/>
      <c r="O140" s="172"/>
      <c r="P140" s="172"/>
      <c r="Q140" s="172"/>
      <c r="R140" s="172"/>
      <c r="S140" s="172"/>
      <c r="T140" s="173"/>
      <c r="AT140" s="167" t="s">
        <v>138</v>
      </c>
      <c r="AU140" s="167" t="s">
        <v>136</v>
      </c>
      <c r="AV140" s="13" t="s">
        <v>136</v>
      </c>
      <c r="AW140" s="13" t="s">
        <v>29</v>
      </c>
      <c r="AX140" s="13" t="s">
        <v>72</v>
      </c>
      <c r="AY140" s="167" t="s">
        <v>127</v>
      </c>
    </row>
    <row r="141" spans="1:65" s="14" customFormat="1" ht="11.25">
      <c r="B141" s="185"/>
      <c r="D141" s="166" t="s">
        <v>138</v>
      </c>
      <c r="E141" s="186" t="s">
        <v>1</v>
      </c>
      <c r="F141" s="187" t="s">
        <v>156</v>
      </c>
      <c r="H141" s="188">
        <v>180</v>
      </c>
      <c r="I141" s="189"/>
      <c r="L141" s="185"/>
      <c r="M141" s="190"/>
      <c r="N141" s="191"/>
      <c r="O141" s="191"/>
      <c r="P141" s="191"/>
      <c r="Q141" s="191"/>
      <c r="R141" s="191"/>
      <c r="S141" s="191"/>
      <c r="T141" s="192"/>
      <c r="AT141" s="186" t="s">
        <v>138</v>
      </c>
      <c r="AU141" s="186" t="s">
        <v>136</v>
      </c>
      <c r="AV141" s="14" t="s">
        <v>135</v>
      </c>
      <c r="AW141" s="14" t="s">
        <v>29</v>
      </c>
      <c r="AX141" s="14" t="s">
        <v>80</v>
      </c>
      <c r="AY141" s="186" t="s">
        <v>127</v>
      </c>
    </row>
    <row r="142" spans="1:65" s="2" customFormat="1" ht="24.2" customHeight="1">
      <c r="A142" s="33"/>
      <c r="B142" s="150"/>
      <c r="C142" s="151" t="s">
        <v>157</v>
      </c>
      <c r="D142" s="151" t="s">
        <v>131</v>
      </c>
      <c r="E142" s="152" t="s">
        <v>158</v>
      </c>
      <c r="F142" s="153" t="s">
        <v>159</v>
      </c>
      <c r="G142" s="154" t="s">
        <v>160</v>
      </c>
      <c r="H142" s="155">
        <v>255.15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38</v>
      </c>
      <c r="O142" s="61"/>
      <c r="P142" s="161">
        <f>O142*H142</f>
        <v>0</v>
      </c>
      <c r="Q142" s="161">
        <v>2.4157199999999999</v>
      </c>
      <c r="R142" s="161">
        <f>Q142*H142</f>
        <v>616.37095799999997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135</v>
      </c>
      <c r="AT142" s="163" t="s">
        <v>131</v>
      </c>
      <c r="AU142" s="163" t="s">
        <v>136</v>
      </c>
      <c r="AY142" s="17" t="s">
        <v>127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7" t="s">
        <v>136</v>
      </c>
      <c r="BK142" s="164">
        <f>ROUND(I142*H142,2)</f>
        <v>0</v>
      </c>
      <c r="BL142" s="17" t="s">
        <v>135</v>
      </c>
      <c r="BM142" s="163" t="s">
        <v>161</v>
      </c>
    </row>
    <row r="143" spans="1:65" s="13" customFormat="1" ht="11.25">
      <c r="B143" s="165"/>
      <c r="D143" s="166" t="s">
        <v>138</v>
      </c>
      <c r="E143" s="167" t="s">
        <v>1</v>
      </c>
      <c r="F143" s="168" t="s">
        <v>162</v>
      </c>
      <c r="H143" s="169">
        <v>255.15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138</v>
      </c>
      <c r="AU143" s="167" t="s">
        <v>136</v>
      </c>
      <c r="AV143" s="13" t="s">
        <v>136</v>
      </c>
      <c r="AW143" s="13" t="s">
        <v>29</v>
      </c>
      <c r="AX143" s="13" t="s">
        <v>80</v>
      </c>
      <c r="AY143" s="167" t="s">
        <v>127</v>
      </c>
    </row>
    <row r="144" spans="1:65" s="2" customFormat="1" ht="37.9" customHeight="1">
      <c r="A144" s="33"/>
      <c r="B144" s="150"/>
      <c r="C144" s="151" t="s">
        <v>163</v>
      </c>
      <c r="D144" s="151" t="s">
        <v>131</v>
      </c>
      <c r="E144" s="152" t="s">
        <v>164</v>
      </c>
      <c r="F144" s="153" t="s">
        <v>165</v>
      </c>
      <c r="G144" s="154" t="s">
        <v>166</v>
      </c>
      <c r="H144" s="155">
        <v>1701</v>
      </c>
      <c r="I144" s="156"/>
      <c r="J144" s="157">
        <f>ROUND(I144*H144,2)</f>
        <v>0</v>
      </c>
      <c r="K144" s="158"/>
      <c r="L144" s="34"/>
      <c r="M144" s="159" t="s">
        <v>1</v>
      </c>
      <c r="N144" s="160" t="s">
        <v>38</v>
      </c>
      <c r="O144" s="61"/>
      <c r="P144" s="161">
        <f>O144*H144</f>
        <v>0</v>
      </c>
      <c r="Q144" s="161">
        <v>5.1799999999999997E-3</v>
      </c>
      <c r="R144" s="161">
        <f>Q144*H144</f>
        <v>8.8111800000000002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135</v>
      </c>
      <c r="AT144" s="163" t="s">
        <v>131</v>
      </c>
      <c r="AU144" s="163" t="s">
        <v>136</v>
      </c>
      <c r="AY144" s="17" t="s">
        <v>127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7" t="s">
        <v>136</v>
      </c>
      <c r="BK144" s="164">
        <f>ROUND(I144*H144,2)</f>
        <v>0</v>
      </c>
      <c r="BL144" s="17" t="s">
        <v>135</v>
      </c>
      <c r="BM144" s="163" t="s">
        <v>167</v>
      </c>
    </row>
    <row r="145" spans="1:65" s="13" customFormat="1" ht="11.25">
      <c r="B145" s="165"/>
      <c r="D145" s="166" t="s">
        <v>138</v>
      </c>
      <c r="E145" s="167" t="s">
        <v>1</v>
      </c>
      <c r="F145" s="168" t="s">
        <v>168</v>
      </c>
      <c r="H145" s="169">
        <v>1701</v>
      </c>
      <c r="I145" s="170"/>
      <c r="L145" s="165"/>
      <c r="M145" s="171"/>
      <c r="N145" s="172"/>
      <c r="O145" s="172"/>
      <c r="P145" s="172"/>
      <c r="Q145" s="172"/>
      <c r="R145" s="172"/>
      <c r="S145" s="172"/>
      <c r="T145" s="173"/>
      <c r="AT145" s="167" t="s">
        <v>138</v>
      </c>
      <c r="AU145" s="167" t="s">
        <v>136</v>
      </c>
      <c r="AV145" s="13" t="s">
        <v>136</v>
      </c>
      <c r="AW145" s="13" t="s">
        <v>29</v>
      </c>
      <c r="AX145" s="13" t="s">
        <v>80</v>
      </c>
      <c r="AY145" s="167" t="s">
        <v>127</v>
      </c>
    </row>
    <row r="146" spans="1:65" s="2" customFormat="1" ht="37.9" customHeight="1">
      <c r="A146" s="33"/>
      <c r="B146" s="150"/>
      <c r="C146" s="151" t="s">
        <v>169</v>
      </c>
      <c r="D146" s="151" t="s">
        <v>131</v>
      </c>
      <c r="E146" s="152" t="s">
        <v>170</v>
      </c>
      <c r="F146" s="153" t="s">
        <v>171</v>
      </c>
      <c r="G146" s="154" t="s">
        <v>166</v>
      </c>
      <c r="H146" s="155">
        <v>1701</v>
      </c>
      <c r="I146" s="156"/>
      <c r="J146" s="157">
        <f>ROUND(I146*H146,2)</f>
        <v>0</v>
      </c>
      <c r="K146" s="158"/>
      <c r="L146" s="34"/>
      <c r="M146" s="159" t="s">
        <v>1</v>
      </c>
      <c r="N146" s="160" t="s">
        <v>38</v>
      </c>
      <c r="O146" s="61"/>
      <c r="P146" s="161">
        <f>O146*H146</f>
        <v>0</v>
      </c>
      <c r="Q146" s="161">
        <v>2.2000000000000001E-4</v>
      </c>
      <c r="R146" s="161">
        <f>Q146*H146</f>
        <v>0.37422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135</v>
      </c>
      <c r="AT146" s="163" t="s">
        <v>131</v>
      </c>
      <c r="AU146" s="163" t="s">
        <v>136</v>
      </c>
      <c r="AY146" s="17" t="s">
        <v>127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136</v>
      </c>
      <c r="BK146" s="164">
        <f>ROUND(I146*H146,2)</f>
        <v>0</v>
      </c>
      <c r="BL146" s="17" t="s">
        <v>135</v>
      </c>
      <c r="BM146" s="163" t="s">
        <v>172</v>
      </c>
    </row>
    <row r="147" spans="1:65" s="13" customFormat="1" ht="11.25">
      <c r="B147" s="165"/>
      <c r="D147" s="166" t="s">
        <v>138</v>
      </c>
      <c r="E147" s="167" t="s">
        <v>1</v>
      </c>
      <c r="F147" s="168" t="s">
        <v>168</v>
      </c>
      <c r="H147" s="169">
        <v>1701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138</v>
      </c>
      <c r="AU147" s="167" t="s">
        <v>136</v>
      </c>
      <c r="AV147" s="13" t="s">
        <v>136</v>
      </c>
      <c r="AW147" s="13" t="s">
        <v>29</v>
      </c>
      <c r="AX147" s="13" t="s">
        <v>80</v>
      </c>
      <c r="AY147" s="167" t="s">
        <v>127</v>
      </c>
    </row>
    <row r="148" spans="1:65" s="2" customFormat="1" ht="24.2" customHeight="1">
      <c r="A148" s="33"/>
      <c r="B148" s="150"/>
      <c r="C148" s="151" t="s">
        <v>173</v>
      </c>
      <c r="D148" s="151" t="s">
        <v>131</v>
      </c>
      <c r="E148" s="152" t="s">
        <v>174</v>
      </c>
      <c r="F148" s="153" t="s">
        <v>175</v>
      </c>
      <c r="G148" s="154" t="s">
        <v>160</v>
      </c>
      <c r="H148" s="155">
        <v>255.15</v>
      </c>
      <c r="I148" s="156"/>
      <c r="J148" s="157">
        <f>ROUND(I148*H148,2)</f>
        <v>0</v>
      </c>
      <c r="K148" s="158"/>
      <c r="L148" s="34"/>
      <c r="M148" s="159" t="s">
        <v>1</v>
      </c>
      <c r="N148" s="160" t="s">
        <v>38</v>
      </c>
      <c r="O148" s="61"/>
      <c r="P148" s="161">
        <f>O148*H148</f>
        <v>0</v>
      </c>
      <c r="Q148" s="161">
        <v>0.01</v>
      </c>
      <c r="R148" s="161">
        <f>Q148*H148</f>
        <v>2.5515000000000003</v>
      </c>
      <c r="S148" s="161">
        <v>0</v>
      </c>
      <c r="T148" s="16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135</v>
      </c>
      <c r="AT148" s="163" t="s">
        <v>131</v>
      </c>
      <c r="AU148" s="163" t="s">
        <v>136</v>
      </c>
      <c r="AY148" s="17" t="s">
        <v>127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7" t="s">
        <v>136</v>
      </c>
      <c r="BK148" s="164">
        <f>ROUND(I148*H148,2)</f>
        <v>0</v>
      </c>
      <c r="BL148" s="17" t="s">
        <v>135</v>
      </c>
      <c r="BM148" s="163" t="s">
        <v>176</v>
      </c>
    </row>
    <row r="149" spans="1:65" s="13" customFormat="1" ht="11.25">
      <c r="B149" s="165"/>
      <c r="D149" s="166" t="s">
        <v>138</v>
      </c>
      <c r="E149" s="167" t="s">
        <v>1</v>
      </c>
      <c r="F149" s="168" t="s">
        <v>162</v>
      </c>
      <c r="H149" s="169">
        <v>255.15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138</v>
      </c>
      <c r="AU149" s="167" t="s">
        <v>136</v>
      </c>
      <c r="AV149" s="13" t="s">
        <v>136</v>
      </c>
      <c r="AW149" s="13" t="s">
        <v>29</v>
      </c>
      <c r="AX149" s="13" t="s">
        <v>80</v>
      </c>
      <c r="AY149" s="167" t="s">
        <v>127</v>
      </c>
    </row>
    <row r="150" spans="1:65" s="2" customFormat="1" ht="37.9" customHeight="1">
      <c r="A150" s="33"/>
      <c r="B150" s="150"/>
      <c r="C150" s="151" t="s">
        <v>177</v>
      </c>
      <c r="D150" s="151" t="s">
        <v>131</v>
      </c>
      <c r="E150" s="152" t="s">
        <v>178</v>
      </c>
      <c r="F150" s="153" t="s">
        <v>179</v>
      </c>
      <c r="G150" s="154" t="s">
        <v>166</v>
      </c>
      <c r="H150" s="155">
        <v>2041.2</v>
      </c>
      <c r="I150" s="156"/>
      <c r="J150" s="157">
        <f>ROUND(I150*H150,2)</f>
        <v>0</v>
      </c>
      <c r="K150" s="158"/>
      <c r="L150" s="34"/>
      <c r="M150" s="159" t="s">
        <v>1</v>
      </c>
      <c r="N150" s="160" t="s">
        <v>38</v>
      </c>
      <c r="O150" s="61"/>
      <c r="P150" s="161">
        <f>O150*H150</f>
        <v>0</v>
      </c>
      <c r="Q150" s="161">
        <v>8.7799999999999996E-3</v>
      </c>
      <c r="R150" s="161">
        <f>Q150*H150</f>
        <v>17.921735999999999</v>
      </c>
      <c r="S150" s="161">
        <v>0</v>
      </c>
      <c r="T150" s="16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135</v>
      </c>
      <c r="AT150" s="163" t="s">
        <v>131</v>
      </c>
      <c r="AU150" s="163" t="s">
        <v>136</v>
      </c>
      <c r="AY150" s="17" t="s">
        <v>127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7" t="s">
        <v>136</v>
      </c>
      <c r="BK150" s="164">
        <f>ROUND(I150*H150,2)</f>
        <v>0</v>
      </c>
      <c r="BL150" s="17" t="s">
        <v>135</v>
      </c>
      <c r="BM150" s="163" t="s">
        <v>180</v>
      </c>
    </row>
    <row r="151" spans="1:65" s="13" customFormat="1" ht="11.25">
      <c r="B151" s="165"/>
      <c r="D151" s="166" t="s">
        <v>138</v>
      </c>
      <c r="E151" s="167" t="s">
        <v>1</v>
      </c>
      <c r="F151" s="168" t="s">
        <v>181</v>
      </c>
      <c r="H151" s="169">
        <v>2041.2</v>
      </c>
      <c r="I151" s="170"/>
      <c r="L151" s="165"/>
      <c r="M151" s="171"/>
      <c r="N151" s="172"/>
      <c r="O151" s="172"/>
      <c r="P151" s="172"/>
      <c r="Q151" s="172"/>
      <c r="R151" s="172"/>
      <c r="S151" s="172"/>
      <c r="T151" s="173"/>
      <c r="AT151" s="167" t="s">
        <v>138</v>
      </c>
      <c r="AU151" s="167" t="s">
        <v>136</v>
      </c>
      <c r="AV151" s="13" t="s">
        <v>136</v>
      </c>
      <c r="AW151" s="13" t="s">
        <v>29</v>
      </c>
      <c r="AX151" s="13" t="s">
        <v>80</v>
      </c>
      <c r="AY151" s="167" t="s">
        <v>127</v>
      </c>
    </row>
    <row r="152" spans="1:65" s="2" customFormat="1" ht="24.2" customHeight="1">
      <c r="A152" s="33"/>
      <c r="B152" s="150"/>
      <c r="C152" s="151" t="s">
        <v>182</v>
      </c>
      <c r="D152" s="151" t="s">
        <v>131</v>
      </c>
      <c r="E152" s="152" t="s">
        <v>183</v>
      </c>
      <c r="F152" s="153" t="s">
        <v>184</v>
      </c>
      <c r="G152" s="154" t="s">
        <v>160</v>
      </c>
      <c r="H152" s="155">
        <v>12.757999999999999</v>
      </c>
      <c r="I152" s="156"/>
      <c r="J152" s="157">
        <f>ROUND(I152*H152,2)</f>
        <v>0</v>
      </c>
      <c r="K152" s="158"/>
      <c r="L152" s="34"/>
      <c r="M152" s="159" t="s">
        <v>1</v>
      </c>
      <c r="N152" s="160" t="s">
        <v>38</v>
      </c>
      <c r="O152" s="61"/>
      <c r="P152" s="161">
        <f>O152*H152</f>
        <v>0</v>
      </c>
      <c r="Q152" s="161">
        <v>1.837</v>
      </c>
      <c r="R152" s="161">
        <f>Q152*H152</f>
        <v>23.436445999999997</v>
      </c>
      <c r="S152" s="161">
        <v>0</v>
      </c>
      <c r="T152" s="162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135</v>
      </c>
      <c r="AT152" s="163" t="s">
        <v>131</v>
      </c>
      <c r="AU152" s="163" t="s">
        <v>136</v>
      </c>
      <c r="AY152" s="17" t="s">
        <v>127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136</v>
      </c>
      <c r="BK152" s="164">
        <f>ROUND(I152*H152,2)</f>
        <v>0</v>
      </c>
      <c r="BL152" s="17" t="s">
        <v>135</v>
      </c>
      <c r="BM152" s="163" t="s">
        <v>185</v>
      </c>
    </row>
    <row r="153" spans="1:65" s="15" customFormat="1" ht="11.25">
      <c r="B153" s="193"/>
      <c r="D153" s="166" t="s">
        <v>138</v>
      </c>
      <c r="E153" s="194" t="s">
        <v>1</v>
      </c>
      <c r="F153" s="195" t="s">
        <v>186</v>
      </c>
      <c r="H153" s="194" t="s">
        <v>1</v>
      </c>
      <c r="I153" s="196"/>
      <c r="L153" s="193"/>
      <c r="M153" s="197"/>
      <c r="N153" s="198"/>
      <c r="O153" s="198"/>
      <c r="P153" s="198"/>
      <c r="Q153" s="198"/>
      <c r="R153" s="198"/>
      <c r="S153" s="198"/>
      <c r="T153" s="199"/>
      <c r="AT153" s="194" t="s">
        <v>138</v>
      </c>
      <c r="AU153" s="194" t="s">
        <v>136</v>
      </c>
      <c r="AV153" s="15" t="s">
        <v>80</v>
      </c>
      <c r="AW153" s="15" t="s">
        <v>29</v>
      </c>
      <c r="AX153" s="15" t="s">
        <v>72</v>
      </c>
      <c r="AY153" s="194" t="s">
        <v>127</v>
      </c>
    </row>
    <row r="154" spans="1:65" s="13" customFormat="1" ht="11.25">
      <c r="B154" s="165"/>
      <c r="D154" s="166" t="s">
        <v>138</v>
      </c>
      <c r="E154" s="167" t="s">
        <v>1</v>
      </c>
      <c r="F154" s="168" t="s">
        <v>187</v>
      </c>
      <c r="H154" s="169">
        <v>12.757999999999999</v>
      </c>
      <c r="I154" s="170"/>
      <c r="L154" s="165"/>
      <c r="M154" s="171"/>
      <c r="N154" s="172"/>
      <c r="O154" s="172"/>
      <c r="P154" s="172"/>
      <c r="Q154" s="172"/>
      <c r="R154" s="172"/>
      <c r="S154" s="172"/>
      <c r="T154" s="173"/>
      <c r="AT154" s="167" t="s">
        <v>138</v>
      </c>
      <c r="AU154" s="167" t="s">
        <v>136</v>
      </c>
      <c r="AV154" s="13" t="s">
        <v>136</v>
      </c>
      <c r="AW154" s="13" t="s">
        <v>29</v>
      </c>
      <c r="AX154" s="13" t="s">
        <v>80</v>
      </c>
      <c r="AY154" s="167" t="s">
        <v>127</v>
      </c>
    </row>
    <row r="155" spans="1:65" s="2" customFormat="1" ht="24.2" customHeight="1">
      <c r="A155" s="33"/>
      <c r="B155" s="150"/>
      <c r="C155" s="151" t="s">
        <v>7</v>
      </c>
      <c r="D155" s="151" t="s">
        <v>131</v>
      </c>
      <c r="E155" s="152" t="s">
        <v>188</v>
      </c>
      <c r="F155" s="153" t="s">
        <v>189</v>
      </c>
      <c r="G155" s="154" t="s">
        <v>152</v>
      </c>
      <c r="H155" s="155">
        <v>567</v>
      </c>
      <c r="I155" s="156"/>
      <c r="J155" s="157">
        <f>ROUND(I155*H155,2)</f>
        <v>0</v>
      </c>
      <c r="K155" s="158"/>
      <c r="L155" s="34"/>
      <c r="M155" s="159" t="s">
        <v>1</v>
      </c>
      <c r="N155" s="160" t="s">
        <v>38</v>
      </c>
      <c r="O155" s="61"/>
      <c r="P155" s="161">
        <f>O155*H155</f>
        <v>0</v>
      </c>
      <c r="Q155" s="161">
        <v>8.0000000000000007E-5</v>
      </c>
      <c r="R155" s="161">
        <f>Q155*H155</f>
        <v>4.5360000000000004E-2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135</v>
      </c>
      <c r="AT155" s="163" t="s">
        <v>131</v>
      </c>
      <c r="AU155" s="163" t="s">
        <v>136</v>
      </c>
      <c r="AY155" s="17" t="s">
        <v>127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136</v>
      </c>
      <c r="BK155" s="164">
        <f>ROUND(I155*H155,2)</f>
        <v>0</v>
      </c>
      <c r="BL155" s="17" t="s">
        <v>135</v>
      </c>
      <c r="BM155" s="163" t="s">
        <v>190</v>
      </c>
    </row>
    <row r="156" spans="1:65" s="13" customFormat="1" ht="11.25">
      <c r="B156" s="165"/>
      <c r="D156" s="166" t="s">
        <v>138</v>
      </c>
      <c r="E156" s="167" t="s">
        <v>1</v>
      </c>
      <c r="F156" s="168" t="s">
        <v>191</v>
      </c>
      <c r="H156" s="169">
        <v>283.5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138</v>
      </c>
      <c r="AU156" s="167" t="s">
        <v>136</v>
      </c>
      <c r="AV156" s="13" t="s">
        <v>136</v>
      </c>
      <c r="AW156" s="13" t="s">
        <v>29</v>
      </c>
      <c r="AX156" s="13" t="s">
        <v>72</v>
      </c>
      <c r="AY156" s="167" t="s">
        <v>127</v>
      </c>
    </row>
    <row r="157" spans="1:65" s="13" customFormat="1" ht="11.25">
      <c r="B157" s="165"/>
      <c r="D157" s="166" t="s">
        <v>138</v>
      </c>
      <c r="E157" s="167" t="s">
        <v>1</v>
      </c>
      <c r="F157" s="168" t="s">
        <v>192</v>
      </c>
      <c r="H157" s="169">
        <v>283.5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138</v>
      </c>
      <c r="AU157" s="167" t="s">
        <v>136</v>
      </c>
      <c r="AV157" s="13" t="s">
        <v>136</v>
      </c>
      <c r="AW157" s="13" t="s">
        <v>29</v>
      </c>
      <c r="AX157" s="13" t="s">
        <v>72</v>
      </c>
      <c r="AY157" s="167" t="s">
        <v>127</v>
      </c>
    </row>
    <row r="158" spans="1:65" s="14" customFormat="1" ht="11.25">
      <c r="B158" s="185"/>
      <c r="D158" s="166" t="s">
        <v>138</v>
      </c>
      <c r="E158" s="186" t="s">
        <v>1</v>
      </c>
      <c r="F158" s="187" t="s">
        <v>156</v>
      </c>
      <c r="H158" s="188">
        <v>567</v>
      </c>
      <c r="I158" s="189"/>
      <c r="L158" s="185"/>
      <c r="M158" s="190"/>
      <c r="N158" s="191"/>
      <c r="O158" s="191"/>
      <c r="P158" s="191"/>
      <c r="Q158" s="191"/>
      <c r="R158" s="191"/>
      <c r="S158" s="191"/>
      <c r="T158" s="192"/>
      <c r="AT158" s="186" t="s">
        <v>138</v>
      </c>
      <c r="AU158" s="186" t="s">
        <v>136</v>
      </c>
      <c r="AV158" s="14" t="s">
        <v>135</v>
      </c>
      <c r="AW158" s="14" t="s">
        <v>29</v>
      </c>
      <c r="AX158" s="14" t="s">
        <v>80</v>
      </c>
      <c r="AY158" s="186" t="s">
        <v>127</v>
      </c>
    </row>
    <row r="159" spans="1:65" s="2" customFormat="1" ht="37.9" customHeight="1">
      <c r="A159" s="33"/>
      <c r="B159" s="150"/>
      <c r="C159" s="151" t="s">
        <v>193</v>
      </c>
      <c r="D159" s="151" t="s">
        <v>131</v>
      </c>
      <c r="E159" s="152" t="s">
        <v>194</v>
      </c>
      <c r="F159" s="153" t="s">
        <v>195</v>
      </c>
      <c r="G159" s="154" t="s">
        <v>152</v>
      </c>
      <c r="H159" s="155">
        <v>567</v>
      </c>
      <c r="I159" s="156"/>
      <c r="J159" s="157">
        <f>ROUND(I159*H159,2)</f>
        <v>0</v>
      </c>
      <c r="K159" s="158"/>
      <c r="L159" s="34"/>
      <c r="M159" s="159" t="s">
        <v>1</v>
      </c>
      <c r="N159" s="160" t="s">
        <v>38</v>
      </c>
      <c r="O159" s="61"/>
      <c r="P159" s="161">
        <f>O159*H159</f>
        <v>0</v>
      </c>
      <c r="Q159" s="161">
        <v>0</v>
      </c>
      <c r="R159" s="161">
        <f>Q159*H159</f>
        <v>0</v>
      </c>
      <c r="S159" s="161">
        <v>0</v>
      </c>
      <c r="T159" s="162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135</v>
      </c>
      <c r="AT159" s="163" t="s">
        <v>131</v>
      </c>
      <c r="AU159" s="163" t="s">
        <v>136</v>
      </c>
      <c r="AY159" s="17" t="s">
        <v>127</v>
      </c>
      <c r="BE159" s="164">
        <f>IF(N159="základná",J159,0)</f>
        <v>0</v>
      </c>
      <c r="BF159" s="164">
        <f>IF(N159="znížená",J159,0)</f>
        <v>0</v>
      </c>
      <c r="BG159" s="164">
        <f>IF(N159="zákl. prenesená",J159,0)</f>
        <v>0</v>
      </c>
      <c r="BH159" s="164">
        <f>IF(N159="zníž. prenesená",J159,0)</f>
        <v>0</v>
      </c>
      <c r="BI159" s="164">
        <f>IF(N159="nulová",J159,0)</f>
        <v>0</v>
      </c>
      <c r="BJ159" s="17" t="s">
        <v>136</v>
      </c>
      <c r="BK159" s="164">
        <f>ROUND(I159*H159,2)</f>
        <v>0</v>
      </c>
      <c r="BL159" s="17" t="s">
        <v>135</v>
      </c>
      <c r="BM159" s="163" t="s">
        <v>196</v>
      </c>
    </row>
    <row r="160" spans="1:65" s="13" customFormat="1" ht="11.25">
      <c r="B160" s="165"/>
      <c r="D160" s="166" t="s">
        <v>138</v>
      </c>
      <c r="E160" s="167" t="s">
        <v>1</v>
      </c>
      <c r="F160" s="168" t="s">
        <v>191</v>
      </c>
      <c r="H160" s="169">
        <v>283.5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138</v>
      </c>
      <c r="AU160" s="167" t="s">
        <v>136</v>
      </c>
      <c r="AV160" s="13" t="s">
        <v>136</v>
      </c>
      <c r="AW160" s="13" t="s">
        <v>29</v>
      </c>
      <c r="AX160" s="13" t="s">
        <v>72</v>
      </c>
      <c r="AY160" s="167" t="s">
        <v>127</v>
      </c>
    </row>
    <row r="161" spans="1:65" s="13" customFormat="1" ht="11.25">
      <c r="B161" s="165"/>
      <c r="D161" s="166" t="s">
        <v>138</v>
      </c>
      <c r="E161" s="167" t="s">
        <v>1</v>
      </c>
      <c r="F161" s="168" t="s">
        <v>192</v>
      </c>
      <c r="H161" s="169">
        <v>283.5</v>
      </c>
      <c r="I161" s="170"/>
      <c r="L161" s="165"/>
      <c r="M161" s="171"/>
      <c r="N161" s="172"/>
      <c r="O161" s="172"/>
      <c r="P161" s="172"/>
      <c r="Q161" s="172"/>
      <c r="R161" s="172"/>
      <c r="S161" s="172"/>
      <c r="T161" s="173"/>
      <c r="AT161" s="167" t="s">
        <v>138</v>
      </c>
      <c r="AU161" s="167" t="s">
        <v>136</v>
      </c>
      <c r="AV161" s="13" t="s">
        <v>136</v>
      </c>
      <c r="AW161" s="13" t="s">
        <v>29</v>
      </c>
      <c r="AX161" s="13" t="s">
        <v>72</v>
      </c>
      <c r="AY161" s="167" t="s">
        <v>127</v>
      </c>
    </row>
    <row r="162" spans="1:65" s="14" customFormat="1" ht="11.25">
      <c r="B162" s="185"/>
      <c r="D162" s="166" t="s">
        <v>138</v>
      </c>
      <c r="E162" s="186" t="s">
        <v>1</v>
      </c>
      <c r="F162" s="187" t="s">
        <v>156</v>
      </c>
      <c r="H162" s="188">
        <v>567</v>
      </c>
      <c r="I162" s="189"/>
      <c r="L162" s="185"/>
      <c r="M162" s="190"/>
      <c r="N162" s="191"/>
      <c r="O162" s="191"/>
      <c r="P162" s="191"/>
      <c r="Q162" s="191"/>
      <c r="R162" s="191"/>
      <c r="S162" s="191"/>
      <c r="T162" s="192"/>
      <c r="AT162" s="186" t="s">
        <v>138</v>
      </c>
      <c r="AU162" s="186" t="s">
        <v>136</v>
      </c>
      <c r="AV162" s="14" t="s">
        <v>135</v>
      </c>
      <c r="AW162" s="14" t="s">
        <v>29</v>
      </c>
      <c r="AX162" s="14" t="s">
        <v>80</v>
      </c>
      <c r="AY162" s="186" t="s">
        <v>127</v>
      </c>
    </row>
    <row r="163" spans="1:65" s="12" customFormat="1" ht="22.9" customHeight="1">
      <c r="B163" s="137"/>
      <c r="D163" s="138" t="s">
        <v>71</v>
      </c>
      <c r="E163" s="148" t="s">
        <v>197</v>
      </c>
      <c r="F163" s="148" t="s">
        <v>198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SUM(P164:P186)</f>
        <v>0</v>
      </c>
      <c r="Q163" s="143"/>
      <c r="R163" s="144">
        <f>SUM(R164:R186)</f>
        <v>140.506632</v>
      </c>
      <c r="S163" s="143"/>
      <c r="T163" s="145">
        <f>SUM(T164:T186)</f>
        <v>344.666</v>
      </c>
      <c r="AR163" s="138" t="s">
        <v>80</v>
      </c>
      <c r="AT163" s="146" t="s">
        <v>71</v>
      </c>
      <c r="AU163" s="146" t="s">
        <v>80</v>
      </c>
      <c r="AY163" s="138" t="s">
        <v>127</v>
      </c>
      <c r="BK163" s="147">
        <f>SUM(BK164:BK186)</f>
        <v>0</v>
      </c>
    </row>
    <row r="164" spans="1:65" s="2" customFormat="1" ht="33" customHeight="1">
      <c r="A164" s="33"/>
      <c r="B164" s="150"/>
      <c r="C164" s="151" t="s">
        <v>199</v>
      </c>
      <c r="D164" s="151" t="s">
        <v>131</v>
      </c>
      <c r="E164" s="152" t="s">
        <v>200</v>
      </c>
      <c r="F164" s="153" t="s">
        <v>201</v>
      </c>
      <c r="G164" s="154" t="s">
        <v>152</v>
      </c>
      <c r="H164" s="155">
        <v>504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38</v>
      </c>
      <c r="O164" s="61"/>
      <c r="P164" s="161">
        <f>O164*H164</f>
        <v>0</v>
      </c>
      <c r="Q164" s="161">
        <v>0.19697000000000001</v>
      </c>
      <c r="R164" s="161">
        <f>Q164*H164</f>
        <v>99.272880000000001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135</v>
      </c>
      <c r="AT164" s="163" t="s">
        <v>131</v>
      </c>
      <c r="AU164" s="163" t="s">
        <v>136</v>
      </c>
      <c r="AY164" s="17" t="s">
        <v>127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7" t="s">
        <v>136</v>
      </c>
      <c r="BK164" s="164">
        <f>ROUND(I164*H164,2)</f>
        <v>0</v>
      </c>
      <c r="BL164" s="17" t="s">
        <v>135</v>
      </c>
      <c r="BM164" s="163" t="s">
        <v>202</v>
      </c>
    </row>
    <row r="165" spans="1:65" s="13" customFormat="1" ht="11.25">
      <c r="B165" s="165"/>
      <c r="D165" s="166" t="s">
        <v>138</v>
      </c>
      <c r="E165" s="167" t="s">
        <v>1</v>
      </c>
      <c r="F165" s="168" t="s">
        <v>203</v>
      </c>
      <c r="H165" s="169">
        <v>504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138</v>
      </c>
      <c r="AU165" s="167" t="s">
        <v>136</v>
      </c>
      <c r="AV165" s="13" t="s">
        <v>136</v>
      </c>
      <c r="AW165" s="13" t="s">
        <v>29</v>
      </c>
      <c r="AX165" s="13" t="s">
        <v>80</v>
      </c>
      <c r="AY165" s="167" t="s">
        <v>127</v>
      </c>
    </row>
    <row r="166" spans="1:65" s="2" customFormat="1" ht="24.2" customHeight="1">
      <c r="A166" s="33"/>
      <c r="B166" s="150"/>
      <c r="C166" s="174" t="s">
        <v>204</v>
      </c>
      <c r="D166" s="174" t="s">
        <v>141</v>
      </c>
      <c r="E166" s="175" t="s">
        <v>205</v>
      </c>
      <c r="F166" s="176" t="s">
        <v>206</v>
      </c>
      <c r="G166" s="177" t="s">
        <v>134</v>
      </c>
      <c r="H166" s="178">
        <v>509.04</v>
      </c>
      <c r="I166" s="179"/>
      <c r="J166" s="180">
        <f>ROUND(I166*H166,2)</f>
        <v>0</v>
      </c>
      <c r="K166" s="181"/>
      <c r="L166" s="182"/>
      <c r="M166" s="183" t="s">
        <v>1</v>
      </c>
      <c r="N166" s="184" t="s">
        <v>38</v>
      </c>
      <c r="O166" s="61"/>
      <c r="P166" s="161">
        <f>O166*H166</f>
        <v>0</v>
      </c>
      <c r="Q166" s="161">
        <v>8.1000000000000003E-2</v>
      </c>
      <c r="R166" s="161">
        <f>Q166*H166</f>
        <v>41.232240000000004</v>
      </c>
      <c r="S166" s="161">
        <v>0</v>
      </c>
      <c r="T166" s="16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144</v>
      </c>
      <c r="AT166" s="163" t="s">
        <v>141</v>
      </c>
      <c r="AU166" s="163" t="s">
        <v>136</v>
      </c>
      <c r="AY166" s="17" t="s">
        <v>127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7" t="s">
        <v>136</v>
      </c>
      <c r="BK166" s="164">
        <f>ROUND(I166*H166,2)</f>
        <v>0</v>
      </c>
      <c r="BL166" s="17" t="s">
        <v>135</v>
      </c>
      <c r="BM166" s="163" t="s">
        <v>207</v>
      </c>
    </row>
    <row r="167" spans="1:65" s="13" customFormat="1" ht="11.25">
      <c r="B167" s="165"/>
      <c r="D167" s="166" t="s">
        <v>138</v>
      </c>
      <c r="F167" s="168" t="s">
        <v>208</v>
      </c>
      <c r="H167" s="169">
        <v>509.04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138</v>
      </c>
      <c r="AU167" s="167" t="s">
        <v>136</v>
      </c>
      <c r="AV167" s="13" t="s">
        <v>136</v>
      </c>
      <c r="AW167" s="13" t="s">
        <v>3</v>
      </c>
      <c r="AX167" s="13" t="s">
        <v>80</v>
      </c>
      <c r="AY167" s="167" t="s">
        <v>127</v>
      </c>
    </row>
    <row r="168" spans="1:65" s="2" customFormat="1" ht="37.9" customHeight="1">
      <c r="A168" s="33"/>
      <c r="B168" s="150"/>
      <c r="C168" s="151" t="s">
        <v>209</v>
      </c>
      <c r="D168" s="151" t="s">
        <v>131</v>
      </c>
      <c r="E168" s="152" t="s">
        <v>210</v>
      </c>
      <c r="F168" s="153" t="s">
        <v>211</v>
      </c>
      <c r="G168" s="154" t="s">
        <v>160</v>
      </c>
      <c r="H168" s="155">
        <v>32.4</v>
      </c>
      <c r="I168" s="156"/>
      <c r="J168" s="157">
        <f>ROUND(I168*H168,2)</f>
        <v>0</v>
      </c>
      <c r="K168" s="158"/>
      <c r="L168" s="34"/>
      <c r="M168" s="159" t="s">
        <v>1</v>
      </c>
      <c r="N168" s="160" t="s">
        <v>38</v>
      </c>
      <c r="O168" s="61"/>
      <c r="P168" s="161">
        <f>O168*H168</f>
        <v>0</v>
      </c>
      <c r="Q168" s="161">
        <v>0</v>
      </c>
      <c r="R168" s="161">
        <f>Q168*H168</f>
        <v>0</v>
      </c>
      <c r="S168" s="161">
        <v>2.3849999999999998</v>
      </c>
      <c r="T168" s="162">
        <f>S168*H168</f>
        <v>77.273999999999987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135</v>
      </c>
      <c r="AT168" s="163" t="s">
        <v>131</v>
      </c>
      <c r="AU168" s="163" t="s">
        <v>136</v>
      </c>
      <c r="AY168" s="17" t="s">
        <v>127</v>
      </c>
      <c r="BE168" s="164">
        <f>IF(N168="základná",J168,0)</f>
        <v>0</v>
      </c>
      <c r="BF168" s="164">
        <f>IF(N168="znížená",J168,0)</f>
        <v>0</v>
      </c>
      <c r="BG168" s="164">
        <f>IF(N168="zákl. prenesená",J168,0)</f>
        <v>0</v>
      </c>
      <c r="BH168" s="164">
        <f>IF(N168="zníž. prenesená",J168,0)</f>
        <v>0</v>
      </c>
      <c r="BI168" s="164">
        <f>IF(N168="nulová",J168,0)</f>
        <v>0</v>
      </c>
      <c r="BJ168" s="17" t="s">
        <v>136</v>
      </c>
      <c r="BK168" s="164">
        <f>ROUND(I168*H168,2)</f>
        <v>0</v>
      </c>
      <c r="BL168" s="17" t="s">
        <v>135</v>
      </c>
      <c r="BM168" s="163" t="s">
        <v>212</v>
      </c>
    </row>
    <row r="169" spans="1:65" s="13" customFormat="1" ht="11.25">
      <c r="B169" s="165"/>
      <c r="D169" s="166" t="s">
        <v>138</v>
      </c>
      <c r="E169" s="167" t="s">
        <v>1</v>
      </c>
      <c r="F169" s="168" t="s">
        <v>213</v>
      </c>
      <c r="H169" s="169">
        <v>32.4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138</v>
      </c>
      <c r="AU169" s="167" t="s">
        <v>136</v>
      </c>
      <c r="AV169" s="13" t="s">
        <v>136</v>
      </c>
      <c r="AW169" s="13" t="s">
        <v>29</v>
      </c>
      <c r="AX169" s="13" t="s">
        <v>80</v>
      </c>
      <c r="AY169" s="167" t="s">
        <v>127</v>
      </c>
    </row>
    <row r="170" spans="1:65" s="2" customFormat="1" ht="16.5" customHeight="1">
      <c r="A170" s="33"/>
      <c r="B170" s="150"/>
      <c r="C170" s="151" t="s">
        <v>214</v>
      </c>
      <c r="D170" s="151" t="s">
        <v>131</v>
      </c>
      <c r="E170" s="152" t="s">
        <v>215</v>
      </c>
      <c r="F170" s="153" t="s">
        <v>216</v>
      </c>
      <c r="G170" s="154" t="s">
        <v>160</v>
      </c>
      <c r="H170" s="155">
        <v>43.2</v>
      </c>
      <c r="I170" s="156"/>
      <c r="J170" s="157">
        <f>ROUND(I170*H170,2)</f>
        <v>0</v>
      </c>
      <c r="K170" s="158"/>
      <c r="L170" s="34"/>
      <c r="M170" s="159" t="s">
        <v>1</v>
      </c>
      <c r="N170" s="160" t="s">
        <v>38</v>
      </c>
      <c r="O170" s="61"/>
      <c r="P170" s="161">
        <f>O170*H170</f>
        <v>0</v>
      </c>
      <c r="Q170" s="161">
        <v>0</v>
      </c>
      <c r="R170" s="161">
        <f>Q170*H170</f>
        <v>0</v>
      </c>
      <c r="S170" s="161">
        <v>2.5</v>
      </c>
      <c r="T170" s="162">
        <f>S170*H170</f>
        <v>108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135</v>
      </c>
      <c r="AT170" s="163" t="s">
        <v>131</v>
      </c>
      <c r="AU170" s="163" t="s">
        <v>136</v>
      </c>
      <c r="AY170" s="17" t="s">
        <v>127</v>
      </c>
      <c r="BE170" s="164">
        <f>IF(N170="základná",J170,0)</f>
        <v>0</v>
      </c>
      <c r="BF170" s="164">
        <f>IF(N170="znížená",J170,0)</f>
        <v>0</v>
      </c>
      <c r="BG170" s="164">
        <f>IF(N170="zákl. prenesená",J170,0)</f>
        <v>0</v>
      </c>
      <c r="BH170" s="164">
        <f>IF(N170="zníž. prenesená",J170,0)</f>
        <v>0</v>
      </c>
      <c r="BI170" s="164">
        <f>IF(N170="nulová",J170,0)</f>
        <v>0</v>
      </c>
      <c r="BJ170" s="17" t="s">
        <v>136</v>
      </c>
      <c r="BK170" s="164">
        <f>ROUND(I170*H170,2)</f>
        <v>0</v>
      </c>
      <c r="BL170" s="17" t="s">
        <v>135</v>
      </c>
      <c r="BM170" s="163" t="s">
        <v>217</v>
      </c>
    </row>
    <row r="171" spans="1:65" s="13" customFormat="1" ht="11.25">
      <c r="B171" s="165"/>
      <c r="D171" s="166" t="s">
        <v>138</v>
      </c>
      <c r="E171" s="167" t="s">
        <v>1</v>
      </c>
      <c r="F171" s="168" t="s">
        <v>218</v>
      </c>
      <c r="H171" s="169">
        <v>43.2</v>
      </c>
      <c r="I171" s="170"/>
      <c r="L171" s="165"/>
      <c r="M171" s="171"/>
      <c r="N171" s="172"/>
      <c r="O171" s="172"/>
      <c r="P171" s="172"/>
      <c r="Q171" s="172"/>
      <c r="R171" s="172"/>
      <c r="S171" s="172"/>
      <c r="T171" s="173"/>
      <c r="AT171" s="167" t="s">
        <v>138</v>
      </c>
      <c r="AU171" s="167" t="s">
        <v>136</v>
      </c>
      <c r="AV171" s="13" t="s">
        <v>136</v>
      </c>
      <c r="AW171" s="13" t="s">
        <v>29</v>
      </c>
      <c r="AX171" s="13" t="s">
        <v>80</v>
      </c>
      <c r="AY171" s="167" t="s">
        <v>127</v>
      </c>
    </row>
    <row r="172" spans="1:65" s="2" customFormat="1" ht="37.9" customHeight="1">
      <c r="A172" s="33"/>
      <c r="B172" s="150"/>
      <c r="C172" s="151" t="s">
        <v>219</v>
      </c>
      <c r="D172" s="151" t="s">
        <v>131</v>
      </c>
      <c r="E172" s="152" t="s">
        <v>220</v>
      </c>
      <c r="F172" s="153" t="s">
        <v>221</v>
      </c>
      <c r="G172" s="154" t="s">
        <v>160</v>
      </c>
      <c r="H172" s="155">
        <v>26.42</v>
      </c>
      <c r="I172" s="156"/>
      <c r="J172" s="157">
        <f>ROUND(I172*H172,2)</f>
        <v>0</v>
      </c>
      <c r="K172" s="158"/>
      <c r="L172" s="34"/>
      <c r="M172" s="159" t="s">
        <v>1</v>
      </c>
      <c r="N172" s="160" t="s">
        <v>38</v>
      </c>
      <c r="O172" s="61"/>
      <c r="P172" s="161">
        <f>O172*H172</f>
        <v>0</v>
      </c>
      <c r="Q172" s="161">
        <v>0</v>
      </c>
      <c r="R172" s="161">
        <f>Q172*H172</f>
        <v>0</v>
      </c>
      <c r="S172" s="161">
        <v>2.2000000000000002</v>
      </c>
      <c r="T172" s="162">
        <f>S172*H172</f>
        <v>58.124000000000009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135</v>
      </c>
      <c r="AT172" s="163" t="s">
        <v>131</v>
      </c>
      <c r="AU172" s="163" t="s">
        <v>136</v>
      </c>
      <c r="AY172" s="17" t="s">
        <v>127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7" t="s">
        <v>136</v>
      </c>
      <c r="BK172" s="164">
        <f>ROUND(I172*H172,2)</f>
        <v>0</v>
      </c>
      <c r="BL172" s="17" t="s">
        <v>135</v>
      </c>
      <c r="BM172" s="163" t="s">
        <v>222</v>
      </c>
    </row>
    <row r="173" spans="1:65" s="13" customFormat="1" ht="11.25">
      <c r="B173" s="165"/>
      <c r="D173" s="166" t="s">
        <v>138</v>
      </c>
      <c r="E173" s="167" t="s">
        <v>1</v>
      </c>
      <c r="F173" s="168" t="s">
        <v>223</v>
      </c>
      <c r="H173" s="169">
        <v>13.21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138</v>
      </c>
      <c r="AU173" s="167" t="s">
        <v>136</v>
      </c>
      <c r="AV173" s="13" t="s">
        <v>136</v>
      </c>
      <c r="AW173" s="13" t="s">
        <v>29</v>
      </c>
      <c r="AX173" s="13" t="s">
        <v>72</v>
      </c>
      <c r="AY173" s="167" t="s">
        <v>127</v>
      </c>
    </row>
    <row r="174" spans="1:65" s="13" customFormat="1" ht="11.25">
      <c r="B174" s="165"/>
      <c r="D174" s="166" t="s">
        <v>138</v>
      </c>
      <c r="E174" s="167" t="s">
        <v>1</v>
      </c>
      <c r="F174" s="168" t="s">
        <v>224</v>
      </c>
      <c r="H174" s="169">
        <v>13.21</v>
      </c>
      <c r="I174" s="170"/>
      <c r="L174" s="165"/>
      <c r="M174" s="171"/>
      <c r="N174" s="172"/>
      <c r="O174" s="172"/>
      <c r="P174" s="172"/>
      <c r="Q174" s="172"/>
      <c r="R174" s="172"/>
      <c r="S174" s="172"/>
      <c r="T174" s="173"/>
      <c r="AT174" s="167" t="s">
        <v>138</v>
      </c>
      <c r="AU174" s="167" t="s">
        <v>136</v>
      </c>
      <c r="AV174" s="13" t="s">
        <v>136</v>
      </c>
      <c r="AW174" s="13" t="s">
        <v>29</v>
      </c>
      <c r="AX174" s="13" t="s">
        <v>72</v>
      </c>
      <c r="AY174" s="167" t="s">
        <v>127</v>
      </c>
    </row>
    <row r="175" spans="1:65" s="14" customFormat="1" ht="11.25">
      <c r="B175" s="185"/>
      <c r="D175" s="166" t="s">
        <v>138</v>
      </c>
      <c r="E175" s="186" t="s">
        <v>1</v>
      </c>
      <c r="F175" s="187" t="s">
        <v>156</v>
      </c>
      <c r="H175" s="188">
        <v>26.42</v>
      </c>
      <c r="I175" s="189"/>
      <c r="L175" s="185"/>
      <c r="M175" s="190"/>
      <c r="N175" s="191"/>
      <c r="O175" s="191"/>
      <c r="P175" s="191"/>
      <c r="Q175" s="191"/>
      <c r="R175" s="191"/>
      <c r="S175" s="191"/>
      <c r="T175" s="192"/>
      <c r="AT175" s="186" t="s">
        <v>138</v>
      </c>
      <c r="AU175" s="186" t="s">
        <v>136</v>
      </c>
      <c r="AV175" s="14" t="s">
        <v>135</v>
      </c>
      <c r="AW175" s="14" t="s">
        <v>29</v>
      </c>
      <c r="AX175" s="14" t="s">
        <v>80</v>
      </c>
      <c r="AY175" s="186" t="s">
        <v>127</v>
      </c>
    </row>
    <row r="176" spans="1:65" s="2" customFormat="1" ht="21.75" customHeight="1">
      <c r="A176" s="33"/>
      <c r="B176" s="150"/>
      <c r="C176" s="151" t="s">
        <v>225</v>
      </c>
      <c r="D176" s="151" t="s">
        <v>131</v>
      </c>
      <c r="E176" s="152" t="s">
        <v>226</v>
      </c>
      <c r="F176" s="153" t="s">
        <v>227</v>
      </c>
      <c r="G176" s="154" t="s">
        <v>134</v>
      </c>
      <c r="H176" s="155">
        <v>12</v>
      </c>
      <c r="I176" s="156"/>
      <c r="J176" s="157">
        <f>ROUND(I176*H176,2)</f>
        <v>0</v>
      </c>
      <c r="K176" s="158"/>
      <c r="L176" s="34"/>
      <c r="M176" s="159" t="s">
        <v>1</v>
      </c>
      <c r="N176" s="160" t="s">
        <v>38</v>
      </c>
      <c r="O176" s="61"/>
      <c r="P176" s="161">
        <f>O176*H176</f>
        <v>0</v>
      </c>
      <c r="Q176" s="161">
        <v>0</v>
      </c>
      <c r="R176" s="161">
        <f>Q176*H176</f>
        <v>0</v>
      </c>
      <c r="S176" s="161">
        <v>6.0000000000000001E-3</v>
      </c>
      <c r="T176" s="162">
        <f>S176*H176</f>
        <v>7.2000000000000008E-2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135</v>
      </c>
      <c r="AT176" s="163" t="s">
        <v>131</v>
      </c>
      <c r="AU176" s="163" t="s">
        <v>136</v>
      </c>
      <c r="AY176" s="17" t="s">
        <v>127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7" t="s">
        <v>136</v>
      </c>
      <c r="BK176" s="164">
        <f>ROUND(I176*H176,2)</f>
        <v>0</v>
      </c>
      <c r="BL176" s="17" t="s">
        <v>135</v>
      </c>
      <c r="BM176" s="163" t="s">
        <v>228</v>
      </c>
    </row>
    <row r="177" spans="1:65" s="13" customFormat="1" ht="11.25">
      <c r="B177" s="165"/>
      <c r="D177" s="166" t="s">
        <v>138</v>
      </c>
      <c r="E177" s="167" t="s">
        <v>1</v>
      </c>
      <c r="F177" s="168" t="s">
        <v>229</v>
      </c>
      <c r="H177" s="169">
        <v>12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138</v>
      </c>
      <c r="AU177" s="167" t="s">
        <v>136</v>
      </c>
      <c r="AV177" s="13" t="s">
        <v>136</v>
      </c>
      <c r="AW177" s="13" t="s">
        <v>29</v>
      </c>
      <c r="AX177" s="13" t="s">
        <v>80</v>
      </c>
      <c r="AY177" s="167" t="s">
        <v>127</v>
      </c>
    </row>
    <row r="178" spans="1:65" s="2" customFormat="1" ht="21.75" customHeight="1">
      <c r="A178" s="33"/>
      <c r="B178" s="150"/>
      <c r="C178" s="151" t="s">
        <v>230</v>
      </c>
      <c r="D178" s="151" t="s">
        <v>131</v>
      </c>
      <c r="E178" s="152" t="s">
        <v>231</v>
      </c>
      <c r="F178" s="153" t="s">
        <v>232</v>
      </c>
      <c r="G178" s="154" t="s">
        <v>166</v>
      </c>
      <c r="H178" s="155">
        <v>216</v>
      </c>
      <c r="I178" s="156"/>
      <c r="J178" s="157">
        <f>ROUND(I178*H178,2)</f>
        <v>0</v>
      </c>
      <c r="K178" s="158"/>
      <c r="L178" s="34"/>
      <c r="M178" s="159" t="s">
        <v>1</v>
      </c>
      <c r="N178" s="160" t="s">
        <v>38</v>
      </c>
      <c r="O178" s="61"/>
      <c r="P178" s="161">
        <f>O178*H178</f>
        <v>0</v>
      </c>
      <c r="Q178" s="161">
        <v>0</v>
      </c>
      <c r="R178" s="161">
        <f>Q178*H178</f>
        <v>0</v>
      </c>
      <c r="S178" s="161">
        <v>6.6000000000000003E-2</v>
      </c>
      <c r="T178" s="162">
        <f>S178*H178</f>
        <v>14.256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135</v>
      </c>
      <c r="AT178" s="163" t="s">
        <v>131</v>
      </c>
      <c r="AU178" s="163" t="s">
        <v>136</v>
      </c>
      <c r="AY178" s="17" t="s">
        <v>127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7" t="s">
        <v>136</v>
      </c>
      <c r="BK178" s="164">
        <f>ROUND(I178*H178,2)</f>
        <v>0</v>
      </c>
      <c r="BL178" s="17" t="s">
        <v>135</v>
      </c>
      <c r="BM178" s="163" t="s">
        <v>233</v>
      </c>
    </row>
    <row r="179" spans="1:65" s="13" customFormat="1" ht="11.25">
      <c r="B179" s="165"/>
      <c r="D179" s="166" t="s">
        <v>138</v>
      </c>
      <c r="E179" s="167" t="s">
        <v>1</v>
      </c>
      <c r="F179" s="168" t="s">
        <v>234</v>
      </c>
      <c r="H179" s="169">
        <v>216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138</v>
      </c>
      <c r="AU179" s="167" t="s">
        <v>136</v>
      </c>
      <c r="AV179" s="13" t="s">
        <v>136</v>
      </c>
      <c r="AW179" s="13" t="s">
        <v>29</v>
      </c>
      <c r="AX179" s="13" t="s">
        <v>80</v>
      </c>
      <c r="AY179" s="167" t="s">
        <v>127</v>
      </c>
    </row>
    <row r="180" spans="1:65" s="2" customFormat="1" ht="24.2" customHeight="1">
      <c r="A180" s="33"/>
      <c r="B180" s="150"/>
      <c r="C180" s="151" t="s">
        <v>235</v>
      </c>
      <c r="D180" s="151" t="s">
        <v>131</v>
      </c>
      <c r="E180" s="152" t="s">
        <v>236</v>
      </c>
      <c r="F180" s="153" t="s">
        <v>237</v>
      </c>
      <c r="G180" s="154" t="s">
        <v>152</v>
      </c>
      <c r="H180" s="155">
        <v>151.19999999999999</v>
      </c>
      <c r="I180" s="156"/>
      <c r="J180" s="157">
        <f>ROUND(I180*H180,2)</f>
        <v>0</v>
      </c>
      <c r="K180" s="158"/>
      <c r="L180" s="34"/>
      <c r="M180" s="159" t="s">
        <v>1</v>
      </c>
      <c r="N180" s="160" t="s">
        <v>38</v>
      </c>
      <c r="O180" s="61"/>
      <c r="P180" s="161">
        <f>O180*H180</f>
        <v>0</v>
      </c>
      <c r="Q180" s="161">
        <v>1.0000000000000001E-5</v>
      </c>
      <c r="R180" s="161">
        <f>Q180*H180</f>
        <v>1.5120000000000001E-3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135</v>
      </c>
      <c r="AT180" s="163" t="s">
        <v>131</v>
      </c>
      <c r="AU180" s="163" t="s">
        <v>136</v>
      </c>
      <c r="AY180" s="17" t="s">
        <v>127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136</v>
      </c>
      <c r="BK180" s="164">
        <f>ROUND(I180*H180,2)</f>
        <v>0</v>
      </c>
      <c r="BL180" s="17" t="s">
        <v>135</v>
      </c>
      <c r="BM180" s="163" t="s">
        <v>238</v>
      </c>
    </row>
    <row r="181" spans="1:65" s="13" customFormat="1" ht="11.25">
      <c r="B181" s="165"/>
      <c r="D181" s="166" t="s">
        <v>138</v>
      </c>
      <c r="E181" s="167" t="s">
        <v>1</v>
      </c>
      <c r="F181" s="168" t="s">
        <v>239</v>
      </c>
      <c r="H181" s="169">
        <v>151.19999999999999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138</v>
      </c>
      <c r="AU181" s="167" t="s">
        <v>136</v>
      </c>
      <c r="AV181" s="13" t="s">
        <v>136</v>
      </c>
      <c r="AW181" s="13" t="s">
        <v>29</v>
      </c>
      <c r="AX181" s="13" t="s">
        <v>80</v>
      </c>
      <c r="AY181" s="167" t="s">
        <v>127</v>
      </c>
    </row>
    <row r="182" spans="1:65" s="2" customFormat="1" ht="37.9" customHeight="1">
      <c r="A182" s="33"/>
      <c r="B182" s="150"/>
      <c r="C182" s="151" t="s">
        <v>240</v>
      </c>
      <c r="D182" s="151" t="s">
        <v>131</v>
      </c>
      <c r="E182" s="152" t="s">
        <v>241</v>
      </c>
      <c r="F182" s="153" t="s">
        <v>242</v>
      </c>
      <c r="G182" s="154" t="s">
        <v>152</v>
      </c>
      <c r="H182" s="155">
        <v>252</v>
      </c>
      <c r="I182" s="156"/>
      <c r="J182" s="157">
        <f>ROUND(I182*H182,2)</f>
        <v>0</v>
      </c>
      <c r="K182" s="158"/>
      <c r="L182" s="34"/>
      <c r="M182" s="159" t="s">
        <v>1</v>
      </c>
      <c r="N182" s="160" t="s">
        <v>38</v>
      </c>
      <c r="O182" s="61"/>
      <c r="P182" s="161">
        <f>O182*H182</f>
        <v>0</v>
      </c>
      <c r="Q182" s="161">
        <v>0</v>
      </c>
      <c r="R182" s="161">
        <f>Q182*H182</f>
        <v>0</v>
      </c>
      <c r="S182" s="161">
        <v>0.34499999999999997</v>
      </c>
      <c r="T182" s="162">
        <f>S182*H182</f>
        <v>86.94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135</v>
      </c>
      <c r="AT182" s="163" t="s">
        <v>131</v>
      </c>
      <c r="AU182" s="163" t="s">
        <v>136</v>
      </c>
      <c r="AY182" s="17" t="s">
        <v>127</v>
      </c>
      <c r="BE182" s="164">
        <f>IF(N182="základná",J182,0)</f>
        <v>0</v>
      </c>
      <c r="BF182" s="164">
        <f>IF(N182="znížená",J182,0)</f>
        <v>0</v>
      </c>
      <c r="BG182" s="164">
        <f>IF(N182="zákl. prenesená",J182,0)</f>
        <v>0</v>
      </c>
      <c r="BH182" s="164">
        <f>IF(N182="zníž. prenesená",J182,0)</f>
        <v>0</v>
      </c>
      <c r="BI182" s="164">
        <f>IF(N182="nulová",J182,0)</f>
        <v>0</v>
      </c>
      <c r="BJ182" s="17" t="s">
        <v>136</v>
      </c>
      <c r="BK182" s="164">
        <f>ROUND(I182*H182,2)</f>
        <v>0</v>
      </c>
      <c r="BL182" s="17" t="s">
        <v>135</v>
      </c>
      <c r="BM182" s="163" t="s">
        <v>243</v>
      </c>
    </row>
    <row r="183" spans="1:65" s="13" customFormat="1" ht="11.25">
      <c r="B183" s="165"/>
      <c r="D183" s="166" t="s">
        <v>138</v>
      </c>
      <c r="E183" s="167" t="s">
        <v>1</v>
      </c>
      <c r="F183" s="168" t="s">
        <v>244</v>
      </c>
      <c r="H183" s="169">
        <v>252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138</v>
      </c>
      <c r="AU183" s="167" t="s">
        <v>136</v>
      </c>
      <c r="AV183" s="13" t="s">
        <v>136</v>
      </c>
      <c r="AW183" s="13" t="s">
        <v>29</v>
      </c>
      <c r="AX183" s="13" t="s">
        <v>80</v>
      </c>
      <c r="AY183" s="167" t="s">
        <v>127</v>
      </c>
    </row>
    <row r="184" spans="1:65" s="2" customFormat="1" ht="21.75" customHeight="1">
      <c r="A184" s="33"/>
      <c r="B184" s="150"/>
      <c r="C184" s="151" t="s">
        <v>245</v>
      </c>
      <c r="D184" s="151" t="s">
        <v>131</v>
      </c>
      <c r="E184" s="152" t="s">
        <v>246</v>
      </c>
      <c r="F184" s="153" t="s">
        <v>247</v>
      </c>
      <c r="G184" s="154" t="s">
        <v>248</v>
      </c>
      <c r="H184" s="155">
        <v>351.61399999999998</v>
      </c>
      <c r="I184" s="156"/>
      <c r="J184" s="157">
        <f>ROUND(I184*H184,2)</f>
        <v>0</v>
      </c>
      <c r="K184" s="158"/>
      <c r="L184" s="34"/>
      <c r="M184" s="159" t="s">
        <v>1</v>
      </c>
      <c r="N184" s="160" t="s">
        <v>38</v>
      </c>
      <c r="O184" s="61"/>
      <c r="P184" s="161">
        <f>O184*H184</f>
        <v>0</v>
      </c>
      <c r="Q184" s="161">
        <v>0</v>
      </c>
      <c r="R184" s="161">
        <f>Q184*H184</f>
        <v>0</v>
      </c>
      <c r="S184" s="161">
        <v>0</v>
      </c>
      <c r="T184" s="162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135</v>
      </c>
      <c r="AT184" s="163" t="s">
        <v>131</v>
      </c>
      <c r="AU184" s="163" t="s">
        <v>136</v>
      </c>
      <c r="AY184" s="17" t="s">
        <v>127</v>
      </c>
      <c r="BE184" s="164">
        <f>IF(N184="základná",J184,0)</f>
        <v>0</v>
      </c>
      <c r="BF184" s="164">
        <f>IF(N184="znížená",J184,0)</f>
        <v>0</v>
      </c>
      <c r="BG184" s="164">
        <f>IF(N184="zákl. prenesená",J184,0)</f>
        <v>0</v>
      </c>
      <c r="BH184" s="164">
        <f>IF(N184="zníž. prenesená",J184,0)</f>
        <v>0</v>
      </c>
      <c r="BI184" s="164">
        <f>IF(N184="nulová",J184,0)</f>
        <v>0</v>
      </c>
      <c r="BJ184" s="17" t="s">
        <v>136</v>
      </c>
      <c r="BK184" s="164">
        <f>ROUND(I184*H184,2)</f>
        <v>0</v>
      </c>
      <c r="BL184" s="17" t="s">
        <v>135</v>
      </c>
      <c r="BM184" s="163" t="s">
        <v>249</v>
      </c>
    </row>
    <row r="185" spans="1:65" s="2" customFormat="1" ht="24.2" customHeight="1">
      <c r="A185" s="33"/>
      <c r="B185" s="150"/>
      <c r="C185" s="151" t="s">
        <v>250</v>
      </c>
      <c r="D185" s="151" t="s">
        <v>131</v>
      </c>
      <c r="E185" s="152" t="s">
        <v>251</v>
      </c>
      <c r="F185" s="153" t="s">
        <v>252</v>
      </c>
      <c r="G185" s="154" t="s">
        <v>248</v>
      </c>
      <c r="H185" s="155">
        <v>351.61399999999998</v>
      </c>
      <c r="I185" s="156"/>
      <c r="J185" s="157">
        <f>ROUND(I185*H185,2)</f>
        <v>0</v>
      </c>
      <c r="K185" s="158"/>
      <c r="L185" s="34"/>
      <c r="M185" s="159" t="s">
        <v>1</v>
      </c>
      <c r="N185" s="160" t="s">
        <v>38</v>
      </c>
      <c r="O185" s="61"/>
      <c r="P185" s="161">
        <f>O185*H185</f>
        <v>0</v>
      </c>
      <c r="Q185" s="161">
        <v>0</v>
      </c>
      <c r="R185" s="161">
        <f>Q185*H185</f>
        <v>0</v>
      </c>
      <c r="S185" s="161">
        <v>0</v>
      </c>
      <c r="T185" s="16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135</v>
      </c>
      <c r="AT185" s="163" t="s">
        <v>131</v>
      </c>
      <c r="AU185" s="163" t="s">
        <v>136</v>
      </c>
      <c r="AY185" s="17" t="s">
        <v>127</v>
      </c>
      <c r="BE185" s="164">
        <f>IF(N185="základná",J185,0)</f>
        <v>0</v>
      </c>
      <c r="BF185" s="164">
        <f>IF(N185="znížená",J185,0)</f>
        <v>0</v>
      </c>
      <c r="BG185" s="164">
        <f>IF(N185="zákl. prenesená",J185,0)</f>
        <v>0</v>
      </c>
      <c r="BH185" s="164">
        <f>IF(N185="zníž. prenesená",J185,0)</f>
        <v>0</v>
      </c>
      <c r="BI185" s="164">
        <f>IF(N185="nulová",J185,0)</f>
        <v>0</v>
      </c>
      <c r="BJ185" s="17" t="s">
        <v>136</v>
      </c>
      <c r="BK185" s="164">
        <f>ROUND(I185*H185,2)</f>
        <v>0</v>
      </c>
      <c r="BL185" s="17" t="s">
        <v>135</v>
      </c>
      <c r="BM185" s="163" t="s">
        <v>253</v>
      </c>
    </row>
    <row r="186" spans="1:65" s="2" customFormat="1" ht="24.2" customHeight="1">
      <c r="A186" s="33"/>
      <c r="B186" s="150"/>
      <c r="C186" s="151" t="s">
        <v>254</v>
      </c>
      <c r="D186" s="151" t="s">
        <v>131</v>
      </c>
      <c r="E186" s="152" t="s">
        <v>255</v>
      </c>
      <c r="F186" s="153" t="s">
        <v>256</v>
      </c>
      <c r="G186" s="154" t="s">
        <v>248</v>
      </c>
      <c r="H186" s="155">
        <v>351.61399999999998</v>
      </c>
      <c r="I186" s="156"/>
      <c r="J186" s="157">
        <f>ROUND(I186*H186,2)</f>
        <v>0</v>
      </c>
      <c r="K186" s="158"/>
      <c r="L186" s="34"/>
      <c r="M186" s="159" t="s">
        <v>1</v>
      </c>
      <c r="N186" s="160" t="s">
        <v>38</v>
      </c>
      <c r="O186" s="61"/>
      <c r="P186" s="161">
        <f>O186*H186</f>
        <v>0</v>
      </c>
      <c r="Q186" s="161">
        <v>0</v>
      </c>
      <c r="R186" s="161">
        <f>Q186*H186</f>
        <v>0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135</v>
      </c>
      <c r="AT186" s="163" t="s">
        <v>131</v>
      </c>
      <c r="AU186" s="163" t="s">
        <v>136</v>
      </c>
      <c r="AY186" s="17" t="s">
        <v>127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7" t="s">
        <v>136</v>
      </c>
      <c r="BK186" s="164">
        <f>ROUND(I186*H186,2)</f>
        <v>0</v>
      </c>
      <c r="BL186" s="17" t="s">
        <v>135</v>
      </c>
      <c r="BM186" s="163" t="s">
        <v>257</v>
      </c>
    </row>
    <row r="187" spans="1:65" s="12" customFormat="1" ht="22.9" customHeight="1">
      <c r="B187" s="137"/>
      <c r="D187" s="138" t="s">
        <v>71</v>
      </c>
      <c r="E187" s="148" t="s">
        <v>258</v>
      </c>
      <c r="F187" s="148" t="s">
        <v>259</v>
      </c>
      <c r="I187" s="140"/>
      <c r="J187" s="149">
        <f>BK187</f>
        <v>0</v>
      </c>
      <c r="L187" s="137"/>
      <c r="M187" s="142"/>
      <c r="N187" s="143"/>
      <c r="O187" s="143"/>
      <c r="P187" s="144">
        <f>P188</f>
        <v>0</v>
      </c>
      <c r="Q187" s="143"/>
      <c r="R187" s="144">
        <f>R188</f>
        <v>0</v>
      </c>
      <c r="S187" s="143"/>
      <c r="T187" s="145">
        <f>T188</f>
        <v>0</v>
      </c>
      <c r="AR187" s="138" t="s">
        <v>80</v>
      </c>
      <c r="AT187" s="146" t="s">
        <v>71</v>
      </c>
      <c r="AU187" s="146" t="s">
        <v>80</v>
      </c>
      <c r="AY187" s="138" t="s">
        <v>127</v>
      </c>
      <c r="BK187" s="147">
        <f>BK188</f>
        <v>0</v>
      </c>
    </row>
    <row r="188" spans="1:65" s="2" customFormat="1" ht="24.2" customHeight="1">
      <c r="A188" s="33"/>
      <c r="B188" s="150"/>
      <c r="C188" s="151" t="s">
        <v>260</v>
      </c>
      <c r="D188" s="151" t="s">
        <v>131</v>
      </c>
      <c r="E188" s="152" t="s">
        <v>261</v>
      </c>
      <c r="F188" s="153" t="s">
        <v>262</v>
      </c>
      <c r="G188" s="154" t="s">
        <v>248</v>
      </c>
      <c r="H188" s="155">
        <v>812.77300000000002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38</v>
      </c>
      <c r="O188" s="61"/>
      <c r="P188" s="161">
        <f>O188*H188</f>
        <v>0</v>
      </c>
      <c r="Q188" s="161">
        <v>0</v>
      </c>
      <c r="R188" s="161">
        <f>Q188*H188</f>
        <v>0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135</v>
      </c>
      <c r="AT188" s="163" t="s">
        <v>131</v>
      </c>
      <c r="AU188" s="163" t="s">
        <v>136</v>
      </c>
      <c r="AY188" s="17" t="s">
        <v>127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7" t="s">
        <v>136</v>
      </c>
      <c r="BK188" s="164">
        <f>ROUND(I188*H188,2)</f>
        <v>0</v>
      </c>
      <c r="BL188" s="17" t="s">
        <v>135</v>
      </c>
      <c r="BM188" s="163" t="s">
        <v>263</v>
      </c>
    </row>
    <row r="189" spans="1:65" s="12" customFormat="1" ht="25.9" customHeight="1">
      <c r="B189" s="137"/>
      <c r="D189" s="138" t="s">
        <v>71</v>
      </c>
      <c r="E189" s="139" t="s">
        <v>264</v>
      </c>
      <c r="F189" s="139" t="s">
        <v>265</v>
      </c>
      <c r="I189" s="140"/>
      <c r="J189" s="141">
        <f>BK189</f>
        <v>0</v>
      </c>
      <c r="L189" s="137"/>
      <c r="M189" s="142"/>
      <c r="N189" s="143"/>
      <c r="O189" s="143"/>
      <c r="P189" s="144">
        <f>P190</f>
        <v>0</v>
      </c>
      <c r="Q189" s="143"/>
      <c r="R189" s="144">
        <f>R190</f>
        <v>0</v>
      </c>
      <c r="S189" s="143"/>
      <c r="T189" s="145">
        <f>T190</f>
        <v>0</v>
      </c>
      <c r="AR189" s="138" t="s">
        <v>80</v>
      </c>
      <c r="AT189" s="146" t="s">
        <v>71</v>
      </c>
      <c r="AU189" s="146" t="s">
        <v>72</v>
      </c>
      <c r="AY189" s="138" t="s">
        <v>127</v>
      </c>
      <c r="BK189" s="147">
        <f>BK190</f>
        <v>0</v>
      </c>
    </row>
    <row r="190" spans="1:65" s="12" customFormat="1" ht="22.9" customHeight="1">
      <c r="B190" s="137"/>
      <c r="D190" s="138" t="s">
        <v>71</v>
      </c>
      <c r="E190" s="148" t="s">
        <v>266</v>
      </c>
      <c r="F190" s="148" t="s">
        <v>267</v>
      </c>
      <c r="I190" s="140"/>
      <c r="J190" s="149">
        <f>BK190</f>
        <v>0</v>
      </c>
      <c r="L190" s="137"/>
      <c r="M190" s="142"/>
      <c r="N190" s="143"/>
      <c r="O190" s="143"/>
      <c r="P190" s="144">
        <f>SUM(P191:P194)</f>
        <v>0</v>
      </c>
      <c r="Q190" s="143"/>
      <c r="R190" s="144">
        <f>SUM(R191:R194)</f>
        <v>0</v>
      </c>
      <c r="S190" s="143"/>
      <c r="T190" s="145">
        <f>SUM(T191:T194)</f>
        <v>0</v>
      </c>
      <c r="AR190" s="138" t="s">
        <v>80</v>
      </c>
      <c r="AT190" s="146" t="s">
        <v>71</v>
      </c>
      <c r="AU190" s="146" t="s">
        <v>80</v>
      </c>
      <c r="AY190" s="138" t="s">
        <v>127</v>
      </c>
      <c r="BK190" s="147">
        <f>SUM(BK191:BK194)</f>
        <v>0</v>
      </c>
    </row>
    <row r="191" spans="1:65" s="2" customFormat="1" ht="24.2" customHeight="1">
      <c r="A191" s="33"/>
      <c r="B191" s="150"/>
      <c r="C191" s="151" t="s">
        <v>80</v>
      </c>
      <c r="D191" s="151" t="s">
        <v>131</v>
      </c>
      <c r="E191" s="152" t="s">
        <v>268</v>
      </c>
      <c r="F191" s="153" t="s">
        <v>269</v>
      </c>
      <c r="G191" s="154" t="s">
        <v>248</v>
      </c>
      <c r="H191" s="155">
        <v>633.15200000000004</v>
      </c>
      <c r="I191" s="156"/>
      <c r="J191" s="157">
        <f>ROUND(I191*H191,2)</f>
        <v>0</v>
      </c>
      <c r="K191" s="158"/>
      <c r="L191" s="34"/>
      <c r="M191" s="159" t="s">
        <v>1</v>
      </c>
      <c r="N191" s="160" t="s">
        <v>38</v>
      </c>
      <c r="O191" s="61"/>
      <c r="P191" s="161">
        <f>O191*H191</f>
        <v>0</v>
      </c>
      <c r="Q191" s="161">
        <v>0</v>
      </c>
      <c r="R191" s="161">
        <f>Q191*H191</f>
        <v>0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135</v>
      </c>
      <c r="AT191" s="163" t="s">
        <v>131</v>
      </c>
      <c r="AU191" s="163" t="s">
        <v>136</v>
      </c>
      <c r="AY191" s="17" t="s">
        <v>127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136</v>
      </c>
      <c r="BK191" s="164">
        <f>ROUND(I191*H191,2)</f>
        <v>0</v>
      </c>
      <c r="BL191" s="17" t="s">
        <v>135</v>
      </c>
      <c r="BM191" s="163" t="s">
        <v>270</v>
      </c>
    </row>
    <row r="192" spans="1:65" s="13" customFormat="1" ht="11.25">
      <c r="B192" s="165"/>
      <c r="D192" s="166" t="s">
        <v>138</v>
      </c>
      <c r="E192" s="167" t="s">
        <v>1</v>
      </c>
      <c r="F192" s="168" t="s">
        <v>271</v>
      </c>
      <c r="H192" s="169">
        <v>316.57600000000002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138</v>
      </c>
      <c r="AU192" s="167" t="s">
        <v>136</v>
      </c>
      <c r="AV192" s="13" t="s">
        <v>136</v>
      </c>
      <c r="AW192" s="13" t="s">
        <v>29</v>
      </c>
      <c r="AX192" s="13" t="s">
        <v>72</v>
      </c>
      <c r="AY192" s="167" t="s">
        <v>127</v>
      </c>
    </row>
    <row r="193" spans="1:65" s="13" customFormat="1" ht="11.25">
      <c r="B193" s="165"/>
      <c r="D193" s="166" t="s">
        <v>138</v>
      </c>
      <c r="E193" s="167" t="s">
        <v>1</v>
      </c>
      <c r="F193" s="168" t="s">
        <v>272</v>
      </c>
      <c r="H193" s="169">
        <v>316.57600000000002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138</v>
      </c>
      <c r="AU193" s="167" t="s">
        <v>136</v>
      </c>
      <c r="AV193" s="13" t="s">
        <v>136</v>
      </c>
      <c r="AW193" s="13" t="s">
        <v>29</v>
      </c>
      <c r="AX193" s="13" t="s">
        <v>72</v>
      </c>
      <c r="AY193" s="167" t="s">
        <v>127</v>
      </c>
    </row>
    <row r="194" spans="1:65" s="14" customFormat="1" ht="11.25">
      <c r="B194" s="185"/>
      <c r="D194" s="166" t="s">
        <v>138</v>
      </c>
      <c r="E194" s="186" t="s">
        <v>1</v>
      </c>
      <c r="F194" s="187" t="s">
        <v>156</v>
      </c>
      <c r="H194" s="188">
        <v>633.15200000000004</v>
      </c>
      <c r="I194" s="189"/>
      <c r="L194" s="185"/>
      <c r="M194" s="190"/>
      <c r="N194" s="191"/>
      <c r="O194" s="191"/>
      <c r="P194" s="191"/>
      <c r="Q194" s="191"/>
      <c r="R194" s="191"/>
      <c r="S194" s="191"/>
      <c r="T194" s="192"/>
      <c r="AT194" s="186" t="s">
        <v>138</v>
      </c>
      <c r="AU194" s="186" t="s">
        <v>136</v>
      </c>
      <c r="AV194" s="14" t="s">
        <v>135</v>
      </c>
      <c r="AW194" s="14" t="s">
        <v>29</v>
      </c>
      <c r="AX194" s="14" t="s">
        <v>80</v>
      </c>
      <c r="AY194" s="186" t="s">
        <v>127</v>
      </c>
    </row>
    <row r="195" spans="1:65" s="12" customFormat="1" ht="25.9" customHeight="1">
      <c r="B195" s="137"/>
      <c r="D195" s="138" t="s">
        <v>71</v>
      </c>
      <c r="E195" s="139" t="s">
        <v>273</v>
      </c>
      <c r="F195" s="139" t="s">
        <v>274</v>
      </c>
      <c r="I195" s="140"/>
      <c r="J195" s="141">
        <f>BK195</f>
        <v>0</v>
      </c>
      <c r="L195" s="137"/>
      <c r="M195" s="142"/>
      <c r="N195" s="143"/>
      <c r="O195" s="143"/>
      <c r="P195" s="144">
        <f>P196+P202+P216</f>
        <v>0</v>
      </c>
      <c r="Q195" s="143"/>
      <c r="R195" s="144">
        <f>R196+R202+R216</f>
        <v>4.6844377999999995</v>
      </c>
      <c r="S195" s="143"/>
      <c r="T195" s="145">
        <f>T196+T202+T216</f>
        <v>6.9480000000000004</v>
      </c>
      <c r="AR195" s="138" t="s">
        <v>80</v>
      </c>
      <c r="AT195" s="146" t="s">
        <v>71</v>
      </c>
      <c r="AU195" s="146" t="s">
        <v>72</v>
      </c>
      <c r="AY195" s="138" t="s">
        <v>127</v>
      </c>
      <c r="BK195" s="147">
        <f>BK196+BK202+BK216</f>
        <v>0</v>
      </c>
    </row>
    <row r="196" spans="1:65" s="12" customFormat="1" ht="22.9" customHeight="1">
      <c r="B196" s="137"/>
      <c r="D196" s="138" t="s">
        <v>71</v>
      </c>
      <c r="E196" s="148" t="s">
        <v>275</v>
      </c>
      <c r="F196" s="148" t="s">
        <v>276</v>
      </c>
      <c r="I196" s="140"/>
      <c r="J196" s="149">
        <f>BK196</f>
        <v>0</v>
      </c>
      <c r="L196" s="137"/>
      <c r="M196" s="142"/>
      <c r="N196" s="143"/>
      <c r="O196" s="143"/>
      <c r="P196" s="144">
        <f>SUM(P197:P201)</f>
        <v>0</v>
      </c>
      <c r="Q196" s="143"/>
      <c r="R196" s="144">
        <f>SUM(R197:R201)</f>
        <v>0.58684499999999995</v>
      </c>
      <c r="S196" s="143"/>
      <c r="T196" s="145">
        <f>SUM(T197:T201)</f>
        <v>0</v>
      </c>
      <c r="AR196" s="138" t="s">
        <v>136</v>
      </c>
      <c r="AT196" s="146" t="s">
        <v>71</v>
      </c>
      <c r="AU196" s="146" t="s">
        <v>80</v>
      </c>
      <c r="AY196" s="138" t="s">
        <v>127</v>
      </c>
      <c r="BK196" s="147">
        <f>SUM(BK197:BK201)</f>
        <v>0</v>
      </c>
    </row>
    <row r="197" spans="1:65" s="2" customFormat="1" ht="21.75" customHeight="1">
      <c r="A197" s="33"/>
      <c r="B197" s="150"/>
      <c r="C197" s="151" t="s">
        <v>277</v>
      </c>
      <c r="D197" s="151" t="s">
        <v>131</v>
      </c>
      <c r="E197" s="152" t="s">
        <v>278</v>
      </c>
      <c r="F197" s="153" t="s">
        <v>279</v>
      </c>
      <c r="G197" s="154" t="s">
        <v>166</v>
      </c>
      <c r="H197" s="155">
        <v>1701</v>
      </c>
      <c r="I197" s="156"/>
      <c r="J197" s="157">
        <f>ROUND(I197*H197,2)</f>
        <v>0</v>
      </c>
      <c r="K197" s="158"/>
      <c r="L197" s="34"/>
      <c r="M197" s="159" t="s">
        <v>1</v>
      </c>
      <c r="N197" s="160" t="s">
        <v>38</v>
      </c>
      <c r="O197" s="61"/>
      <c r="P197" s="161">
        <f>O197*H197</f>
        <v>0</v>
      </c>
      <c r="Q197" s="161">
        <v>0</v>
      </c>
      <c r="R197" s="161">
        <f>Q197*H197</f>
        <v>0</v>
      </c>
      <c r="S197" s="161">
        <v>0</v>
      </c>
      <c r="T197" s="162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169</v>
      </c>
      <c r="AT197" s="163" t="s">
        <v>131</v>
      </c>
      <c r="AU197" s="163" t="s">
        <v>136</v>
      </c>
      <c r="AY197" s="17" t="s">
        <v>127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136</v>
      </c>
      <c r="BK197" s="164">
        <f>ROUND(I197*H197,2)</f>
        <v>0</v>
      </c>
      <c r="BL197" s="17" t="s">
        <v>169</v>
      </c>
      <c r="BM197" s="163" t="s">
        <v>280</v>
      </c>
    </row>
    <row r="198" spans="1:65" s="13" customFormat="1" ht="11.25">
      <c r="B198" s="165"/>
      <c r="D198" s="166" t="s">
        <v>138</v>
      </c>
      <c r="E198" s="167" t="s">
        <v>1</v>
      </c>
      <c r="F198" s="168" t="s">
        <v>168</v>
      </c>
      <c r="H198" s="169">
        <v>1701</v>
      </c>
      <c r="I198" s="170"/>
      <c r="L198" s="165"/>
      <c r="M198" s="171"/>
      <c r="N198" s="172"/>
      <c r="O198" s="172"/>
      <c r="P198" s="172"/>
      <c r="Q198" s="172"/>
      <c r="R198" s="172"/>
      <c r="S198" s="172"/>
      <c r="T198" s="173"/>
      <c r="AT198" s="167" t="s">
        <v>138</v>
      </c>
      <c r="AU198" s="167" t="s">
        <v>136</v>
      </c>
      <c r="AV198" s="13" t="s">
        <v>136</v>
      </c>
      <c r="AW198" s="13" t="s">
        <v>29</v>
      </c>
      <c r="AX198" s="13" t="s">
        <v>80</v>
      </c>
      <c r="AY198" s="167" t="s">
        <v>127</v>
      </c>
    </row>
    <row r="199" spans="1:65" s="2" customFormat="1" ht="16.5" customHeight="1">
      <c r="A199" s="33"/>
      <c r="B199" s="150"/>
      <c r="C199" s="174" t="s">
        <v>281</v>
      </c>
      <c r="D199" s="174" t="s">
        <v>141</v>
      </c>
      <c r="E199" s="175" t="s">
        <v>282</v>
      </c>
      <c r="F199" s="176" t="s">
        <v>283</v>
      </c>
      <c r="G199" s="177" t="s">
        <v>166</v>
      </c>
      <c r="H199" s="178">
        <v>1956.15</v>
      </c>
      <c r="I199" s="179"/>
      <c r="J199" s="180">
        <f>ROUND(I199*H199,2)</f>
        <v>0</v>
      </c>
      <c r="K199" s="181"/>
      <c r="L199" s="182"/>
      <c r="M199" s="183" t="s">
        <v>1</v>
      </c>
      <c r="N199" s="184" t="s">
        <v>38</v>
      </c>
      <c r="O199" s="61"/>
      <c r="P199" s="161">
        <f>O199*H199</f>
        <v>0</v>
      </c>
      <c r="Q199" s="161">
        <v>2.9999999999999997E-4</v>
      </c>
      <c r="R199" s="161">
        <f>Q199*H199</f>
        <v>0.58684499999999995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284</v>
      </c>
      <c r="AT199" s="163" t="s">
        <v>141</v>
      </c>
      <c r="AU199" s="163" t="s">
        <v>136</v>
      </c>
      <c r="AY199" s="17" t="s">
        <v>127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7" t="s">
        <v>136</v>
      </c>
      <c r="BK199" s="164">
        <f>ROUND(I199*H199,2)</f>
        <v>0</v>
      </c>
      <c r="BL199" s="17" t="s">
        <v>169</v>
      </c>
      <c r="BM199" s="163" t="s">
        <v>285</v>
      </c>
    </row>
    <row r="200" spans="1:65" s="13" customFormat="1" ht="11.25">
      <c r="B200" s="165"/>
      <c r="D200" s="166" t="s">
        <v>138</v>
      </c>
      <c r="F200" s="168" t="s">
        <v>286</v>
      </c>
      <c r="H200" s="169">
        <v>1956.15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138</v>
      </c>
      <c r="AU200" s="167" t="s">
        <v>136</v>
      </c>
      <c r="AV200" s="13" t="s">
        <v>136</v>
      </c>
      <c r="AW200" s="13" t="s">
        <v>3</v>
      </c>
      <c r="AX200" s="13" t="s">
        <v>80</v>
      </c>
      <c r="AY200" s="167" t="s">
        <v>127</v>
      </c>
    </row>
    <row r="201" spans="1:65" s="2" customFormat="1" ht="24.2" customHeight="1">
      <c r="A201" s="33"/>
      <c r="B201" s="150"/>
      <c r="C201" s="151" t="s">
        <v>287</v>
      </c>
      <c r="D201" s="151" t="s">
        <v>131</v>
      </c>
      <c r="E201" s="152" t="s">
        <v>288</v>
      </c>
      <c r="F201" s="153" t="s">
        <v>289</v>
      </c>
      <c r="G201" s="154" t="s">
        <v>248</v>
      </c>
      <c r="H201" s="155">
        <v>0.58699999999999997</v>
      </c>
      <c r="I201" s="156"/>
      <c r="J201" s="157">
        <f>ROUND(I201*H201,2)</f>
        <v>0</v>
      </c>
      <c r="K201" s="158"/>
      <c r="L201" s="34"/>
      <c r="M201" s="159" t="s">
        <v>1</v>
      </c>
      <c r="N201" s="160" t="s">
        <v>38</v>
      </c>
      <c r="O201" s="61"/>
      <c r="P201" s="161">
        <f>O201*H201</f>
        <v>0</v>
      </c>
      <c r="Q201" s="161">
        <v>0</v>
      </c>
      <c r="R201" s="161">
        <f>Q201*H201</f>
        <v>0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169</v>
      </c>
      <c r="AT201" s="163" t="s">
        <v>131</v>
      </c>
      <c r="AU201" s="163" t="s">
        <v>136</v>
      </c>
      <c r="AY201" s="17" t="s">
        <v>127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7" t="s">
        <v>136</v>
      </c>
      <c r="BK201" s="164">
        <f>ROUND(I201*H201,2)</f>
        <v>0</v>
      </c>
      <c r="BL201" s="17" t="s">
        <v>169</v>
      </c>
      <c r="BM201" s="163" t="s">
        <v>290</v>
      </c>
    </row>
    <row r="202" spans="1:65" s="12" customFormat="1" ht="22.9" customHeight="1">
      <c r="B202" s="137"/>
      <c r="D202" s="138" t="s">
        <v>71</v>
      </c>
      <c r="E202" s="148" t="s">
        <v>291</v>
      </c>
      <c r="F202" s="148" t="s">
        <v>292</v>
      </c>
      <c r="I202" s="140"/>
      <c r="J202" s="149">
        <f>BK202</f>
        <v>0</v>
      </c>
      <c r="L202" s="137"/>
      <c r="M202" s="142"/>
      <c r="N202" s="143"/>
      <c r="O202" s="143"/>
      <c r="P202" s="144">
        <f>SUM(P203:P215)</f>
        <v>0</v>
      </c>
      <c r="Q202" s="143"/>
      <c r="R202" s="144">
        <f>SUM(R203:R215)</f>
        <v>3.9430999999999998</v>
      </c>
      <c r="S202" s="143"/>
      <c r="T202" s="145">
        <f>SUM(T203:T215)</f>
        <v>6.9480000000000004</v>
      </c>
      <c r="AR202" s="138" t="s">
        <v>136</v>
      </c>
      <c r="AT202" s="146" t="s">
        <v>71</v>
      </c>
      <c r="AU202" s="146" t="s">
        <v>80</v>
      </c>
      <c r="AY202" s="138" t="s">
        <v>127</v>
      </c>
      <c r="BK202" s="147">
        <f>SUM(BK203:BK215)</f>
        <v>0</v>
      </c>
    </row>
    <row r="203" spans="1:65" s="2" customFormat="1" ht="24.2" customHeight="1">
      <c r="A203" s="33"/>
      <c r="B203" s="150"/>
      <c r="C203" s="151" t="s">
        <v>293</v>
      </c>
      <c r="D203" s="151" t="s">
        <v>131</v>
      </c>
      <c r="E203" s="152" t="s">
        <v>294</v>
      </c>
      <c r="F203" s="153" t="s">
        <v>295</v>
      </c>
      <c r="G203" s="154" t="s">
        <v>134</v>
      </c>
      <c r="H203" s="155">
        <v>4</v>
      </c>
      <c r="I203" s="156"/>
      <c r="J203" s="157">
        <f>ROUND(I203*H203,2)</f>
        <v>0</v>
      </c>
      <c r="K203" s="158"/>
      <c r="L203" s="34"/>
      <c r="M203" s="159" t="s">
        <v>1</v>
      </c>
      <c r="N203" s="160" t="s">
        <v>38</v>
      </c>
      <c r="O203" s="61"/>
      <c r="P203" s="161">
        <f>O203*H203</f>
        <v>0</v>
      </c>
      <c r="Q203" s="161">
        <v>3.2000000000000003E-4</v>
      </c>
      <c r="R203" s="161">
        <f>Q203*H203</f>
        <v>1.2800000000000001E-3</v>
      </c>
      <c r="S203" s="161">
        <v>0</v>
      </c>
      <c r="T203" s="162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169</v>
      </c>
      <c r="AT203" s="163" t="s">
        <v>131</v>
      </c>
      <c r="AU203" s="163" t="s">
        <v>136</v>
      </c>
      <c r="AY203" s="17" t="s">
        <v>127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136</v>
      </c>
      <c r="BK203" s="164">
        <f>ROUND(I203*H203,2)</f>
        <v>0</v>
      </c>
      <c r="BL203" s="17" t="s">
        <v>169</v>
      </c>
      <c r="BM203" s="163" t="s">
        <v>296</v>
      </c>
    </row>
    <row r="204" spans="1:65" s="13" customFormat="1" ht="11.25">
      <c r="B204" s="165"/>
      <c r="D204" s="166" t="s">
        <v>138</v>
      </c>
      <c r="E204" s="167" t="s">
        <v>1</v>
      </c>
      <c r="F204" s="168" t="s">
        <v>297</v>
      </c>
      <c r="H204" s="169">
        <v>4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138</v>
      </c>
      <c r="AU204" s="167" t="s">
        <v>136</v>
      </c>
      <c r="AV204" s="13" t="s">
        <v>136</v>
      </c>
      <c r="AW204" s="13" t="s">
        <v>29</v>
      </c>
      <c r="AX204" s="13" t="s">
        <v>72</v>
      </c>
      <c r="AY204" s="167" t="s">
        <v>127</v>
      </c>
    </row>
    <row r="205" spans="1:65" s="14" customFormat="1" ht="11.25">
      <c r="B205" s="185"/>
      <c r="D205" s="166" t="s">
        <v>138</v>
      </c>
      <c r="E205" s="186" t="s">
        <v>1</v>
      </c>
      <c r="F205" s="187" t="s">
        <v>156</v>
      </c>
      <c r="H205" s="188">
        <v>4</v>
      </c>
      <c r="I205" s="189"/>
      <c r="L205" s="185"/>
      <c r="M205" s="190"/>
      <c r="N205" s="191"/>
      <c r="O205" s="191"/>
      <c r="P205" s="191"/>
      <c r="Q205" s="191"/>
      <c r="R205" s="191"/>
      <c r="S205" s="191"/>
      <c r="T205" s="192"/>
      <c r="AT205" s="186" t="s">
        <v>138</v>
      </c>
      <c r="AU205" s="186" t="s">
        <v>136</v>
      </c>
      <c r="AV205" s="14" t="s">
        <v>135</v>
      </c>
      <c r="AW205" s="14" t="s">
        <v>29</v>
      </c>
      <c r="AX205" s="14" t="s">
        <v>80</v>
      </c>
      <c r="AY205" s="186" t="s">
        <v>127</v>
      </c>
    </row>
    <row r="206" spans="1:65" s="2" customFormat="1" ht="16.5" customHeight="1">
      <c r="A206" s="33"/>
      <c r="B206" s="150"/>
      <c r="C206" s="174" t="s">
        <v>298</v>
      </c>
      <c r="D206" s="174" t="s">
        <v>141</v>
      </c>
      <c r="E206" s="175" t="s">
        <v>299</v>
      </c>
      <c r="F206" s="176" t="s">
        <v>300</v>
      </c>
      <c r="G206" s="177" t="s">
        <v>134</v>
      </c>
      <c r="H206" s="178">
        <v>4</v>
      </c>
      <c r="I206" s="179"/>
      <c r="J206" s="180">
        <f>ROUND(I206*H206,2)</f>
        <v>0</v>
      </c>
      <c r="K206" s="181"/>
      <c r="L206" s="182"/>
      <c r="M206" s="183" t="s">
        <v>1</v>
      </c>
      <c r="N206" s="184" t="s">
        <v>38</v>
      </c>
      <c r="O206" s="61"/>
      <c r="P206" s="161">
        <f>O206*H206</f>
        <v>0</v>
      </c>
      <c r="Q206" s="161">
        <v>0.4173</v>
      </c>
      <c r="R206" s="161">
        <f>Q206*H206</f>
        <v>1.6692</v>
      </c>
      <c r="S206" s="161">
        <v>0</v>
      </c>
      <c r="T206" s="162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284</v>
      </c>
      <c r="AT206" s="163" t="s">
        <v>141</v>
      </c>
      <c r="AU206" s="163" t="s">
        <v>136</v>
      </c>
      <c r="AY206" s="17" t="s">
        <v>127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136</v>
      </c>
      <c r="BK206" s="164">
        <f>ROUND(I206*H206,2)</f>
        <v>0</v>
      </c>
      <c r="BL206" s="17" t="s">
        <v>169</v>
      </c>
      <c r="BM206" s="163" t="s">
        <v>301</v>
      </c>
    </row>
    <row r="207" spans="1:65" s="13" customFormat="1" ht="11.25">
      <c r="B207" s="165"/>
      <c r="D207" s="166" t="s">
        <v>138</v>
      </c>
      <c r="E207" s="167" t="s">
        <v>1</v>
      </c>
      <c r="F207" s="168" t="s">
        <v>302</v>
      </c>
      <c r="H207" s="169">
        <v>4</v>
      </c>
      <c r="I207" s="170"/>
      <c r="L207" s="165"/>
      <c r="M207" s="171"/>
      <c r="N207" s="172"/>
      <c r="O207" s="172"/>
      <c r="P207" s="172"/>
      <c r="Q207" s="172"/>
      <c r="R207" s="172"/>
      <c r="S207" s="172"/>
      <c r="T207" s="173"/>
      <c r="AT207" s="167" t="s">
        <v>138</v>
      </c>
      <c r="AU207" s="167" t="s">
        <v>136</v>
      </c>
      <c r="AV207" s="13" t="s">
        <v>136</v>
      </c>
      <c r="AW207" s="13" t="s">
        <v>29</v>
      </c>
      <c r="AX207" s="13" t="s">
        <v>80</v>
      </c>
      <c r="AY207" s="167" t="s">
        <v>127</v>
      </c>
    </row>
    <row r="208" spans="1:65" s="2" customFormat="1" ht="33" customHeight="1">
      <c r="A208" s="33"/>
      <c r="B208" s="150"/>
      <c r="C208" s="174" t="s">
        <v>303</v>
      </c>
      <c r="D208" s="174" t="s">
        <v>141</v>
      </c>
      <c r="E208" s="175" t="s">
        <v>304</v>
      </c>
      <c r="F208" s="176" t="s">
        <v>305</v>
      </c>
      <c r="G208" s="177" t="s">
        <v>134</v>
      </c>
      <c r="H208" s="178">
        <v>6</v>
      </c>
      <c r="I208" s="179"/>
      <c r="J208" s="180">
        <f>ROUND(I208*H208,2)</f>
        <v>0</v>
      </c>
      <c r="K208" s="181"/>
      <c r="L208" s="182"/>
      <c r="M208" s="183" t="s">
        <v>1</v>
      </c>
      <c r="N208" s="184" t="s">
        <v>38</v>
      </c>
      <c r="O208" s="61"/>
      <c r="P208" s="161">
        <f>O208*H208</f>
        <v>0</v>
      </c>
      <c r="Q208" s="161">
        <v>0.32</v>
      </c>
      <c r="R208" s="161">
        <f>Q208*H208</f>
        <v>1.92</v>
      </c>
      <c r="S208" s="161">
        <v>0</v>
      </c>
      <c r="T208" s="16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284</v>
      </c>
      <c r="AT208" s="163" t="s">
        <v>141</v>
      </c>
      <c r="AU208" s="163" t="s">
        <v>136</v>
      </c>
      <c r="AY208" s="17" t="s">
        <v>127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7" t="s">
        <v>136</v>
      </c>
      <c r="BK208" s="164">
        <f>ROUND(I208*H208,2)</f>
        <v>0</v>
      </c>
      <c r="BL208" s="17" t="s">
        <v>169</v>
      </c>
      <c r="BM208" s="163" t="s">
        <v>306</v>
      </c>
    </row>
    <row r="209" spans="1:65" s="13" customFormat="1" ht="11.25">
      <c r="B209" s="165"/>
      <c r="D209" s="166" t="s">
        <v>138</v>
      </c>
      <c r="E209" s="167" t="s">
        <v>1</v>
      </c>
      <c r="F209" s="168" t="s">
        <v>307</v>
      </c>
      <c r="H209" s="169">
        <v>6</v>
      </c>
      <c r="I209" s="170"/>
      <c r="L209" s="165"/>
      <c r="M209" s="171"/>
      <c r="N209" s="172"/>
      <c r="O209" s="172"/>
      <c r="P209" s="172"/>
      <c r="Q209" s="172"/>
      <c r="R209" s="172"/>
      <c r="S209" s="172"/>
      <c r="T209" s="173"/>
      <c r="AT209" s="167" t="s">
        <v>138</v>
      </c>
      <c r="AU209" s="167" t="s">
        <v>136</v>
      </c>
      <c r="AV209" s="13" t="s">
        <v>136</v>
      </c>
      <c r="AW209" s="13" t="s">
        <v>29</v>
      </c>
      <c r="AX209" s="13" t="s">
        <v>80</v>
      </c>
      <c r="AY209" s="167" t="s">
        <v>127</v>
      </c>
    </row>
    <row r="210" spans="1:65" s="2" customFormat="1" ht="24.2" customHeight="1">
      <c r="A210" s="33"/>
      <c r="B210" s="150"/>
      <c r="C210" s="151" t="s">
        <v>308</v>
      </c>
      <c r="D210" s="151" t="s">
        <v>131</v>
      </c>
      <c r="E210" s="152" t="s">
        <v>309</v>
      </c>
      <c r="F210" s="153" t="s">
        <v>310</v>
      </c>
      <c r="G210" s="154" t="s">
        <v>134</v>
      </c>
      <c r="H210" s="155">
        <v>6</v>
      </c>
      <c r="I210" s="156"/>
      <c r="J210" s="157">
        <f>ROUND(I210*H210,2)</f>
        <v>0</v>
      </c>
      <c r="K210" s="158"/>
      <c r="L210" s="34"/>
      <c r="M210" s="159" t="s">
        <v>1</v>
      </c>
      <c r="N210" s="160" t="s">
        <v>38</v>
      </c>
      <c r="O210" s="61"/>
      <c r="P210" s="161">
        <f>O210*H210</f>
        <v>0</v>
      </c>
      <c r="Q210" s="161">
        <v>8.7000000000000001E-4</v>
      </c>
      <c r="R210" s="161">
        <f>Q210*H210</f>
        <v>5.2199999999999998E-3</v>
      </c>
      <c r="S210" s="161">
        <v>0</v>
      </c>
      <c r="T210" s="162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3" t="s">
        <v>169</v>
      </c>
      <c r="AT210" s="163" t="s">
        <v>131</v>
      </c>
      <c r="AU210" s="163" t="s">
        <v>136</v>
      </c>
      <c r="AY210" s="17" t="s">
        <v>127</v>
      </c>
      <c r="BE210" s="164">
        <f>IF(N210="základná",J210,0)</f>
        <v>0</v>
      </c>
      <c r="BF210" s="164">
        <f>IF(N210="znížená",J210,0)</f>
        <v>0</v>
      </c>
      <c r="BG210" s="164">
        <f>IF(N210="zákl. prenesená",J210,0)</f>
        <v>0</v>
      </c>
      <c r="BH210" s="164">
        <f>IF(N210="zníž. prenesená",J210,0)</f>
        <v>0</v>
      </c>
      <c r="BI210" s="164">
        <f>IF(N210="nulová",J210,0)</f>
        <v>0</v>
      </c>
      <c r="BJ210" s="17" t="s">
        <v>136</v>
      </c>
      <c r="BK210" s="164">
        <f>ROUND(I210*H210,2)</f>
        <v>0</v>
      </c>
      <c r="BL210" s="17" t="s">
        <v>169</v>
      </c>
      <c r="BM210" s="163" t="s">
        <v>311</v>
      </c>
    </row>
    <row r="211" spans="1:65" s="13" customFormat="1" ht="11.25">
      <c r="B211" s="165"/>
      <c r="D211" s="166" t="s">
        <v>138</v>
      </c>
      <c r="E211" s="167" t="s">
        <v>1</v>
      </c>
      <c r="F211" s="168" t="s">
        <v>312</v>
      </c>
      <c r="H211" s="169">
        <v>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138</v>
      </c>
      <c r="AU211" s="167" t="s">
        <v>136</v>
      </c>
      <c r="AV211" s="13" t="s">
        <v>136</v>
      </c>
      <c r="AW211" s="13" t="s">
        <v>29</v>
      </c>
      <c r="AX211" s="13" t="s">
        <v>80</v>
      </c>
      <c r="AY211" s="167" t="s">
        <v>127</v>
      </c>
    </row>
    <row r="212" spans="1:65" s="2" customFormat="1" ht="33" customHeight="1">
      <c r="A212" s="33"/>
      <c r="B212" s="150"/>
      <c r="C212" s="151" t="s">
        <v>313</v>
      </c>
      <c r="D212" s="151" t="s">
        <v>131</v>
      </c>
      <c r="E212" s="152" t="s">
        <v>314</v>
      </c>
      <c r="F212" s="153" t="s">
        <v>315</v>
      </c>
      <c r="G212" s="154" t="s">
        <v>316</v>
      </c>
      <c r="H212" s="155">
        <v>6948</v>
      </c>
      <c r="I212" s="156"/>
      <c r="J212" s="157">
        <f>ROUND(I212*H212,2)</f>
        <v>0</v>
      </c>
      <c r="K212" s="158"/>
      <c r="L212" s="34"/>
      <c r="M212" s="159" t="s">
        <v>1</v>
      </c>
      <c r="N212" s="160" t="s">
        <v>38</v>
      </c>
      <c r="O212" s="61"/>
      <c r="P212" s="161">
        <f>O212*H212</f>
        <v>0</v>
      </c>
      <c r="Q212" s="161">
        <v>5.0000000000000002E-5</v>
      </c>
      <c r="R212" s="161">
        <f>Q212*H212</f>
        <v>0.34740000000000004</v>
      </c>
      <c r="S212" s="161">
        <v>1E-3</v>
      </c>
      <c r="T212" s="162">
        <f>S212*H212</f>
        <v>6.9480000000000004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169</v>
      </c>
      <c r="AT212" s="163" t="s">
        <v>131</v>
      </c>
      <c r="AU212" s="163" t="s">
        <v>136</v>
      </c>
      <c r="AY212" s="17" t="s">
        <v>127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136</v>
      </c>
      <c r="BK212" s="164">
        <f>ROUND(I212*H212,2)</f>
        <v>0</v>
      </c>
      <c r="BL212" s="17" t="s">
        <v>169</v>
      </c>
      <c r="BM212" s="163" t="s">
        <v>317</v>
      </c>
    </row>
    <row r="213" spans="1:65" s="13" customFormat="1" ht="11.25">
      <c r="B213" s="165"/>
      <c r="D213" s="166" t="s">
        <v>138</v>
      </c>
      <c r="E213" s="167" t="s">
        <v>1</v>
      </c>
      <c r="F213" s="168" t="s">
        <v>318</v>
      </c>
      <c r="H213" s="169">
        <v>3780</v>
      </c>
      <c r="I213" s="170"/>
      <c r="L213" s="165"/>
      <c r="M213" s="171"/>
      <c r="N213" s="172"/>
      <c r="O213" s="172"/>
      <c r="P213" s="172"/>
      <c r="Q213" s="172"/>
      <c r="R213" s="172"/>
      <c r="S213" s="172"/>
      <c r="T213" s="173"/>
      <c r="AT213" s="167" t="s">
        <v>138</v>
      </c>
      <c r="AU213" s="167" t="s">
        <v>136</v>
      </c>
      <c r="AV213" s="13" t="s">
        <v>136</v>
      </c>
      <c r="AW213" s="13" t="s">
        <v>29</v>
      </c>
      <c r="AX213" s="13" t="s">
        <v>72</v>
      </c>
      <c r="AY213" s="167" t="s">
        <v>127</v>
      </c>
    </row>
    <row r="214" spans="1:65" s="13" customFormat="1" ht="11.25">
      <c r="B214" s="165"/>
      <c r="D214" s="166" t="s">
        <v>138</v>
      </c>
      <c r="E214" s="167" t="s">
        <v>1</v>
      </c>
      <c r="F214" s="168" t="s">
        <v>319</v>
      </c>
      <c r="H214" s="169">
        <v>3168</v>
      </c>
      <c r="I214" s="170"/>
      <c r="L214" s="165"/>
      <c r="M214" s="171"/>
      <c r="N214" s="172"/>
      <c r="O214" s="172"/>
      <c r="P214" s="172"/>
      <c r="Q214" s="172"/>
      <c r="R214" s="172"/>
      <c r="S214" s="172"/>
      <c r="T214" s="173"/>
      <c r="AT214" s="167" t="s">
        <v>138</v>
      </c>
      <c r="AU214" s="167" t="s">
        <v>136</v>
      </c>
      <c r="AV214" s="13" t="s">
        <v>136</v>
      </c>
      <c r="AW214" s="13" t="s">
        <v>29</v>
      </c>
      <c r="AX214" s="13" t="s">
        <v>72</v>
      </c>
      <c r="AY214" s="167" t="s">
        <v>127</v>
      </c>
    </row>
    <row r="215" spans="1:65" s="14" customFormat="1" ht="11.25">
      <c r="B215" s="185"/>
      <c r="D215" s="166" t="s">
        <v>138</v>
      </c>
      <c r="E215" s="186" t="s">
        <v>1</v>
      </c>
      <c r="F215" s="187" t="s">
        <v>156</v>
      </c>
      <c r="H215" s="188">
        <v>6948</v>
      </c>
      <c r="I215" s="189"/>
      <c r="L215" s="185"/>
      <c r="M215" s="190"/>
      <c r="N215" s="191"/>
      <c r="O215" s="191"/>
      <c r="P215" s="191"/>
      <c r="Q215" s="191"/>
      <c r="R215" s="191"/>
      <c r="S215" s="191"/>
      <c r="T215" s="192"/>
      <c r="AT215" s="186" t="s">
        <v>138</v>
      </c>
      <c r="AU215" s="186" t="s">
        <v>136</v>
      </c>
      <c r="AV215" s="14" t="s">
        <v>135</v>
      </c>
      <c r="AW215" s="14" t="s">
        <v>29</v>
      </c>
      <c r="AX215" s="14" t="s">
        <v>80</v>
      </c>
      <c r="AY215" s="186" t="s">
        <v>127</v>
      </c>
    </row>
    <row r="216" spans="1:65" s="12" customFormat="1" ht="22.9" customHeight="1">
      <c r="B216" s="137"/>
      <c r="D216" s="138" t="s">
        <v>71</v>
      </c>
      <c r="E216" s="148" t="s">
        <v>320</v>
      </c>
      <c r="F216" s="148" t="s">
        <v>321</v>
      </c>
      <c r="I216" s="140"/>
      <c r="J216" s="149">
        <f>BK216</f>
        <v>0</v>
      </c>
      <c r="L216" s="137"/>
      <c r="M216" s="142"/>
      <c r="N216" s="143"/>
      <c r="O216" s="143"/>
      <c r="P216" s="144">
        <f>SUM(P217:P218)</f>
        <v>0</v>
      </c>
      <c r="Q216" s="143"/>
      <c r="R216" s="144">
        <f>SUM(R217:R218)</f>
        <v>0.15449280000000001</v>
      </c>
      <c r="S216" s="143"/>
      <c r="T216" s="145">
        <f>SUM(T217:T218)</f>
        <v>0</v>
      </c>
      <c r="AR216" s="138" t="s">
        <v>136</v>
      </c>
      <c r="AT216" s="146" t="s">
        <v>71</v>
      </c>
      <c r="AU216" s="146" t="s">
        <v>80</v>
      </c>
      <c r="AY216" s="138" t="s">
        <v>127</v>
      </c>
      <c r="BK216" s="147">
        <f>SUM(BK217:BK218)</f>
        <v>0</v>
      </c>
    </row>
    <row r="217" spans="1:65" s="2" customFormat="1" ht="33" customHeight="1">
      <c r="A217" s="33"/>
      <c r="B217" s="150"/>
      <c r="C217" s="151" t="s">
        <v>322</v>
      </c>
      <c r="D217" s="151" t="s">
        <v>131</v>
      </c>
      <c r="E217" s="152" t="s">
        <v>323</v>
      </c>
      <c r="F217" s="153" t="s">
        <v>324</v>
      </c>
      <c r="G217" s="154" t="s">
        <v>166</v>
      </c>
      <c r="H217" s="155">
        <v>351.12</v>
      </c>
      <c r="I217" s="156"/>
      <c r="J217" s="157">
        <f>ROUND(I217*H217,2)</f>
        <v>0</v>
      </c>
      <c r="K217" s="158"/>
      <c r="L217" s="34"/>
      <c r="M217" s="159" t="s">
        <v>1</v>
      </c>
      <c r="N217" s="160" t="s">
        <v>38</v>
      </c>
      <c r="O217" s="61"/>
      <c r="P217" s="161">
        <f>O217*H217</f>
        <v>0</v>
      </c>
      <c r="Q217" s="161">
        <v>4.4000000000000002E-4</v>
      </c>
      <c r="R217" s="161">
        <f>Q217*H217</f>
        <v>0.15449280000000001</v>
      </c>
      <c r="S217" s="161">
        <v>0</v>
      </c>
      <c r="T217" s="162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3" t="s">
        <v>169</v>
      </c>
      <c r="AT217" s="163" t="s">
        <v>131</v>
      </c>
      <c r="AU217" s="163" t="s">
        <v>136</v>
      </c>
      <c r="AY217" s="17" t="s">
        <v>127</v>
      </c>
      <c r="BE217" s="164">
        <f>IF(N217="základná",J217,0)</f>
        <v>0</v>
      </c>
      <c r="BF217" s="164">
        <f>IF(N217="znížená",J217,0)</f>
        <v>0</v>
      </c>
      <c r="BG217" s="164">
        <f>IF(N217="zákl. prenesená",J217,0)</f>
        <v>0</v>
      </c>
      <c r="BH217" s="164">
        <f>IF(N217="zníž. prenesená",J217,0)</f>
        <v>0</v>
      </c>
      <c r="BI217" s="164">
        <f>IF(N217="nulová",J217,0)</f>
        <v>0</v>
      </c>
      <c r="BJ217" s="17" t="s">
        <v>136</v>
      </c>
      <c r="BK217" s="164">
        <f>ROUND(I217*H217,2)</f>
        <v>0</v>
      </c>
      <c r="BL217" s="17" t="s">
        <v>169</v>
      </c>
      <c r="BM217" s="163" t="s">
        <v>325</v>
      </c>
    </row>
    <row r="218" spans="1:65" s="13" customFormat="1" ht="11.25">
      <c r="B218" s="165"/>
      <c r="D218" s="166" t="s">
        <v>138</v>
      </c>
      <c r="E218" s="167" t="s">
        <v>1</v>
      </c>
      <c r="F218" s="168" t="s">
        <v>326</v>
      </c>
      <c r="H218" s="169">
        <v>351.12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138</v>
      </c>
      <c r="AU218" s="167" t="s">
        <v>136</v>
      </c>
      <c r="AV218" s="13" t="s">
        <v>136</v>
      </c>
      <c r="AW218" s="13" t="s">
        <v>29</v>
      </c>
      <c r="AX218" s="13" t="s">
        <v>80</v>
      </c>
      <c r="AY218" s="167" t="s">
        <v>127</v>
      </c>
    </row>
    <row r="219" spans="1:65" s="12" customFormat="1" ht="25.9" customHeight="1">
      <c r="B219" s="137"/>
      <c r="D219" s="138" t="s">
        <v>71</v>
      </c>
      <c r="E219" s="139" t="s">
        <v>141</v>
      </c>
      <c r="F219" s="139" t="s">
        <v>327</v>
      </c>
      <c r="I219" s="140"/>
      <c r="J219" s="141">
        <f>BK219</f>
        <v>0</v>
      </c>
      <c r="L219" s="137"/>
      <c r="M219" s="142"/>
      <c r="N219" s="143"/>
      <c r="O219" s="143"/>
      <c r="P219" s="144">
        <f>P220</f>
        <v>0</v>
      </c>
      <c r="Q219" s="143"/>
      <c r="R219" s="144">
        <f>R220</f>
        <v>11.938080000000001</v>
      </c>
      <c r="S219" s="143"/>
      <c r="T219" s="145">
        <f>T220</f>
        <v>0</v>
      </c>
      <c r="AR219" s="138" t="s">
        <v>128</v>
      </c>
      <c r="AT219" s="146" t="s">
        <v>71</v>
      </c>
      <c r="AU219" s="146" t="s">
        <v>72</v>
      </c>
      <c r="AY219" s="138" t="s">
        <v>127</v>
      </c>
      <c r="BK219" s="147">
        <f>BK220</f>
        <v>0</v>
      </c>
    </row>
    <row r="220" spans="1:65" s="12" customFormat="1" ht="22.9" customHeight="1">
      <c r="B220" s="137"/>
      <c r="D220" s="138" t="s">
        <v>71</v>
      </c>
      <c r="E220" s="148" t="s">
        <v>328</v>
      </c>
      <c r="F220" s="148" t="s">
        <v>329</v>
      </c>
      <c r="I220" s="140"/>
      <c r="J220" s="149">
        <f>BK220</f>
        <v>0</v>
      </c>
      <c r="L220" s="137"/>
      <c r="M220" s="142"/>
      <c r="N220" s="143"/>
      <c r="O220" s="143"/>
      <c r="P220" s="144">
        <f>SUM(P221:P224)</f>
        <v>0</v>
      </c>
      <c r="Q220" s="143"/>
      <c r="R220" s="144">
        <f>SUM(R221:R224)</f>
        <v>11.938080000000001</v>
      </c>
      <c r="S220" s="143"/>
      <c r="T220" s="145">
        <f>SUM(T221:T224)</f>
        <v>0</v>
      </c>
      <c r="AR220" s="138" t="s">
        <v>128</v>
      </c>
      <c r="AT220" s="146" t="s">
        <v>71</v>
      </c>
      <c r="AU220" s="146" t="s">
        <v>80</v>
      </c>
      <c r="AY220" s="138" t="s">
        <v>127</v>
      </c>
      <c r="BK220" s="147">
        <f>SUM(BK221:BK224)</f>
        <v>0</v>
      </c>
    </row>
    <row r="221" spans="1:65" s="2" customFormat="1" ht="37.9" customHeight="1">
      <c r="A221" s="33"/>
      <c r="B221" s="150"/>
      <c r="C221" s="151" t="s">
        <v>330</v>
      </c>
      <c r="D221" s="151" t="s">
        <v>131</v>
      </c>
      <c r="E221" s="152" t="s">
        <v>331</v>
      </c>
      <c r="F221" s="153" t="s">
        <v>332</v>
      </c>
      <c r="G221" s="154" t="s">
        <v>316</v>
      </c>
      <c r="H221" s="155">
        <v>11704</v>
      </c>
      <c r="I221" s="156"/>
      <c r="J221" s="157">
        <f>ROUND(I221*H221,2)</f>
        <v>0</v>
      </c>
      <c r="K221" s="158"/>
      <c r="L221" s="34"/>
      <c r="M221" s="159" t="s">
        <v>1</v>
      </c>
      <c r="N221" s="160" t="s">
        <v>38</v>
      </c>
      <c r="O221" s="61"/>
      <c r="P221" s="161">
        <f>O221*H221</f>
        <v>0</v>
      </c>
      <c r="Q221" s="161">
        <v>0</v>
      </c>
      <c r="R221" s="161">
        <f>Q221*H221</f>
        <v>0</v>
      </c>
      <c r="S221" s="161">
        <v>0</v>
      </c>
      <c r="T221" s="162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3" t="s">
        <v>333</v>
      </c>
      <c r="AT221" s="163" t="s">
        <v>131</v>
      </c>
      <c r="AU221" s="163" t="s">
        <v>136</v>
      </c>
      <c r="AY221" s="17" t="s">
        <v>127</v>
      </c>
      <c r="BE221" s="164">
        <f>IF(N221="základná",J221,0)</f>
        <v>0</v>
      </c>
      <c r="BF221" s="164">
        <f>IF(N221="znížená",J221,0)</f>
        <v>0</v>
      </c>
      <c r="BG221" s="164">
        <f>IF(N221="zákl. prenesená",J221,0)</f>
        <v>0</v>
      </c>
      <c r="BH221" s="164">
        <f>IF(N221="zníž. prenesená",J221,0)</f>
        <v>0</v>
      </c>
      <c r="BI221" s="164">
        <f>IF(N221="nulová",J221,0)</f>
        <v>0</v>
      </c>
      <c r="BJ221" s="17" t="s">
        <v>136</v>
      </c>
      <c r="BK221" s="164">
        <f>ROUND(I221*H221,2)</f>
        <v>0</v>
      </c>
      <c r="BL221" s="17" t="s">
        <v>333</v>
      </c>
      <c r="BM221" s="163" t="s">
        <v>334</v>
      </c>
    </row>
    <row r="222" spans="1:65" s="13" customFormat="1" ht="11.25">
      <c r="B222" s="165"/>
      <c r="D222" s="166" t="s">
        <v>138</v>
      </c>
      <c r="E222" s="167" t="s">
        <v>1</v>
      </c>
      <c r="F222" s="168" t="s">
        <v>335</v>
      </c>
      <c r="H222" s="169">
        <v>11704</v>
      </c>
      <c r="I222" s="170"/>
      <c r="L222" s="165"/>
      <c r="M222" s="171"/>
      <c r="N222" s="172"/>
      <c r="O222" s="172"/>
      <c r="P222" s="172"/>
      <c r="Q222" s="172"/>
      <c r="R222" s="172"/>
      <c r="S222" s="172"/>
      <c r="T222" s="173"/>
      <c r="AT222" s="167" t="s">
        <v>138</v>
      </c>
      <c r="AU222" s="167" t="s">
        <v>136</v>
      </c>
      <c r="AV222" s="13" t="s">
        <v>136</v>
      </c>
      <c r="AW222" s="13" t="s">
        <v>29</v>
      </c>
      <c r="AX222" s="13" t="s">
        <v>80</v>
      </c>
      <c r="AY222" s="167" t="s">
        <v>127</v>
      </c>
    </row>
    <row r="223" spans="1:65" s="2" customFormat="1" ht="21.75" customHeight="1">
      <c r="A223" s="33"/>
      <c r="B223" s="150"/>
      <c r="C223" s="174" t="s">
        <v>336</v>
      </c>
      <c r="D223" s="174" t="s">
        <v>141</v>
      </c>
      <c r="E223" s="175" t="s">
        <v>337</v>
      </c>
      <c r="F223" s="176" t="s">
        <v>338</v>
      </c>
      <c r="G223" s="177" t="s">
        <v>152</v>
      </c>
      <c r="H223" s="178">
        <v>585.20000000000005</v>
      </c>
      <c r="I223" s="179"/>
      <c r="J223" s="180">
        <f>ROUND(I223*H223,2)</f>
        <v>0</v>
      </c>
      <c r="K223" s="181"/>
      <c r="L223" s="182"/>
      <c r="M223" s="183" t="s">
        <v>1</v>
      </c>
      <c r="N223" s="184" t="s">
        <v>38</v>
      </c>
      <c r="O223" s="61"/>
      <c r="P223" s="161">
        <f>O223*H223</f>
        <v>0</v>
      </c>
      <c r="Q223" s="161">
        <v>2.0400000000000001E-2</v>
      </c>
      <c r="R223" s="161">
        <f>Q223*H223</f>
        <v>11.938080000000001</v>
      </c>
      <c r="S223" s="161">
        <v>0</v>
      </c>
      <c r="T223" s="162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3" t="s">
        <v>339</v>
      </c>
      <c r="AT223" s="163" t="s">
        <v>141</v>
      </c>
      <c r="AU223" s="163" t="s">
        <v>136</v>
      </c>
      <c r="AY223" s="17" t="s">
        <v>127</v>
      </c>
      <c r="BE223" s="164">
        <f>IF(N223="základná",J223,0)</f>
        <v>0</v>
      </c>
      <c r="BF223" s="164">
        <f>IF(N223="znížená",J223,0)</f>
        <v>0</v>
      </c>
      <c r="BG223" s="164">
        <f>IF(N223="zákl. prenesená",J223,0)</f>
        <v>0</v>
      </c>
      <c r="BH223" s="164">
        <f>IF(N223="zníž. prenesená",J223,0)</f>
        <v>0</v>
      </c>
      <c r="BI223" s="164">
        <f>IF(N223="nulová",J223,0)</f>
        <v>0</v>
      </c>
      <c r="BJ223" s="17" t="s">
        <v>136</v>
      </c>
      <c r="BK223" s="164">
        <f>ROUND(I223*H223,2)</f>
        <v>0</v>
      </c>
      <c r="BL223" s="17" t="s">
        <v>333</v>
      </c>
      <c r="BM223" s="163" t="s">
        <v>340</v>
      </c>
    </row>
    <row r="224" spans="1:65" s="13" customFormat="1" ht="11.25">
      <c r="B224" s="165"/>
      <c r="D224" s="166" t="s">
        <v>138</v>
      </c>
      <c r="E224" s="167" t="s">
        <v>1</v>
      </c>
      <c r="F224" s="168" t="s">
        <v>341</v>
      </c>
      <c r="H224" s="169">
        <v>585.20000000000005</v>
      </c>
      <c r="I224" s="170"/>
      <c r="L224" s="165"/>
      <c r="M224" s="200"/>
      <c r="N224" s="201"/>
      <c r="O224" s="201"/>
      <c r="P224" s="201"/>
      <c r="Q224" s="201"/>
      <c r="R224" s="201"/>
      <c r="S224" s="201"/>
      <c r="T224" s="202"/>
      <c r="AT224" s="167" t="s">
        <v>138</v>
      </c>
      <c r="AU224" s="167" t="s">
        <v>136</v>
      </c>
      <c r="AV224" s="13" t="s">
        <v>136</v>
      </c>
      <c r="AW224" s="13" t="s">
        <v>29</v>
      </c>
      <c r="AX224" s="13" t="s">
        <v>80</v>
      </c>
      <c r="AY224" s="167" t="s">
        <v>127</v>
      </c>
    </row>
    <row r="225" spans="1:31" s="2" customFormat="1" ht="6.95" customHeight="1">
      <c r="A225" s="33"/>
      <c r="B225" s="51"/>
      <c r="C225" s="52"/>
      <c r="D225" s="52"/>
      <c r="E225" s="52"/>
      <c r="F225" s="52"/>
      <c r="G225" s="52"/>
      <c r="H225" s="52"/>
      <c r="I225" s="52"/>
      <c r="J225" s="52"/>
      <c r="K225" s="52"/>
      <c r="L225" s="34"/>
      <c r="M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</row>
  </sheetData>
  <autoFilter ref="C129:K224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25"/>
  <sheetViews>
    <sheetView showGridLines="0" zoomScaleNormal="100" workbookViewId="0">
      <selection activeCell="C2" sqref="C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customHeight="1">
      <c r="B4" s="20"/>
      <c r="D4" s="21" t="s">
        <v>91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26.25" customHeight="1">
      <c r="B7" s="20"/>
      <c r="E7" s="251" t="str">
        <f>'Rekapitulácia stavby'!K6</f>
        <v>Digitalizácia a automatizácia riadenia chovu hovädzieho dobytku na farme HD Póšfa</v>
      </c>
      <c r="F7" s="252"/>
      <c r="G7" s="252"/>
      <c r="H7" s="252"/>
      <c r="L7" s="20"/>
    </row>
    <row r="8" spans="1:46" s="2" customFormat="1" ht="12" customHeight="1">
      <c r="A8" s="33"/>
      <c r="B8" s="34"/>
      <c r="C8" s="33"/>
      <c r="D8" s="27" t="s">
        <v>92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0" t="s">
        <v>342</v>
      </c>
      <c r="F9" s="253"/>
      <c r="G9" s="253"/>
      <c r="H9" s="253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7" t="s">
        <v>17</v>
      </c>
      <c r="E11" s="33"/>
      <c r="F11" s="25" t="s">
        <v>1</v>
      </c>
      <c r="G11" s="33"/>
      <c r="H11" s="33"/>
      <c r="I11" s="27" t="s">
        <v>18</v>
      </c>
      <c r="J11" s="25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7" t="s">
        <v>19</v>
      </c>
      <c r="E12" s="33"/>
      <c r="F12" s="25" t="s">
        <v>20</v>
      </c>
      <c r="G12" s="33"/>
      <c r="H12" s="33"/>
      <c r="I12" s="27" t="s">
        <v>21</v>
      </c>
      <c r="J12" s="260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7" t="s">
        <v>22</v>
      </c>
      <c r="E14" s="33"/>
      <c r="F14" s="33"/>
      <c r="G14" s="33"/>
      <c r="H14" s="33"/>
      <c r="I14" s="27" t="s">
        <v>23</v>
      </c>
      <c r="J14" s="30" t="str">
        <f>'Rekapitulácia stavby'!AN10</f>
        <v>00191434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5" t="s">
        <v>24</v>
      </c>
      <c r="F15" s="33"/>
      <c r="G15" s="33"/>
      <c r="H15" s="33"/>
      <c r="I15" s="27" t="s">
        <v>25</v>
      </c>
      <c r="J15" s="30" t="str">
        <f>'Rekapitulácia stavby'!AN11</f>
        <v>SK2020365666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7" t="s">
        <v>26</v>
      </c>
      <c r="E17" s="33"/>
      <c r="F17" s="33"/>
      <c r="G17" s="33"/>
      <c r="H17" s="33"/>
      <c r="I17" s="27" t="s">
        <v>23</v>
      </c>
      <c r="J17" s="28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4" t="str">
        <f>'Rekapitulácia stavby'!E14</f>
        <v>Vyplň údaj</v>
      </c>
      <c r="F18" s="231"/>
      <c r="G18" s="231"/>
      <c r="H18" s="231"/>
      <c r="I18" s="27" t="s">
        <v>25</v>
      </c>
      <c r="J18" s="28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7" t="s">
        <v>28</v>
      </c>
      <c r="E20" s="33"/>
      <c r="F20" s="33"/>
      <c r="G20" s="33"/>
      <c r="H20" s="33"/>
      <c r="I20" s="27" t="s">
        <v>23</v>
      </c>
      <c r="J20" s="25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5"/>
      <c r="F21" s="33"/>
      <c r="G21" s="33"/>
      <c r="H21" s="33"/>
      <c r="I21" s="27" t="s">
        <v>25</v>
      </c>
      <c r="J21" s="25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7" t="s">
        <v>30</v>
      </c>
      <c r="E23" s="33"/>
      <c r="F23" s="33"/>
      <c r="G23" s="33"/>
      <c r="H23" s="33"/>
      <c r="I23" s="27" t="s">
        <v>23</v>
      </c>
      <c r="J23" s="25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5"/>
      <c r="F24" s="33"/>
      <c r="G24" s="33"/>
      <c r="H24" s="33"/>
      <c r="I24" s="27" t="s">
        <v>25</v>
      </c>
      <c r="J24" s="25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7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7"/>
      <c r="B27" s="98"/>
      <c r="C27" s="97"/>
      <c r="D27" s="97"/>
      <c r="E27" s="236" t="s">
        <v>1</v>
      </c>
      <c r="F27" s="236"/>
      <c r="G27" s="236"/>
      <c r="H27" s="23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9"/>
      <c r="E29" s="69"/>
      <c r="F29" s="69"/>
      <c r="G29" s="69"/>
      <c r="H29" s="69"/>
      <c r="I29" s="69"/>
      <c r="J29" s="69"/>
      <c r="K29" s="69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0" t="s">
        <v>32</v>
      </c>
      <c r="E30" s="33"/>
      <c r="F30" s="33"/>
      <c r="G30" s="33"/>
      <c r="H30" s="33"/>
      <c r="I30" s="33"/>
      <c r="J30" s="74">
        <f>ROUND(J130,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9"/>
      <c r="E31" s="69"/>
      <c r="F31" s="69"/>
      <c r="G31" s="69"/>
      <c r="H31" s="69"/>
      <c r="I31" s="69"/>
      <c r="J31" s="69"/>
      <c r="K31" s="69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1" t="s">
        <v>36</v>
      </c>
      <c r="E33" s="39" t="s">
        <v>37</v>
      </c>
      <c r="F33" s="102">
        <f>ROUND((SUM(BE130:BE224)),  2)</f>
        <v>0</v>
      </c>
      <c r="G33" s="103"/>
      <c r="H33" s="103"/>
      <c r="I33" s="104">
        <v>0.2</v>
      </c>
      <c r="J33" s="102">
        <f>ROUND(((SUM(BE130:BE224))*I33),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38</v>
      </c>
      <c r="F34" s="102">
        <f>ROUND((SUM(BF130:BF224)),  2)</f>
        <v>0</v>
      </c>
      <c r="G34" s="103"/>
      <c r="H34" s="103"/>
      <c r="I34" s="104">
        <v>0.2</v>
      </c>
      <c r="J34" s="102">
        <f>ROUND(((SUM(BF130:BF224))*I34),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7" t="s">
        <v>39</v>
      </c>
      <c r="F35" s="105">
        <f>ROUND((SUM(BG130:BG224)),  2)</f>
        <v>0</v>
      </c>
      <c r="G35" s="33"/>
      <c r="H35" s="33"/>
      <c r="I35" s="106">
        <v>0.2</v>
      </c>
      <c r="J35" s="105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7" t="s">
        <v>40</v>
      </c>
      <c r="F36" s="105">
        <f>ROUND((SUM(BH130:BH224)),  2)</f>
        <v>0</v>
      </c>
      <c r="G36" s="33"/>
      <c r="H36" s="33"/>
      <c r="I36" s="106">
        <v>0.2</v>
      </c>
      <c r="J36" s="105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41</v>
      </c>
      <c r="F37" s="102">
        <f>ROUND((SUM(BI130:BI224)),  2)</f>
        <v>0</v>
      </c>
      <c r="G37" s="103"/>
      <c r="H37" s="103"/>
      <c r="I37" s="104">
        <v>0</v>
      </c>
      <c r="J37" s="102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42</v>
      </c>
      <c r="E39" s="63"/>
      <c r="F39" s="63"/>
      <c r="G39" s="109" t="s">
        <v>43</v>
      </c>
      <c r="H39" s="110" t="s">
        <v>44</v>
      </c>
      <c r="I39" s="63"/>
      <c r="J39" s="111">
        <f>SUM(J30:J37)</f>
        <v>0</v>
      </c>
      <c r="K39" s="112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3"/>
      <c r="B61" s="34"/>
      <c r="C61" s="33"/>
      <c r="D61" s="49" t="s">
        <v>47</v>
      </c>
      <c r="E61" s="36"/>
      <c r="F61" s="113" t="s">
        <v>48</v>
      </c>
      <c r="G61" s="49" t="s">
        <v>47</v>
      </c>
      <c r="H61" s="36"/>
      <c r="I61" s="36"/>
      <c r="J61" s="114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0"/>
      <c r="G66" s="256"/>
      <c r="H66" s="256"/>
      <c r="I66" s="256"/>
      <c r="J66" s="256"/>
      <c r="L66" s="20"/>
    </row>
    <row r="67" spans="1:31" ht="11.25">
      <c r="B67" s="20"/>
      <c r="G67" s="256"/>
      <c r="H67" s="256"/>
      <c r="I67" s="256"/>
      <c r="J67" s="256"/>
      <c r="L67" s="20"/>
    </row>
    <row r="68" spans="1:31" ht="11.25">
      <c r="B68" s="20"/>
      <c r="G68" s="256"/>
      <c r="H68" s="256"/>
      <c r="I68" s="256"/>
      <c r="J68" s="256"/>
      <c r="L68" s="20"/>
    </row>
    <row r="69" spans="1:31" ht="11.25">
      <c r="B69" s="20"/>
      <c r="G69" s="256"/>
      <c r="H69" s="256"/>
      <c r="I69" s="256"/>
      <c r="J69" s="256"/>
      <c r="L69" s="20"/>
    </row>
    <row r="70" spans="1:31" ht="11.25">
      <c r="B70" s="20"/>
      <c r="G70" s="256"/>
      <c r="H70" s="256"/>
      <c r="I70" s="256"/>
      <c r="J70" s="256"/>
      <c r="L70" s="20"/>
    </row>
    <row r="71" spans="1:31" ht="11.25">
      <c r="B71" s="20"/>
      <c r="G71" s="256"/>
      <c r="H71" s="256"/>
      <c r="I71" s="256"/>
      <c r="J71" s="256"/>
      <c r="L71" s="20"/>
    </row>
    <row r="72" spans="1:31" ht="11.25">
      <c r="B72" s="20"/>
      <c r="G72" s="256"/>
      <c r="H72" s="256"/>
      <c r="I72" s="256"/>
      <c r="J72" s="256"/>
      <c r="L72" s="20"/>
    </row>
    <row r="73" spans="1:31" ht="11.25">
      <c r="B73" s="20"/>
      <c r="G73" s="256"/>
      <c r="H73" s="256"/>
      <c r="I73" s="256"/>
      <c r="J73" s="256"/>
      <c r="L73" s="20"/>
    </row>
    <row r="74" spans="1:31" ht="11.25">
      <c r="B74" s="20"/>
      <c r="G74" s="256"/>
      <c r="H74" s="256"/>
      <c r="I74" s="256"/>
      <c r="J74" s="256"/>
      <c r="L74" s="20"/>
    </row>
    <row r="75" spans="1:31" ht="11.25">
      <c r="B75" s="20"/>
      <c r="G75" s="256"/>
      <c r="H75" s="256"/>
      <c r="I75" s="256"/>
      <c r="J75" s="256"/>
      <c r="L75" s="20"/>
    </row>
    <row r="76" spans="1:31" s="2" customFormat="1" ht="12.75">
      <c r="A76" s="33"/>
      <c r="B76" s="34"/>
      <c r="C76" s="33"/>
      <c r="D76" s="49" t="s">
        <v>47</v>
      </c>
      <c r="E76" s="36"/>
      <c r="F76" s="113" t="s">
        <v>48</v>
      </c>
      <c r="G76" s="49" t="s">
        <v>47</v>
      </c>
      <c r="H76" s="36"/>
      <c r="I76" s="36"/>
      <c r="J76" s="114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1" t="s">
        <v>94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1" t="str">
        <f>E7</f>
        <v>Digitalizácia a automatizácia riadenia chovu hovädzieho dobytku na farme HD Póšfa</v>
      </c>
      <c r="F85" s="252"/>
      <c r="G85" s="252"/>
      <c r="H85" s="252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7" t="s">
        <v>92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0" t="str">
        <f>E9</f>
        <v>SO-02 - Produkčný kravín č.2</v>
      </c>
      <c r="F87" s="253"/>
      <c r="G87" s="253"/>
      <c r="H87" s="253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7" t="s">
        <v>19</v>
      </c>
      <c r="D89" s="33"/>
      <c r="E89" s="33"/>
      <c r="F89" s="25" t="str">
        <f>F12</f>
        <v>Póšfa</v>
      </c>
      <c r="G89" s="33"/>
      <c r="H89" s="33"/>
      <c r="I89" s="27" t="s">
        <v>21</v>
      </c>
      <c r="J89" s="260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7" t="s">
        <v>22</v>
      </c>
      <c r="D91" s="33"/>
      <c r="E91" s="33"/>
      <c r="F91" s="25" t="str">
        <f>E15</f>
        <v>Poľnonospodárské družstvo Holice - družstvo</v>
      </c>
      <c r="G91" s="33"/>
      <c r="H91" s="33"/>
      <c r="I91" s="27" t="s">
        <v>28</v>
      </c>
      <c r="J91" s="31">
        <f>E21</f>
        <v>0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7" t="s">
        <v>26</v>
      </c>
      <c r="D92" s="33"/>
      <c r="E92" s="33"/>
      <c r="F92" s="261" t="str">
        <f>IF(E18="","",E18)</f>
        <v>Vyplň údaj</v>
      </c>
      <c r="G92" s="33"/>
      <c r="H92" s="33"/>
      <c r="I92" s="27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95</v>
      </c>
      <c r="D94" s="107"/>
      <c r="E94" s="107"/>
      <c r="F94" s="107"/>
      <c r="G94" s="107"/>
      <c r="H94" s="107"/>
      <c r="I94" s="107"/>
      <c r="J94" s="116" t="s">
        <v>96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97</v>
      </c>
      <c r="D96" s="33"/>
      <c r="E96" s="33"/>
      <c r="F96" s="33"/>
      <c r="G96" s="33"/>
      <c r="H96" s="33"/>
      <c r="I96" s="33"/>
      <c r="J96" s="74">
        <f>J130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98</v>
      </c>
    </row>
    <row r="97" spans="1:31" s="9" customFormat="1" ht="24.95" customHeight="1">
      <c r="B97" s="118"/>
      <c r="D97" s="119" t="s">
        <v>99</v>
      </c>
      <c r="E97" s="120"/>
      <c r="F97" s="120"/>
      <c r="G97" s="120"/>
      <c r="H97" s="120"/>
      <c r="I97" s="120"/>
      <c r="J97" s="121">
        <f>J131</f>
        <v>0</v>
      </c>
      <c r="L97" s="118"/>
    </row>
    <row r="98" spans="1:31" s="10" customFormat="1" ht="19.899999999999999" customHeight="1">
      <c r="B98" s="122"/>
      <c r="D98" s="123" t="s">
        <v>100</v>
      </c>
      <c r="E98" s="124"/>
      <c r="F98" s="124"/>
      <c r="G98" s="124"/>
      <c r="H98" s="124"/>
      <c r="I98" s="124"/>
      <c r="J98" s="125">
        <f>J132</f>
        <v>0</v>
      </c>
      <c r="L98" s="122"/>
    </row>
    <row r="99" spans="1:31" s="10" customFormat="1" ht="19.899999999999999" customHeight="1">
      <c r="B99" s="122"/>
      <c r="D99" s="123" t="s">
        <v>101</v>
      </c>
      <c r="E99" s="124"/>
      <c r="F99" s="124"/>
      <c r="G99" s="124"/>
      <c r="H99" s="124"/>
      <c r="I99" s="124"/>
      <c r="J99" s="125">
        <f>J136</f>
        <v>0</v>
      </c>
      <c r="L99" s="122"/>
    </row>
    <row r="100" spans="1:31" s="10" customFormat="1" ht="19.899999999999999" customHeight="1">
      <c r="B100" s="122"/>
      <c r="D100" s="123" t="s">
        <v>102</v>
      </c>
      <c r="E100" s="124"/>
      <c r="F100" s="124"/>
      <c r="G100" s="124"/>
      <c r="H100" s="124"/>
      <c r="I100" s="124"/>
      <c r="J100" s="125">
        <f>J137</f>
        <v>0</v>
      </c>
      <c r="L100" s="122"/>
    </row>
    <row r="101" spans="1:31" s="10" customFormat="1" ht="19.899999999999999" customHeight="1">
      <c r="B101" s="122"/>
      <c r="D101" s="123" t="s">
        <v>103</v>
      </c>
      <c r="E101" s="124"/>
      <c r="F101" s="124"/>
      <c r="G101" s="124"/>
      <c r="H101" s="124"/>
      <c r="I101" s="124"/>
      <c r="J101" s="125">
        <f>J163</f>
        <v>0</v>
      </c>
      <c r="L101" s="122"/>
    </row>
    <row r="102" spans="1:31" s="10" customFormat="1" ht="19.899999999999999" customHeight="1">
      <c r="B102" s="122"/>
      <c r="D102" s="123" t="s">
        <v>104</v>
      </c>
      <c r="E102" s="124"/>
      <c r="F102" s="124"/>
      <c r="G102" s="124"/>
      <c r="H102" s="124"/>
      <c r="I102" s="124"/>
      <c r="J102" s="125">
        <f>J187</f>
        <v>0</v>
      </c>
      <c r="L102" s="122"/>
    </row>
    <row r="103" spans="1:31" s="9" customFormat="1" ht="24.95" customHeight="1">
      <c r="B103" s="118"/>
      <c r="D103" s="119" t="s">
        <v>105</v>
      </c>
      <c r="E103" s="120"/>
      <c r="F103" s="120"/>
      <c r="G103" s="120"/>
      <c r="H103" s="120"/>
      <c r="I103" s="120"/>
      <c r="J103" s="121">
        <f>J189</f>
        <v>0</v>
      </c>
      <c r="L103" s="118"/>
    </row>
    <row r="104" spans="1:31" s="10" customFormat="1" ht="19.899999999999999" customHeight="1">
      <c r="B104" s="122"/>
      <c r="D104" s="123" t="s">
        <v>106</v>
      </c>
      <c r="E104" s="124"/>
      <c r="F104" s="124"/>
      <c r="G104" s="124"/>
      <c r="H104" s="124"/>
      <c r="I104" s="124"/>
      <c r="J104" s="125">
        <f>J190</f>
        <v>0</v>
      </c>
      <c r="L104" s="122"/>
    </row>
    <row r="105" spans="1:31" s="9" customFormat="1" ht="24.95" customHeight="1">
      <c r="B105" s="118"/>
      <c r="D105" s="119" t="s">
        <v>107</v>
      </c>
      <c r="E105" s="120"/>
      <c r="F105" s="120"/>
      <c r="G105" s="120"/>
      <c r="H105" s="120"/>
      <c r="I105" s="120"/>
      <c r="J105" s="121">
        <f>J195</f>
        <v>0</v>
      </c>
      <c r="L105" s="118"/>
    </row>
    <row r="106" spans="1:31" s="10" customFormat="1" ht="19.899999999999999" customHeight="1">
      <c r="B106" s="122"/>
      <c r="D106" s="123" t="s">
        <v>108</v>
      </c>
      <c r="E106" s="124"/>
      <c r="F106" s="124"/>
      <c r="G106" s="124"/>
      <c r="H106" s="124"/>
      <c r="I106" s="124"/>
      <c r="J106" s="125">
        <f>J196</f>
        <v>0</v>
      </c>
      <c r="L106" s="122"/>
    </row>
    <row r="107" spans="1:31" s="10" customFormat="1" ht="19.899999999999999" customHeight="1">
      <c r="B107" s="122"/>
      <c r="D107" s="123" t="s">
        <v>109</v>
      </c>
      <c r="E107" s="124"/>
      <c r="F107" s="124"/>
      <c r="G107" s="124"/>
      <c r="H107" s="124"/>
      <c r="I107" s="124"/>
      <c r="J107" s="125">
        <f>J202</f>
        <v>0</v>
      </c>
      <c r="L107" s="122"/>
    </row>
    <row r="108" spans="1:31" s="10" customFormat="1" ht="19.899999999999999" customHeight="1">
      <c r="B108" s="122"/>
      <c r="D108" s="123" t="s">
        <v>110</v>
      </c>
      <c r="E108" s="124"/>
      <c r="F108" s="124"/>
      <c r="G108" s="124"/>
      <c r="H108" s="124"/>
      <c r="I108" s="124"/>
      <c r="J108" s="125">
        <f>J216</f>
        <v>0</v>
      </c>
      <c r="L108" s="122"/>
    </row>
    <row r="109" spans="1:31" s="9" customFormat="1" ht="24.95" customHeight="1">
      <c r="B109" s="118"/>
      <c r="D109" s="119" t="s">
        <v>111</v>
      </c>
      <c r="E109" s="120"/>
      <c r="F109" s="120"/>
      <c r="G109" s="120"/>
      <c r="H109" s="120"/>
      <c r="I109" s="120"/>
      <c r="J109" s="121">
        <f>J219</f>
        <v>0</v>
      </c>
      <c r="L109" s="118"/>
    </row>
    <row r="110" spans="1:31" s="10" customFormat="1" ht="19.899999999999999" customHeight="1">
      <c r="B110" s="122"/>
      <c r="D110" s="123" t="s">
        <v>112</v>
      </c>
      <c r="E110" s="124"/>
      <c r="F110" s="124"/>
      <c r="G110" s="124"/>
      <c r="H110" s="124"/>
      <c r="I110" s="124"/>
      <c r="J110" s="125">
        <f>J220</f>
        <v>0</v>
      </c>
      <c r="L110" s="122"/>
    </row>
    <row r="111" spans="1:31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3"/>
      <c r="C116" s="54"/>
      <c r="D116" s="54"/>
      <c r="E116" s="54"/>
      <c r="F116" s="54"/>
      <c r="G116" s="54"/>
      <c r="H116" s="54"/>
      <c r="I116" s="54"/>
      <c r="J116" s="54"/>
      <c r="K116" s="54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1" t="s">
        <v>113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7" t="s">
        <v>15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26.25" customHeight="1">
      <c r="A120" s="33"/>
      <c r="B120" s="34"/>
      <c r="C120" s="33"/>
      <c r="D120" s="33"/>
      <c r="E120" s="251" t="str">
        <f>E7</f>
        <v>Digitalizácia a automatizácia riadenia chovu hovädzieho dobytku na farme HD Póšfa</v>
      </c>
      <c r="F120" s="252"/>
      <c r="G120" s="252"/>
      <c r="H120" s="252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7" t="s">
        <v>92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10" t="str">
        <f>E9</f>
        <v>SO-02 - Produkčný kravín č.2</v>
      </c>
      <c r="F122" s="253"/>
      <c r="G122" s="253"/>
      <c r="H122" s="25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7" t="s">
        <v>19</v>
      </c>
      <c r="D124" s="33"/>
      <c r="E124" s="33"/>
      <c r="F124" s="25" t="str">
        <f>F12</f>
        <v>Póšfa</v>
      </c>
      <c r="G124" s="33"/>
      <c r="H124" s="33"/>
      <c r="I124" s="27" t="s">
        <v>21</v>
      </c>
      <c r="J124" s="260" t="str">
        <f>IF(J12="","",J12)</f>
        <v>Vyplň údaj</v>
      </c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7" t="s">
        <v>22</v>
      </c>
      <c r="D126" s="33"/>
      <c r="E126" s="33"/>
      <c r="F126" s="25" t="str">
        <f>E15</f>
        <v>Poľnonospodárské družstvo Holice - družstvo</v>
      </c>
      <c r="G126" s="33"/>
      <c r="H126" s="33"/>
      <c r="I126" s="27" t="s">
        <v>28</v>
      </c>
      <c r="J126" s="31">
        <f>E21</f>
        <v>0</v>
      </c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7" t="s">
        <v>26</v>
      </c>
      <c r="D127" s="33"/>
      <c r="E127" s="33"/>
      <c r="F127" s="261" t="str">
        <f>IF(E18="","",E18)</f>
        <v>Vyplň údaj</v>
      </c>
      <c r="G127" s="33"/>
      <c r="H127" s="33"/>
      <c r="I127" s="27" t="s">
        <v>30</v>
      </c>
      <c r="J127" s="31">
        <f>E24</f>
        <v>0</v>
      </c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26"/>
      <c r="B129" s="127"/>
      <c r="C129" s="128" t="s">
        <v>114</v>
      </c>
      <c r="D129" s="129" t="s">
        <v>57</v>
      </c>
      <c r="E129" s="129" t="s">
        <v>53</v>
      </c>
      <c r="F129" s="129" t="s">
        <v>54</v>
      </c>
      <c r="G129" s="129" t="s">
        <v>115</v>
      </c>
      <c r="H129" s="129" t="s">
        <v>116</v>
      </c>
      <c r="I129" s="129" t="s">
        <v>117</v>
      </c>
      <c r="J129" s="130" t="s">
        <v>96</v>
      </c>
      <c r="K129" s="131" t="s">
        <v>118</v>
      </c>
      <c r="L129" s="132"/>
      <c r="M129" s="65" t="s">
        <v>1</v>
      </c>
      <c r="N129" s="66" t="s">
        <v>36</v>
      </c>
      <c r="O129" s="66" t="s">
        <v>119</v>
      </c>
      <c r="P129" s="66" t="s">
        <v>120</v>
      </c>
      <c r="Q129" s="66" t="s">
        <v>121</v>
      </c>
      <c r="R129" s="66" t="s">
        <v>122</v>
      </c>
      <c r="S129" s="66" t="s">
        <v>123</v>
      </c>
      <c r="T129" s="67" t="s">
        <v>124</v>
      </c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</row>
    <row r="130" spans="1:65" s="2" customFormat="1" ht="22.9" customHeight="1">
      <c r="A130" s="33"/>
      <c r="B130" s="34"/>
      <c r="C130" s="72" t="s">
        <v>97</v>
      </c>
      <c r="D130" s="33"/>
      <c r="E130" s="33"/>
      <c r="F130" s="33"/>
      <c r="G130" s="33"/>
      <c r="H130" s="33"/>
      <c r="I130" s="33"/>
      <c r="J130" s="133">
        <f>BK130</f>
        <v>0</v>
      </c>
      <c r="K130" s="33"/>
      <c r="L130" s="34"/>
      <c r="M130" s="68"/>
      <c r="N130" s="59"/>
      <c r="O130" s="69"/>
      <c r="P130" s="134">
        <f>P131+P189+P195+P219</f>
        <v>0</v>
      </c>
      <c r="Q130" s="69"/>
      <c r="R130" s="134">
        <f>R131+R189+R195+R219</f>
        <v>829.39558980000004</v>
      </c>
      <c r="S130" s="69"/>
      <c r="T130" s="135">
        <f>T131+T189+T195+T219</f>
        <v>351.61399999999998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7" t="s">
        <v>71</v>
      </c>
      <c r="AU130" s="17" t="s">
        <v>98</v>
      </c>
      <c r="BK130" s="136">
        <f>BK131+BK189+BK195+BK219</f>
        <v>0</v>
      </c>
    </row>
    <row r="131" spans="1:65" s="12" customFormat="1" ht="25.9" customHeight="1">
      <c r="B131" s="137"/>
      <c r="D131" s="138" t="s">
        <v>71</v>
      </c>
      <c r="E131" s="139" t="s">
        <v>125</v>
      </c>
      <c r="F131" s="139" t="s">
        <v>126</v>
      </c>
      <c r="I131" s="140"/>
      <c r="J131" s="141">
        <f>BK131</f>
        <v>0</v>
      </c>
      <c r="L131" s="137"/>
      <c r="M131" s="142"/>
      <c r="N131" s="143"/>
      <c r="O131" s="143"/>
      <c r="P131" s="144">
        <f>P132+P136+P137+P163+P187</f>
        <v>0</v>
      </c>
      <c r="Q131" s="143"/>
      <c r="R131" s="144">
        <f>R132+R136+R137+R163+R187</f>
        <v>812.77307200000007</v>
      </c>
      <c r="S131" s="143"/>
      <c r="T131" s="145">
        <f>T132+T136+T137+T163+T187</f>
        <v>344.666</v>
      </c>
      <c r="AR131" s="138" t="s">
        <v>80</v>
      </c>
      <c r="AT131" s="146" t="s">
        <v>71</v>
      </c>
      <c r="AU131" s="146" t="s">
        <v>72</v>
      </c>
      <c r="AY131" s="138" t="s">
        <v>127</v>
      </c>
      <c r="BK131" s="147">
        <f>BK132+BK136+BK137+BK163+BK187</f>
        <v>0</v>
      </c>
    </row>
    <row r="132" spans="1:65" s="12" customFormat="1" ht="22.9" customHeight="1">
      <c r="B132" s="137"/>
      <c r="D132" s="138" t="s">
        <v>71</v>
      </c>
      <c r="E132" s="148" t="s">
        <v>128</v>
      </c>
      <c r="F132" s="148" t="s">
        <v>129</v>
      </c>
      <c r="I132" s="140"/>
      <c r="J132" s="149">
        <f>BK132</f>
        <v>0</v>
      </c>
      <c r="L132" s="137"/>
      <c r="M132" s="142"/>
      <c r="N132" s="143"/>
      <c r="O132" s="143"/>
      <c r="P132" s="144">
        <f>SUM(P133:P135)</f>
        <v>0</v>
      </c>
      <c r="Q132" s="143"/>
      <c r="R132" s="144">
        <f>SUM(R133:R135)</f>
        <v>2.6650399999999999</v>
      </c>
      <c r="S132" s="143"/>
      <c r="T132" s="145">
        <f>SUM(T133:T135)</f>
        <v>0</v>
      </c>
      <c r="AR132" s="138" t="s">
        <v>80</v>
      </c>
      <c r="AT132" s="146" t="s">
        <v>71</v>
      </c>
      <c r="AU132" s="146" t="s">
        <v>80</v>
      </c>
      <c r="AY132" s="138" t="s">
        <v>127</v>
      </c>
      <c r="BK132" s="147">
        <f>SUM(BK133:BK135)</f>
        <v>0</v>
      </c>
    </row>
    <row r="133" spans="1:65" s="2" customFormat="1" ht="33" customHeight="1">
      <c r="A133" s="33"/>
      <c r="B133" s="150"/>
      <c r="C133" s="151" t="s">
        <v>130</v>
      </c>
      <c r="D133" s="151" t="s">
        <v>131</v>
      </c>
      <c r="E133" s="152" t="s">
        <v>132</v>
      </c>
      <c r="F133" s="153" t="s">
        <v>133</v>
      </c>
      <c r="G133" s="154" t="s">
        <v>134</v>
      </c>
      <c r="H133" s="155">
        <v>28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38</v>
      </c>
      <c r="O133" s="61"/>
      <c r="P133" s="161">
        <f>O133*H133</f>
        <v>0</v>
      </c>
      <c r="Q133" s="161">
        <v>9.5180000000000001E-2</v>
      </c>
      <c r="R133" s="161">
        <f>Q133*H133</f>
        <v>2.6650399999999999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135</v>
      </c>
      <c r="AT133" s="163" t="s">
        <v>131</v>
      </c>
      <c r="AU133" s="163" t="s">
        <v>136</v>
      </c>
      <c r="AY133" s="17" t="s">
        <v>127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7" t="s">
        <v>136</v>
      </c>
      <c r="BK133" s="164">
        <f>ROUND(I133*H133,2)</f>
        <v>0</v>
      </c>
      <c r="BL133" s="17" t="s">
        <v>135</v>
      </c>
      <c r="BM133" s="163" t="s">
        <v>137</v>
      </c>
    </row>
    <row r="134" spans="1:65" s="13" customFormat="1" ht="11.25">
      <c r="B134" s="165"/>
      <c r="D134" s="166" t="s">
        <v>138</v>
      </c>
      <c r="E134" s="167" t="s">
        <v>1</v>
      </c>
      <c r="F134" s="168" t="s">
        <v>139</v>
      </c>
      <c r="H134" s="169">
        <v>28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138</v>
      </c>
      <c r="AU134" s="167" t="s">
        <v>136</v>
      </c>
      <c r="AV134" s="13" t="s">
        <v>136</v>
      </c>
      <c r="AW134" s="13" t="s">
        <v>29</v>
      </c>
      <c r="AX134" s="13" t="s">
        <v>80</v>
      </c>
      <c r="AY134" s="167" t="s">
        <v>127</v>
      </c>
    </row>
    <row r="135" spans="1:65" s="2" customFormat="1" ht="16.5" customHeight="1">
      <c r="A135" s="33"/>
      <c r="B135" s="150"/>
      <c r="C135" s="174" t="s">
        <v>140</v>
      </c>
      <c r="D135" s="174" t="s">
        <v>141</v>
      </c>
      <c r="E135" s="175" t="s">
        <v>142</v>
      </c>
      <c r="F135" s="176" t="s">
        <v>143</v>
      </c>
      <c r="G135" s="177" t="s">
        <v>1</v>
      </c>
      <c r="H135" s="178">
        <v>28</v>
      </c>
      <c r="I135" s="179"/>
      <c r="J135" s="180">
        <f>ROUND(I135*H135,2)</f>
        <v>0</v>
      </c>
      <c r="K135" s="181"/>
      <c r="L135" s="182"/>
      <c r="M135" s="183" t="s">
        <v>1</v>
      </c>
      <c r="N135" s="184" t="s">
        <v>38</v>
      </c>
      <c r="O135" s="61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144</v>
      </c>
      <c r="AT135" s="163" t="s">
        <v>141</v>
      </c>
      <c r="AU135" s="163" t="s">
        <v>136</v>
      </c>
      <c r="AY135" s="17" t="s">
        <v>127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7" t="s">
        <v>136</v>
      </c>
      <c r="BK135" s="164">
        <f>ROUND(I135*H135,2)</f>
        <v>0</v>
      </c>
      <c r="BL135" s="17" t="s">
        <v>135</v>
      </c>
      <c r="BM135" s="163" t="s">
        <v>145</v>
      </c>
    </row>
    <row r="136" spans="1:65" s="12" customFormat="1" ht="22.9" customHeight="1">
      <c r="B136" s="137"/>
      <c r="D136" s="138" t="s">
        <v>71</v>
      </c>
      <c r="E136" s="148" t="s">
        <v>135</v>
      </c>
      <c r="F136" s="148" t="s">
        <v>146</v>
      </c>
      <c r="I136" s="140"/>
      <c r="J136" s="149">
        <f>BK136</f>
        <v>0</v>
      </c>
      <c r="L136" s="137"/>
      <c r="M136" s="142"/>
      <c r="N136" s="143"/>
      <c r="O136" s="143"/>
      <c r="P136" s="144">
        <v>0</v>
      </c>
      <c r="Q136" s="143"/>
      <c r="R136" s="144">
        <v>0</v>
      </c>
      <c r="S136" s="143"/>
      <c r="T136" s="145">
        <v>0</v>
      </c>
      <c r="AR136" s="138" t="s">
        <v>80</v>
      </c>
      <c r="AT136" s="146" t="s">
        <v>71</v>
      </c>
      <c r="AU136" s="146" t="s">
        <v>80</v>
      </c>
      <c r="AY136" s="138" t="s">
        <v>127</v>
      </c>
      <c r="BK136" s="147">
        <v>0</v>
      </c>
    </row>
    <row r="137" spans="1:65" s="12" customFormat="1" ht="22.9" customHeight="1">
      <c r="B137" s="137"/>
      <c r="D137" s="138" t="s">
        <v>71</v>
      </c>
      <c r="E137" s="148" t="s">
        <v>147</v>
      </c>
      <c r="F137" s="148" t="s">
        <v>148</v>
      </c>
      <c r="I137" s="140"/>
      <c r="J137" s="149">
        <f>BK137</f>
        <v>0</v>
      </c>
      <c r="L137" s="137"/>
      <c r="M137" s="142"/>
      <c r="N137" s="143"/>
      <c r="O137" s="143"/>
      <c r="P137" s="144">
        <f>SUM(P138:P162)</f>
        <v>0</v>
      </c>
      <c r="Q137" s="143"/>
      <c r="R137" s="144">
        <f>SUM(R138:R162)</f>
        <v>669.60140000000013</v>
      </c>
      <c r="S137" s="143"/>
      <c r="T137" s="145">
        <f>SUM(T138:T162)</f>
        <v>0</v>
      </c>
      <c r="AR137" s="138" t="s">
        <v>80</v>
      </c>
      <c r="AT137" s="146" t="s">
        <v>71</v>
      </c>
      <c r="AU137" s="146" t="s">
        <v>80</v>
      </c>
      <c r="AY137" s="138" t="s">
        <v>127</v>
      </c>
      <c r="BK137" s="147">
        <f>SUM(BK138:BK162)</f>
        <v>0</v>
      </c>
    </row>
    <row r="138" spans="1:65" s="2" customFormat="1" ht="16.5" customHeight="1">
      <c r="A138" s="33"/>
      <c r="B138" s="150"/>
      <c r="C138" s="174" t="s">
        <v>149</v>
      </c>
      <c r="D138" s="174" t="s">
        <v>141</v>
      </c>
      <c r="E138" s="175" t="s">
        <v>150</v>
      </c>
      <c r="F138" s="176" t="s">
        <v>151</v>
      </c>
      <c r="G138" s="177" t="s">
        <v>152</v>
      </c>
      <c r="H138" s="178">
        <v>180</v>
      </c>
      <c r="I138" s="179"/>
      <c r="J138" s="180">
        <f>ROUND(I138*H138,2)</f>
        <v>0</v>
      </c>
      <c r="K138" s="181"/>
      <c r="L138" s="182"/>
      <c r="M138" s="183" t="s">
        <v>1</v>
      </c>
      <c r="N138" s="184" t="s">
        <v>38</v>
      </c>
      <c r="O138" s="61"/>
      <c r="P138" s="161">
        <f>O138*H138</f>
        <v>0</v>
      </c>
      <c r="Q138" s="161">
        <v>5.0000000000000001E-4</v>
      </c>
      <c r="R138" s="161">
        <f>Q138*H138</f>
        <v>0.09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144</v>
      </c>
      <c r="AT138" s="163" t="s">
        <v>141</v>
      </c>
      <c r="AU138" s="163" t="s">
        <v>136</v>
      </c>
      <c r="AY138" s="17" t="s">
        <v>127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136</v>
      </c>
      <c r="BK138" s="164">
        <f>ROUND(I138*H138,2)</f>
        <v>0</v>
      </c>
      <c r="BL138" s="17" t="s">
        <v>135</v>
      </c>
      <c r="BM138" s="163" t="s">
        <v>153</v>
      </c>
    </row>
    <row r="139" spans="1:65" s="13" customFormat="1" ht="11.25">
      <c r="B139" s="165"/>
      <c r="D139" s="166" t="s">
        <v>138</v>
      </c>
      <c r="E139" s="167" t="s">
        <v>1</v>
      </c>
      <c r="F139" s="168" t="s">
        <v>154</v>
      </c>
      <c r="H139" s="169">
        <v>126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138</v>
      </c>
      <c r="AU139" s="167" t="s">
        <v>136</v>
      </c>
      <c r="AV139" s="13" t="s">
        <v>136</v>
      </c>
      <c r="AW139" s="13" t="s">
        <v>29</v>
      </c>
      <c r="AX139" s="13" t="s">
        <v>72</v>
      </c>
      <c r="AY139" s="167" t="s">
        <v>127</v>
      </c>
    </row>
    <row r="140" spans="1:65" s="13" customFormat="1" ht="11.25">
      <c r="B140" s="165"/>
      <c r="D140" s="166" t="s">
        <v>138</v>
      </c>
      <c r="E140" s="167" t="s">
        <v>1</v>
      </c>
      <c r="F140" s="168" t="s">
        <v>155</v>
      </c>
      <c r="H140" s="169">
        <v>54</v>
      </c>
      <c r="I140" s="170"/>
      <c r="L140" s="165"/>
      <c r="M140" s="171"/>
      <c r="N140" s="172"/>
      <c r="O140" s="172"/>
      <c r="P140" s="172"/>
      <c r="Q140" s="172"/>
      <c r="R140" s="172"/>
      <c r="S140" s="172"/>
      <c r="T140" s="173"/>
      <c r="AT140" s="167" t="s">
        <v>138</v>
      </c>
      <c r="AU140" s="167" t="s">
        <v>136</v>
      </c>
      <c r="AV140" s="13" t="s">
        <v>136</v>
      </c>
      <c r="AW140" s="13" t="s">
        <v>29</v>
      </c>
      <c r="AX140" s="13" t="s">
        <v>72</v>
      </c>
      <c r="AY140" s="167" t="s">
        <v>127</v>
      </c>
    </row>
    <row r="141" spans="1:65" s="14" customFormat="1" ht="11.25">
      <c r="B141" s="185"/>
      <c r="D141" s="166" t="s">
        <v>138</v>
      </c>
      <c r="E141" s="186" t="s">
        <v>1</v>
      </c>
      <c r="F141" s="187" t="s">
        <v>156</v>
      </c>
      <c r="H141" s="188">
        <v>180</v>
      </c>
      <c r="I141" s="189"/>
      <c r="L141" s="185"/>
      <c r="M141" s="190"/>
      <c r="N141" s="191"/>
      <c r="O141" s="191"/>
      <c r="P141" s="191"/>
      <c r="Q141" s="191"/>
      <c r="R141" s="191"/>
      <c r="S141" s="191"/>
      <c r="T141" s="192"/>
      <c r="AT141" s="186" t="s">
        <v>138</v>
      </c>
      <c r="AU141" s="186" t="s">
        <v>136</v>
      </c>
      <c r="AV141" s="14" t="s">
        <v>135</v>
      </c>
      <c r="AW141" s="14" t="s">
        <v>29</v>
      </c>
      <c r="AX141" s="14" t="s">
        <v>80</v>
      </c>
      <c r="AY141" s="186" t="s">
        <v>127</v>
      </c>
    </row>
    <row r="142" spans="1:65" s="2" customFormat="1" ht="24.2" customHeight="1">
      <c r="A142" s="33"/>
      <c r="B142" s="150"/>
      <c r="C142" s="151" t="s">
        <v>157</v>
      </c>
      <c r="D142" s="151" t="s">
        <v>131</v>
      </c>
      <c r="E142" s="152" t="s">
        <v>158</v>
      </c>
      <c r="F142" s="153" t="s">
        <v>159</v>
      </c>
      <c r="G142" s="154" t="s">
        <v>160</v>
      </c>
      <c r="H142" s="155">
        <v>255.15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38</v>
      </c>
      <c r="O142" s="61"/>
      <c r="P142" s="161">
        <f>O142*H142</f>
        <v>0</v>
      </c>
      <c r="Q142" s="161">
        <v>2.4157199999999999</v>
      </c>
      <c r="R142" s="161">
        <f>Q142*H142</f>
        <v>616.37095799999997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135</v>
      </c>
      <c r="AT142" s="163" t="s">
        <v>131</v>
      </c>
      <c r="AU142" s="163" t="s">
        <v>136</v>
      </c>
      <c r="AY142" s="17" t="s">
        <v>127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7" t="s">
        <v>136</v>
      </c>
      <c r="BK142" s="164">
        <f>ROUND(I142*H142,2)</f>
        <v>0</v>
      </c>
      <c r="BL142" s="17" t="s">
        <v>135</v>
      </c>
      <c r="BM142" s="163" t="s">
        <v>161</v>
      </c>
    </row>
    <row r="143" spans="1:65" s="13" customFormat="1" ht="11.25">
      <c r="B143" s="165"/>
      <c r="D143" s="166" t="s">
        <v>138</v>
      </c>
      <c r="E143" s="167" t="s">
        <v>1</v>
      </c>
      <c r="F143" s="168" t="s">
        <v>162</v>
      </c>
      <c r="H143" s="169">
        <v>255.15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138</v>
      </c>
      <c r="AU143" s="167" t="s">
        <v>136</v>
      </c>
      <c r="AV143" s="13" t="s">
        <v>136</v>
      </c>
      <c r="AW143" s="13" t="s">
        <v>29</v>
      </c>
      <c r="AX143" s="13" t="s">
        <v>80</v>
      </c>
      <c r="AY143" s="167" t="s">
        <v>127</v>
      </c>
    </row>
    <row r="144" spans="1:65" s="2" customFormat="1" ht="37.9" customHeight="1">
      <c r="A144" s="33"/>
      <c r="B144" s="150"/>
      <c r="C144" s="151" t="s">
        <v>163</v>
      </c>
      <c r="D144" s="151" t="s">
        <v>131</v>
      </c>
      <c r="E144" s="152" t="s">
        <v>164</v>
      </c>
      <c r="F144" s="153" t="s">
        <v>165</v>
      </c>
      <c r="G144" s="154" t="s">
        <v>166</v>
      </c>
      <c r="H144" s="155">
        <v>1701</v>
      </c>
      <c r="I144" s="156"/>
      <c r="J144" s="157">
        <f>ROUND(I144*H144,2)</f>
        <v>0</v>
      </c>
      <c r="K144" s="158"/>
      <c r="L144" s="34"/>
      <c r="M144" s="159" t="s">
        <v>1</v>
      </c>
      <c r="N144" s="160" t="s">
        <v>38</v>
      </c>
      <c r="O144" s="61"/>
      <c r="P144" s="161">
        <f>O144*H144</f>
        <v>0</v>
      </c>
      <c r="Q144" s="161">
        <v>5.1799999999999997E-3</v>
      </c>
      <c r="R144" s="161">
        <f>Q144*H144</f>
        <v>8.8111800000000002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135</v>
      </c>
      <c r="AT144" s="163" t="s">
        <v>131</v>
      </c>
      <c r="AU144" s="163" t="s">
        <v>136</v>
      </c>
      <c r="AY144" s="17" t="s">
        <v>127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7" t="s">
        <v>136</v>
      </c>
      <c r="BK144" s="164">
        <f>ROUND(I144*H144,2)</f>
        <v>0</v>
      </c>
      <c r="BL144" s="17" t="s">
        <v>135</v>
      </c>
      <c r="BM144" s="163" t="s">
        <v>167</v>
      </c>
    </row>
    <row r="145" spans="1:65" s="13" customFormat="1" ht="11.25">
      <c r="B145" s="165"/>
      <c r="D145" s="166" t="s">
        <v>138</v>
      </c>
      <c r="E145" s="167" t="s">
        <v>1</v>
      </c>
      <c r="F145" s="168" t="s">
        <v>168</v>
      </c>
      <c r="H145" s="169">
        <v>1701</v>
      </c>
      <c r="I145" s="170"/>
      <c r="L145" s="165"/>
      <c r="M145" s="171"/>
      <c r="N145" s="172"/>
      <c r="O145" s="172"/>
      <c r="P145" s="172"/>
      <c r="Q145" s="172"/>
      <c r="R145" s="172"/>
      <c r="S145" s="172"/>
      <c r="T145" s="173"/>
      <c r="AT145" s="167" t="s">
        <v>138</v>
      </c>
      <c r="AU145" s="167" t="s">
        <v>136</v>
      </c>
      <c r="AV145" s="13" t="s">
        <v>136</v>
      </c>
      <c r="AW145" s="13" t="s">
        <v>29</v>
      </c>
      <c r="AX145" s="13" t="s">
        <v>80</v>
      </c>
      <c r="AY145" s="167" t="s">
        <v>127</v>
      </c>
    </row>
    <row r="146" spans="1:65" s="2" customFormat="1" ht="37.9" customHeight="1">
      <c r="A146" s="33"/>
      <c r="B146" s="150"/>
      <c r="C146" s="151" t="s">
        <v>169</v>
      </c>
      <c r="D146" s="151" t="s">
        <v>131</v>
      </c>
      <c r="E146" s="152" t="s">
        <v>170</v>
      </c>
      <c r="F146" s="153" t="s">
        <v>171</v>
      </c>
      <c r="G146" s="154" t="s">
        <v>166</v>
      </c>
      <c r="H146" s="155">
        <v>1701</v>
      </c>
      <c r="I146" s="156"/>
      <c r="J146" s="157">
        <f>ROUND(I146*H146,2)</f>
        <v>0</v>
      </c>
      <c r="K146" s="158"/>
      <c r="L146" s="34"/>
      <c r="M146" s="159" t="s">
        <v>1</v>
      </c>
      <c r="N146" s="160" t="s">
        <v>38</v>
      </c>
      <c r="O146" s="61"/>
      <c r="P146" s="161">
        <f>O146*H146</f>
        <v>0</v>
      </c>
      <c r="Q146" s="161">
        <v>2.2000000000000001E-4</v>
      </c>
      <c r="R146" s="161">
        <f>Q146*H146</f>
        <v>0.37422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135</v>
      </c>
      <c r="AT146" s="163" t="s">
        <v>131</v>
      </c>
      <c r="AU146" s="163" t="s">
        <v>136</v>
      </c>
      <c r="AY146" s="17" t="s">
        <v>127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136</v>
      </c>
      <c r="BK146" s="164">
        <f>ROUND(I146*H146,2)</f>
        <v>0</v>
      </c>
      <c r="BL146" s="17" t="s">
        <v>135</v>
      </c>
      <c r="BM146" s="163" t="s">
        <v>172</v>
      </c>
    </row>
    <row r="147" spans="1:65" s="13" customFormat="1" ht="11.25">
      <c r="B147" s="165"/>
      <c r="D147" s="166" t="s">
        <v>138</v>
      </c>
      <c r="E147" s="167" t="s">
        <v>1</v>
      </c>
      <c r="F147" s="168" t="s">
        <v>168</v>
      </c>
      <c r="H147" s="169">
        <v>1701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138</v>
      </c>
      <c r="AU147" s="167" t="s">
        <v>136</v>
      </c>
      <c r="AV147" s="13" t="s">
        <v>136</v>
      </c>
      <c r="AW147" s="13" t="s">
        <v>29</v>
      </c>
      <c r="AX147" s="13" t="s">
        <v>80</v>
      </c>
      <c r="AY147" s="167" t="s">
        <v>127</v>
      </c>
    </row>
    <row r="148" spans="1:65" s="2" customFormat="1" ht="24.2" customHeight="1">
      <c r="A148" s="33"/>
      <c r="B148" s="150"/>
      <c r="C148" s="151" t="s">
        <v>173</v>
      </c>
      <c r="D148" s="151" t="s">
        <v>131</v>
      </c>
      <c r="E148" s="152" t="s">
        <v>174</v>
      </c>
      <c r="F148" s="153" t="s">
        <v>175</v>
      </c>
      <c r="G148" s="154" t="s">
        <v>160</v>
      </c>
      <c r="H148" s="155">
        <v>255.15</v>
      </c>
      <c r="I148" s="156"/>
      <c r="J148" s="157">
        <f>ROUND(I148*H148,2)</f>
        <v>0</v>
      </c>
      <c r="K148" s="158"/>
      <c r="L148" s="34"/>
      <c r="M148" s="159" t="s">
        <v>1</v>
      </c>
      <c r="N148" s="160" t="s">
        <v>38</v>
      </c>
      <c r="O148" s="61"/>
      <c r="P148" s="161">
        <f>O148*H148</f>
        <v>0</v>
      </c>
      <c r="Q148" s="161">
        <v>0.01</v>
      </c>
      <c r="R148" s="161">
        <f>Q148*H148</f>
        <v>2.5515000000000003</v>
      </c>
      <c r="S148" s="161">
        <v>0</v>
      </c>
      <c r="T148" s="16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135</v>
      </c>
      <c r="AT148" s="163" t="s">
        <v>131</v>
      </c>
      <c r="AU148" s="163" t="s">
        <v>136</v>
      </c>
      <c r="AY148" s="17" t="s">
        <v>127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7" t="s">
        <v>136</v>
      </c>
      <c r="BK148" s="164">
        <f>ROUND(I148*H148,2)</f>
        <v>0</v>
      </c>
      <c r="BL148" s="17" t="s">
        <v>135</v>
      </c>
      <c r="BM148" s="163" t="s">
        <v>176</v>
      </c>
    </row>
    <row r="149" spans="1:65" s="13" customFormat="1" ht="11.25">
      <c r="B149" s="165"/>
      <c r="D149" s="166" t="s">
        <v>138</v>
      </c>
      <c r="E149" s="167" t="s">
        <v>1</v>
      </c>
      <c r="F149" s="168" t="s">
        <v>162</v>
      </c>
      <c r="H149" s="169">
        <v>255.15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138</v>
      </c>
      <c r="AU149" s="167" t="s">
        <v>136</v>
      </c>
      <c r="AV149" s="13" t="s">
        <v>136</v>
      </c>
      <c r="AW149" s="13" t="s">
        <v>29</v>
      </c>
      <c r="AX149" s="13" t="s">
        <v>80</v>
      </c>
      <c r="AY149" s="167" t="s">
        <v>127</v>
      </c>
    </row>
    <row r="150" spans="1:65" s="2" customFormat="1" ht="37.9" customHeight="1">
      <c r="A150" s="33"/>
      <c r="B150" s="150"/>
      <c r="C150" s="151" t="s">
        <v>177</v>
      </c>
      <c r="D150" s="151" t="s">
        <v>131</v>
      </c>
      <c r="E150" s="152" t="s">
        <v>178</v>
      </c>
      <c r="F150" s="153" t="s">
        <v>179</v>
      </c>
      <c r="G150" s="154" t="s">
        <v>166</v>
      </c>
      <c r="H150" s="155">
        <v>2041.2</v>
      </c>
      <c r="I150" s="156"/>
      <c r="J150" s="157">
        <f>ROUND(I150*H150,2)</f>
        <v>0</v>
      </c>
      <c r="K150" s="158"/>
      <c r="L150" s="34"/>
      <c r="M150" s="159" t="s">
        <v>1</v>
      </c>
      <c r="N150" s="160" t="s">
        <v>38</v>
      </c>
      <c r="O150" s="61"/>
      <c r="P150" s="161">
        <f>O150*H150</f>
        <v>0</v>
      </c>
      <c r="Q150" s="161">
        <v>8.7799999999999996E-3</v>
      </c>
      <c r="R150" s="161">
        <f>Q150*H150</f>
        <v>17.921735999999999</v>
      </c>
      <c r="S150" s="161">
        <v>0</v>
      </c>
      <c r="T150" s="16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135</v>
      </c>
      <c r="AT150" s="163" t="s">
        <v>131</v>
      </c>
      <c r="AU150" s="163" t="s">
        <v>136</v>
      </c>
      <c r="AY150" s="17" t="s">
        <v>127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7" t="s">
        <v>136</v>
      </c>
      <c r="BK150" s="164">
        <f>ROUND(I150*H150,2)</f>
        <v>0</v>
      </c>
      <c r="BL150" s="17" t="s">
        <v>135</v>
      </c>
      <c r="BM150" s="163" t="s">
        <v>180</v>
      </c>
    </row>
    <row r="151" spans="1:65" s="13" customFormat="1" ht="11.25">
      <c r="B151" s="165"/>
      <c r="D151" s="166" t="s">
        <v>138</v>
      </c>
      <c r="E151" s="167" t="s">
        <v>1</v>
      </c>
      <c r="F151" s="168" t="s">
        <v>181</v>
      </c>
      <c r="H151" s="169">
        <v>2041.2</v>
      </c>
      <c r="I151" s="170"/>
      <c r="L151" s="165"/>
      <c r="M151" s="171"/>
      <c r="N151" s="172"/>
      <c r="O151" s="172"/>
      <c r="P151" s="172"/>
      <c r="Q151" s="172"/>
      <c r="R151" s="172"/>
      <c r="S151" s="172"/>
      <c r="T151" s="173"/>
      <c r="AT151" s="167" t="s">
        <v>138</v>
      </c>
      <c r="AU151" s="167" t="s">
        <v>136</v>
      </c>
      <c r="AV151" s="13" t="s">
        <v>136</v>
      </c>
      <c r="AW151" s="13" t="s">
        <v>29</v>
      </c>
      <c r="AX151" s="13" t="s">
        <v>80</v>
      </c>
      <c r="AY151" s="167" t="s">
        <v>127</v>
      </c>
    </row>
    <row r="152" spans="1:65" s="2" customFormat="1" ht="24.2" customHeight="1">
      <c r="A152" s="33"/>
      <c r="B152" s="150"/>
      <c r="C152" s="151" t="s">
        <v>182</v>
      </c>
      <c r="D152" s="151" t="s">
        <v>131</v>
      </c>
      <c r="E152" s="152" t="s">
        <v>183</v>
      </c>
      <c r="F152" s="153" t="s">
        <v>184</v>
      </c>
      <c r="G152" s="154" t="s">
        <v>160</v>
      </c>
      <c r="H152" s="155">
        <v>12.757999999999999</v>
      </c>
      <c r="I152" s="156"/>
      <c r="J152" s="157">
        <f>ROUND(I152*H152,2)</f>
        <v>0</v>
      </c>
      <c r="K152" s="158"/>
      <c r="L152" s="34"/>
      <c r="M152" s="159" t="s">
        <v>1</v>
      </c>
      <c r="N152" s="160" t="s">
        <v>38</v>
      </c>
      <c r="O152" s="61"/>
      <c r="P152" s="161">
        <f>O152*H152</f>
        <v>0</v>
      </c>
      <c r="Q152" s="161">
        <v>1.837</v>
      </c>
      <c r="R152" s="161">
        <f>Q152*H152</f>
        <v>23.436445999999997</v>
      </c>
      <c r="S152" s="161">
        <v>0</v>
      </c>
      <c r="T152" s="162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135</v>
      </c>
      <c r="AT152" s="163" t="s">
        <v>131</v>
      </c>
      <c r="AU152" s="163" t="s">
        <v>136</v>
      </c>
      <c r="AY152" s="17" t="s">
        <v>127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136</v>
      </c>
      <c r="BK152" s="164">
        <f>ROUND(I152*H152,2)</f>
        <v>0</v>
      </c>
      <c r="BL152" s="17" t="s">
        <v>135</v>
      </c>
      <c r="BM152" s="163" t="s">
        <v>185</v>
      </c>
    </row>
    <row r="153" spans="1:65" s="15" customFormat="1" ht="11.25">
      <c r="B153" s="193"/>
      <c r="D153" s="166" t="s">
        <v>138</v>
      </c>
      <c r="E153" s="194" t="s">
        <v>1</v>
      </c>
      <c r="F153" s="195" t="s">
        <v>186</v>
      </c>
      <c r="H153" s="194" t="s">
        <v>1</v>
      </c>
      <c r="I153" s="196"/>
      <c r="L153" s="193"/>
      <c r="M153" s="197"/>
      <c r="N153" s="198"/>
      <c r="O153" s="198"/>
      <c r="P153" s="198"/>
      <c r="Q153" s="198"/>
      <c r="R153" s="198"/>
      <c r="S153" s="198"/>
      <c r="T153" s="199"/>
      <c r="AT153" s="194" t="s">
        <v>138</v>
      </c>
      <c r="AU153" s="194" t="s">
        <v>136</v>
      </c>
      <c r="AV153" s="15" t="s">
        <v>80</v>
      </c>
      <c r="AW153" s="15" t="s">
        <v>29</v>
      </c>
      <c r="AX153" s="15" t="s">
        <v>72</v>
      </c>
      <c r="AY153" s="194" t="s">
        <v>127</v>
      </c>
    </row>
    <row r="154" spans="1:65" s="13" customFormat="1" ht="11.25">
      <c r="B154" s="165"/>
      <c r="D154" s="166" t="s">
        <v>138</v>
      </c>
      <c r="E154" s="167" t="s">
        <v>1</v>
      </c>
      <c r="F154" s="168" t="s">
        <v>187</v>
      </c>
      <c r="H154" s="169">
        <v>12.757999999999999</v>
      </c>
      <c r="I154" s="170"/>
      <c r="L154" s="165"/>
      <c r="M154" s="171"/>
      <c r="N154" s="172"/>
      <c r="O154" s="172"/>
      <c r="P154" s="172"/>
      <c r="Q154" s="172"/>
      <c r="R154" s="172"/>
      <c r="S154" s="172"/>
      <c r="T154" s="173"/>
      <c r="AT154" s="167" t="s">
        <v>138</v>
      </c>
      <c r="AU154" s="167" t="s">
        <v>136</v>
      </c>
      <c r="AV154" s="13" t="s">
        <v>136</v>
      </c>
      <c r="AW154" s="13" t="s">
        <v>29</v>
      </c>
      <c r="AX154" s="13" t="s">
        <v>80</v>
      </c>
      <c r="AY154" s="167" t="s">
        <v>127</v>
      </c>
    </row>
    <row r="155" spans="1:65" s="2" customFormat="1" ht="24.2" customHeight="1">
      <c r="A155" s="33"/>
      <c r="B155" s="150"/>
      <c r="C155" s="151" t="s">
        <v>7</v>
      </c>
      <c r="D155" s="151" t="s">
        <v>131</v>
      </c>
      <c r="E155" s="152" t="s">
        <v>188</v>
      </c>
      <c r="F155" s="153" t="s">
        <v>189</v>
      </c>
      <c r="G155" s="154" t="s">
        <v>152</v>
      </c>
      <c r="H155" s="155">
        <v>567</v>
      </c>
      <c r="I155" s="156"/>
      <c r="J155" s="157">
        <f>ROUND(I155*H155,2)</f>
        <v>0</v>
      </c>
      <c r="K155" s="158"/>
      <c r="L155" s="34"/>
      <c r="M155" s="159" t="s">
        <v>1</v>
      </c>
      <c r="N155" s="160" t="s">
        <v>38</v>
      </c>
      <c r="O155" s="61"/>
      <c r="P155" s="161">
        <f>O155*H155</f>
        <v>0</v>
      </c>
      <c r="Q155" s="161">
        <v>8.0000000000000007E-5</v>
      </c>
      <c r="R155" s="161">
        <f>Q155*H155</f>
        <v>4.5360000000000004E-2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135</v>
      </c>
      <c r="AT155" s="163" t="s">
        <v>131</v>
      </c>
      <c r="AU155" s="163" t="s">
        <v>136</v>
      </c>
      <c r="AY155" s="17" t="s">
        <v>127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136</v>
      </c>
      <c r="BK155" s="164">
        <f>ROUND(I155*H155,2)</f>
        <v>0</v>
      </c>
      <c r="BL155" s="17" t="s">
        <v>135</v>
      </c>
      <c r="BM155" s="163" t="s">
        <v>190</v>
      </c>
    </row>
    <row r="156" spans="1:65" s="13" customFormat="1" ht="11.25">
      <c r="B156" s="165"/>
      <c r="D156" s="166" t="s">
        <v>138</v>
      </c>
      <c r="E156" s="167" t="s">
        <v>1</v>
      </c>
      <c r="F156" s="168" t="s">
        <v>191</v>
      </c>
      <c r="H156" s="169">
        <v>283.5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138</v>
      </c>
      <c r="AU156" s="167" t="s">
        <v>136</v>
      </c>
      <c r="AV156" s="13" t="s">
        <v>136</v>
      </c>
      <c r="AW156" s="13" t="s">
        <v>29</v>
      </c>
      <c r="AX156" s="13" t="s">
        <v>72</v>
      </c>
      <c r="AY156" s="167" t="s">
        <v>127</v>
      </c>
    </row>
    <row r="157" spans="1:65" s="13" customFormat="1" ht="11.25">
      <c r="B157" s="165"/>
      <c r="D157" s="166" t="s">
        <v>138</v>
      </c>
      <c r="E157" s="167" t="s">
        <v>1</v>
      </c>
      <c r="F157" s="168" t="s">
        <v>192</v>
      </c>
      <c r="H157" s="169">
        <v>283.5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138</v>
      </c>
      <c r="AU157" s="167" t="s">
        <v>136</v>
      </c>
      <c r="AV157" s="13" t="s">
        <v>136</v>
      </c>
      <c r="AW157" s="13" t="s">
        <v>29</v>
      </c>
      <c r="AX157" s="13" t="s">
        <v>72</v>
      </c>
      <c r="AY157" s="167" t="s">
        <v>127</v>
      </c>
    </row>
    <row r="158" spans="1:65" s="14" customFormat="1" ht="11.25">
      <c r="B158" s="185"/>
      <c r="D158" s="166" t="s">
        <v>138</v>
      </c>
      <c r="E158" s="186" t="s">
        <v>1</v>
      </c>
      <c r="F158" s="187" t="s">
        <v>156</v>
      </c>
      <c r="H158" s="188">
        <v>567</v>
      </c>
      <c r="I158" s="189"/>
      <c r="L158" s="185"/>
      <c r="M158" s="190"/>
      <c r="N158" s="191"/>
      <c r="O158" s="191"/>
      <c r="P158" s="191"/>
      <c r="Q158" s="191"/>
      <c r="R158" s="191"/>
      <c r="S158" s="191"/>
      <c r="T158" s="192"/>
      <c r="AT158" s="186" t="s">
        <v>138</v>
      </c>
      <c r="AU158" s="186" t="s">
        <v>136</v>
      </c>
      <c r="AV158" s="14" t="s">
        <v>135</v>
      </c>
      <c r="AW158" s="14" t="s">
        <v>29</v>
      </c>
      <c r="AX158" s="14" t="s">
        <v>80</v>
      </c>
      <c r="AY158" s="186" t="s">
        <v>127</v>
      </c>
    </row>
    <row r="159" spans="1:65" s="2" customFormat="1" ht="37.9" customHeight="1">
      <c r="A159" s="33"/>
      <c r="B159" s="150"/>
      <c r="C159" s="151" t="s">
        <v>193</v>
      </c>
      <c r="D159" s="151" t="s">
        <v>131</v>
      </c>
      <c r="E159" s="152" t="s">
        <v>194</v>
      </c>
      <c r="F159" s="153" t="s">
        <v>195</v>
      </c>
      <c r="G159" s="154" t="s">
        <v>152</v>
      </c>
      <c r="H159" s="155">
        <v>567</v>
      </c>
      <c r="I159" s="156"/>
      <c r="J159" s="157">
        <f>ROUND(I159*H159,2)</f>
        <v>0</v>
      </c>
      <c r="K159" s="158"/>
      <c r="L159" s="34"/>
      <c r="M159" s="159" t="s">
        <v>1</v>
      </c>
      <c r="N159" s="160" t="s">
        <v>38</v>
      </c>
      <c r="O159" s="61"/>
      <c r="P159" s="161">
        <f>O159*H159</f>
        <v>0</v>
      </c>
      <c r="Q159" s="161">
        <v>0</v>
      </c>
      <c r="R159" s="161">
        <f>Q159*H159</f>
        <v>0</v>
      </c>
      <c r="S159" s="161">
        <v>0</v>
      </c>
      <c r="T159" s="162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135</v>
      </c>
      <c r="AT159" s="163" t="s">
        <v>131</v>
      </c>
      <c r="AU159" s="163" t="s">
        <v>136</v>
      </c>
      <c r="AY159" s="17" t="s">
        <v>127</v>
      </c>
      <c r="BE159" s="164">
        <f>IF(N159="základná",J159,0)</f>
        <v>0</v>
      </c>
      <c r="BF159" s="164">
        <f>IF(N159="znížená",J159,0)</f>
        <v>0</v>
      </c>
      <c r="BG159" s="164">
        <f>IF(N159="zákl. prenesená",J159,0)</f>
        <v>0</v>
      </c>
      <c r="BH159" s="164">
        <f>IF(N159="zníž. prenesená",J159,0)</f>
        <v>0</v>
      </c>
      <c r="BI159" s="164">
        <f>IF(N159="nulová",J159,0)</f>
        <v>0</v>
      </c>
      <c r="BJ159" s="17" t="s">
        <v>136</v>
      </c>
      <c r="BK159" s="164">
        <f>ROUND(I159*H159,2)</f>
        <v>0</v>
      </c>
      <c r="BL159" s="17" t="s">
        <v>135</v>
      </c>
      <c r="BM159" s="163" t="s">
        <v>196</v>
      </c>
    </row>
    <row r="160" spans="1:65" s="13" customFormat="1" ht="11.25">
      <c r="B160" s="165"/>
      <c r="D160" s="166" t="s">
        <v>138</v>
      </c>
      <c r="E160" s="167" t="s">
        <v>1</v>
      </c>
      <c r="F160" s="168" t="s">
        <v>191</v>
      </c>
      <c r="H160" s="169">
        <v>283.5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138</v>
      </c>
      <c r="AU160" s="167" t="s">
        <v>136</v>
      </c>
      <c r="AV160" s="13" t="s">
        <v>136</v>
      </c>
      <c r="AW160" s="13" t="s">
        <v>29</v>
      </c>
      <c r="AX160" s="13" t="s">
        <v>72</v>
      </c>
      <c r="AY160" s="167" t="s">
        <v>127</v>
      </c>
    </row>
    <row r="161" spans="1:65" s="13" customFormat="1" ht="11.25">
      <c r="B161" s="165"/>
      <c r="D161" s="166" t="s">
        <v>138</v>
      </c>
      <c r="E161" s="167" t="s">
        <v>1</v>
      </c>
      <c r="F161" s="168" t="s">
        <v>192</v>
      </c>
      <c r="H161" s="169">
        <v>283.5</v>
      </c>
      <c r="I161" s="170"/>
      <c r="L161" s="165"/>
      <c r="M161" s="171"/>
      <c r="N161" s="172"/>
      <c r="O161" s="172"/>
      <c r="P161" s="172"/>
      <c r="Q161" s="172"/>
      <c r="R161" s="172"/>
      <c r="S161" s="172"/>
      <c r="T161" s="173"/>
      <c r="AT161" s="167" t="s">
        <v>138</v>
      </c>
      <c r="AU161" s="167" t="s">
        <v>136</v>
      </c>
      <c r="AV161" s="13" t="s">
        <v>136</v>
      </c>
      <c r="AW161" s="13" t="s">
        <v>29</v>
      </c>
      <c r="AX161" s="13" t="s">
        <v>72</v>
      </c>
      <c r="AY161" s="167" t="s">
        <v>127</v>
      </c>
    </row>
    <row r="162" spans="1:65" s="14" customFormat="1" ht="11.25">
      <c r="B162" s="185"/>
      <c r="D162" s="166" t="s">
        <v>138</v>
      </c>
      <c r="E162" s="186" t="s">
        <v>1</v>
      </c>
      <c r="F162" s="187" t="s">
        <v>156</v>
      </c>
      <c r="H162" s="188">
        <v>567</v>
      </c>
      <c r="I162" s="189"/>
      <c r="L162" s="185"/>
      <c r="M162" s="190"/>
      <c r="N162" s="191"/>
      <c r="O162" s="191"/>
      <c r="P162" s="191"/>
      <c r="Q162" s="191"/>
      <c r="R162" s="191"/>
      <c r="S162" s="191"/>
      <c r="T162" s="192"/>
      <c r="AT162" s="186" t="s">
        <v>138</v>
      </c>
      <c r="AU162" s="186" t="s">
        <v>136</v>
      </c>
      <c r="AV162" s="14" t="s">
        <v>135</v>
      </c>
      <c r="AW162" s="14" t="s">
        <v>29</v>
      </c>
      <c r="AX162" s="14" t="s">
        <v>80</v>
      </c>
      <c r="AY162" s="186" t="s">
        <v>127</v>
      </c>
    </row>
    <row r="163" spans="1:65" s="12" customFormat="1" ht="22.9" customHeight="1">
      <c r="B163" s="137"/>
      <c r="D163" s="138" t="s">
        <v>71</v>
      </c>
      <c r="E163" s="148" t="s">
        <v>197</v>
      </c>
      <c r="F163" s="148" t="s">
        <v>198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SUM(P164:P186)</f>
        <v>0</v>
      </c>
      <c r="Q163" s="143"/>
      <c r="R163" s="144">
        <f>SUM(R164:R186)</f>
        <v>140.506632</v>
      </c>
      <c r="S163" s="143"/>
      <c r="T163" s="145">
        <f>SUM(T164:T186)</f>
        <v>344.666</v>
      </c>
      <c r="AR163" s="138" t="s">
        <v>80</v>
      </c>
      <c r="AT163" s="146" t="s">
        <v>71</v>
      </c>
      <c r="AU163" s="146" t="s">
        <v>80</v>
      </c>
      <c r="AY163" s="138" t="s">
        <v>127</v>
      </c>
      <c r="BK163" s="147">
        <f>SUM(BK164:BK186)</f>
        <v>0</v>
      </c>
    </row>
    <row r="164" spans="1:65" s="2" customFormat="1" ht="33" customHeight="1">
      <c r="A164" s="33"/>
      <c r="B164" s="150"/>
      <c r="C164" s="151" t="s">
        <v>199</v>
      </c>
      <c r="D164" s="151" t="s">
        <v>131</v>
      </c>
      <c r="E164" s="152" t="s">
        <v>200</v>
      </c>
      <c r="F164" s="153" t="s">
        <v>201</v>
      </c>
      <c r="G164" s="154" t="s">
        <v>152</v>
      </c>
      <c r="H164" s="155">
        <v>504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38</v>
      </c>
      <c r="O164" s="61"/>
      <c r="P164" s="161">
        <f>O164*H164</f>
        <v>0</v>
      </c>
      <c r="Q164" s="161">
        <v>0.19697000000000001</v>
      </c>
      <c r="R164" s="161">
        <f>Q164*H164</f>
        <v>99.272880000000001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135</v>
      </c>
      <c r="AT164" s="163" t="s">
        <v>131</v>
      </c>
      <c r="AU164" s="163" t="s">
        <v>136</v>
      </c>
      <c r="AY164" s="17" t="s">
        <v>127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7" t="s">
        <v>136</v>
      </c>
      <c r="BK164" s="164">
        <f>ROUND(I164*H164,2)</f>
        <v>0</v>
      </c>
      <c r="BL164" s="17" t="s">
        <v>135</v>
      </c>
      <c r="BM164" s="163" t="s">
        <v>202</v>
      </c>
    </row>
    <row r="165" spans="1:65" s="13" customFormat="1" ht="11.25">
      <c r="B165" s="165"/>
      <c r="D165" s="166" t="s">
        <v>138</v>
      </c>
      <c r="E165" s="167" t="s">
        <v>1</v>
      </c>
      <c r="F165" s="168" t="s">
        <v>203</v>
      </c>
      <c r="H165" s="169">
        <v>504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138</v>
      </c>
      <c r="AU165" s="167" t="s">
        <v>136</v>
      </c>
      <c r="AV165" s="13" t="s">
        <v>136</v>
      </c>
      <c r="AW165" s="13" t="s">
        <v>29</v>
      </c>
      <c r="AX165" s="13" t="s">
        <v>80</v>
      </c>
      <c r="AY165" s="167" t="s">
        <v>127</v>
      </c>
    </row>
    <row r="166" spans="1:65" s="2" customFormat="1" ht="24.2" customHeight="1">
      <c r="A166" s="33"/>
      <c r="B166" s="150"/>
      <c r="C166" s="174" t="s">
        <v>204</v>
      </c>
      <c r="D166" s="174" t="s">
        <v>141</v>
      </c>
      <c r="E166" s="175" t="s">
        <v>205</v>
      </c>
      <c r="F166" s="176" t="s">
        <v>206</v>
      </c>
      <c r="G166" s="177" t="s">
        <v>134</v>
      </c>
      <c r="H166" s="178">
        <v>509.04</v>
      </c>
      <c r="I166" s="179"/>
      <c r="J166" s="180">
        <f>ROUND(I166*H166,2)</f>
        <v>0</v>
      </c>
      <c r="K166" s="181"/>
      <c r="L166" s="182"/>
      <c r="M166" s="183" t="s">
        <v>1</v>
      </c>
      <c r="N166" s="184" t="s">
        <v>38</v>
      </c>
      <c r="O166" s="61"/>
      <c r="P166" s="161">
        <f>O166*H166</f>
        <v>0</v>
      </c>
      <c r="Q166" s="161">
        <v>8.1000000000000003E-2</v>
      </c>
      <c r="R166" s="161">
        <f>Q166*H166</f>
        <v>41.232240000000004</v>
      </c>
      <c r="S166" s="161">
        <v>0</v>
      </c>
      <c r="T166" s="16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144</v>
      </c>
      <c r="AT166" s="163" t="s">
        <v>141</v>
      </c>
      <c r="AU166" s="163" t="s">
        <v>136</v>
      </c>
      <c r="AY166" s="17" t="s">
        <v>127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7" t="s">
        <v>136</v>
      </c>
      <c r="BK166" s="164">
        <f>ROUND(I166*H166,2)</f>
        <v>0</v>
      </c>
      <c r="BL166" s="17" t="s">
        <v>135</v>
      </c>
      <c r="BM166" s="163" t="s">
        <v>207</v>
      </c>
    </row>
    <row r="167" spans="1:65" s="13" customFormat="1" ht="11.25">
      <c r="B167" s="165"/>
      <c r="D167" s="166" t="s">
        <v>138</v>
      </c>
      <c r="F167" s="168" t="s">
        <v>208</v>
      </c>
      <c r="H167" s="169">
        <v>509.04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138</v>
      </c>
      <c r="AU167" s="167" t="s">
        <v>136</v>
      </c>
      <c r="AV167" s="13" t="s">
        <v>136</v>
      </c>
      <c r="AW167" s="13" t="s">
        <v>3</v>
      </c>
      <c r="AX167" s="13" t="s">
        <v>80</v>
      </c>
      <c r="AY167" s="167" t="s">
        <v>127</v>
      </c>
    </row>
    <row r="168" spans="1:65" s="2" customFormat="1" ht="37.9" customHeight="1">
      <c r="A168" s="33"/>
      <c r="B168" s="150"/>
      <c r="C168" s="151" t="s">
        <v>209</v>
      </c>
      <c r="D168" s="151" t="s">
        <v>131</v>
      </c>
      <c r="E168" s="152" t="s">
        <v>210</v>
      </c>
      <c r="F168" s="153" t="s">
        <v>211</v>
      </c>
      <c r="G168" s="154" t="s">
        <v>160</v>
      </c>
      <c r="H168" s="155">
        <v>32.4</v>
      </c>
      <c r="I168" s="156"/>
      <c r="J168" s="157">
        <f>ROUND(I168*H168,2)</f>
        <v>0</v>
      </c>
      <c r="K168" s="158"/>
      <c r="L168" s="34"/>
      <c r="M168" s="159" t="s">
        <v>1</v>
      </c>
      <c r="N168" s="160" t="s">
        <v>38</v>
      </c>
      <c r="O168" s="61"/>
      <c r="P168" s="161">
        <f>O168*H168</f>
        <v>0</v>
      </c>
      <c r="Q168" s="161">
        <v>0</v>
      </c>
      <c r="R168" s="161">
        <f>Q168*H168</f>
        <v>0</v>
      </c>
      <c r="S168" s="161">
        <v>2.3849999999999998</v>
      </c>
      <c r="T168" s="162">
        <f>S168*H168</f>
        <v>77.273999999999987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135</v>
      </c>
      <c r="AT168" s="163" t="s">
        <v>131</v>
      </c>
      <c r="AU168" s="163" t="s">
        <v>136</v>
      </c>
      <c r="AY168" s="17" t="s">
        <v>127</v>
      </c>
      <c r="BE168" s="164">
        <f>IF(N168="základná",J168,0)</f>
        <v>0</v>
      </c>
      <c r="BF168" s="164">
        <f>IF(N168="znížená",J168,0)</f>
        <v>0</v>
      </c>
      <c r="BG168" s="164">
        <f>IF(N168="zákl. prenesená",J168,0)</f>
        <v>0</v>
      </c>
      <c r="BH168" s="164">
        <f>IF(N168="zníž. prenesená",J168,0)</f>
        <v>0</v>
      </c>
      <c r="BI168" s="164">
        <f>IF(N168="nulová",J168,0)</f>
        <v>0</v>
      </c>
      <c r="BJ168" s="17" t="s">
        <v>136</v>
      </c>
      <c r="BK168" s="164">
        <f>ROUND(I168*H168,2)</f>
        <v>0</v>
      </c>
      <c r="BL168" s="17" t="s">
        <v>135</v>
      </c>
      <c r="BM168" s="163" t="s">
        <v>212</v>
      </c>
    </row>
    <row r="169" spans="1:65" s="13" customFormat="1" ht="11.25">
      <c r="B169" s="165"/>
      <c r="D169" s="166" t="s">
        <v>138</v>
      </c>
      <c r="E169" s="167" t="s">
        <v>1</v>
      </c>
      <c r="F169" s="168" t="s">
        <v>213</v>
      </c>
      <c r="H169" s="169">
        <v>32.4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138</v>
      </c>
      <c r="AU169" s="167" t="s">
        <v>136</v>
      </c>
      <c r="AV169" s="13" t="s">
        <v>136</v>
      </c>
      <c r="AW169" s="13" t="s">
        <v>29</v>
      </c>
      <c r="AX169" s="13" t="s">
        <v>80</v>
      </c>
      <c r="AY169" s="167" t="s">
        <v>127</v>
      </c>
    </row>
    <row r="170" spans="1:65" s="2" customFormat="1" ht="16.5" customHeight="1">
      <c r="A170" s="33"/>
      <c r="B170" s="150"/>
      <c r="C170" s="151" t="s">
        <v>214</v>
      </c>
      <c r="D170" s="151" t="s">
        <v>131</v>
      </c>
      <c r="E170" s="152" t="s">
        <v>215</v>
      </c>
      <c r="F170" s="153" t="s">
        <v>216</v>
      </c>
      <c r="G170" s="154" t="s">
        <v>160</v>
      </c>
      <c r="H170" s="155">
        <v>43.2</v>
      </c>
      <c r="I170" s="156"/>
      <c r="J170" s="157">
        <f>ROUND(I170*H170,2)</f>
        <v>0</v>
      </c>
      <c r="K170" s="158"/>
      <c r="L170" s="34"/>
      <c r="M170" s="159" t="s">
        <v>1</v>
      </c>
      <c r="N170" s="160" t="s">
        <v>38</v>
      </c>
      <c r="O170" s="61"/>
      <c r="P170" s="161">
        <f>O170*H170</f>
        <v>0</v>
      </c>
      <c r="Q170" s="161">
        <v>0</v>
      </c>
      <c r="R170" s="161">
        <f>Q170*H170</f>
        <v>0</v>
      </c>
      <c r="S170" s="161">
        <v>2.5</v>
      </c>
      <c r="T170" s="162">
        <f>S170*H170</f>
        <v>108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135</v>
      </c>
      <c r="AT170" s="163" t="s">
        <v>131</v>
      </c>
      <c r="AU170" s="163" t="s">
        <v>136</v>
      </c>
      <c r="AY170" s="17" t="s">
        <v>127</v>
      </c>
      <c r="BE170" s="164">
        <f>IF(N170="základná",J170,0)</f>
        <v>0</v>
      </c>
      <c r="BF170" s="164">
        <f>IF(N170="znížená",J170,0)</f>
        <v>0</v>
      </c>
      <c r="BG170" s="164">
        <f>IF(N170="zákl. prenesená",J170,0)</f>
        <v>0</v>
      </c>
      <c r="BH170" s="164">
        <f>IF(N170="zníž. prenesená",J170,0)</f>
        <v>0</v>
      </c>
      <c r="BI170" s="164">
        <f>IF(N170="nulová",J170,0)</f>
        <v>0</v>
      </c>
      <c r="BJ170" s="17" t="s">
        <v>136</v>
      </c>
      <c r="BK170" s="164">
        <f>ROUND(I170*H170,2)</f>
        <v>0</v>
      </c>
      <c r="BL170" s="17" t="s">
        <v>135</v>
      </c>
      <c r="BM170" s="163" t="s">
        <v>217</v>
      </c>
    </row>
    <row r="171" spans="1:65" s="13" customFormat="1" ht="11.25">
      <c r="B171" s="165"/>
      <c r="D171" s="166" t="s">
        <v>138</v>
      </c>
      <c r="E171" s="167" t="s">
        <v>1</v>
      </c>
      <c r="F171" s="168" t="s">
        <v>218</v>
      </c>
      <c r="H171" s="169">
        <v>43.2</v>
      </c>
      <c r="I171" s="170"/>
      <c r="L171" s="165"/>
      <c r="M171" s="171"/>
      <c r="N171" s="172"/>
      <c r="O171" s="172"/>
      <c r="P171" s="172"/>
      <c r="Q171" s="172"/>
      <c r="R171" s="172"/>
      <c r="S171" s="172"/>
      <c r="T171" s="173"/>
      <c r="AT171" s="167" t="s">
        <v>138</v>
      </c>
      <c r="AU171" s="167" t="s">
        <v>136</v>
      </c>
      <c r="AV171" s="13" t="s">
        <v>136</v>
      </c>
      <c r="AW171" s="13" t="s">
        <v>29</v>
      </c>
      <c r="AX171" s="13" t="s">
        <v>80</v>
      </c>
      <c r="AY171" s="167" t="s">
        <v>127</v>
      </c>
    </row>
    <row r="172" spans="1:65" s="2" customFormat="1" ht="37.9" customHeight="1">
      <c r="A172" s="33"/>
      <c r="B172" s="150"/>
      <c r="C172" s="151" t="s">
        <v>219</v>
      </c>
      <c r="D172" s="151" t="s">
        <v>131</v>
      </c>
      <c r="E172" s="152" t="s">
        <v>220</v>
      </c>
      <c r="F172" s="153" t="s">
        <v>221</v>
      </c>
      <c r="G172" s="154" t="s">
        <v>160</v>
      </c>
      <c r="H172" s="155">
        <v>26.42</v>
      </c>
      <c r="I172" s="156"/>
      <c r="J172" s="157">
        <f>ROUND(I172*H172,2)</f>
        <v>0</v>
      </c>
      <c r="K172" s="158"/>
      <c r="L172" s="34"/>
      <c r="M172" s="159" t="s">
        <v>1</v>
      </c>
      <c r="N172" s="160" t="s">
        <v>38</v>
      </c>
      <c r="O172" s="61"/>
      <c r="P172" s="161">
        <f>O172*H172</f>
        <v>0</v>
      </c>
      <c r="Q172" s="161">
        <v>0</v>
      </c>
      <c r="R172" s="161">
        <f>Q172*H172</f>
        <v>0</v>
      </c>
      <c r="S172" s="161">
        <v>2.2000000000000002</v>
      </c>
      <c r="T172" s="162">
        <f>S172*H172</f>
        <v>58.124000000000009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135</v>
      </c>
      <c r="AT172" s="163" t="s">
        <v>131</v>
      </c>
      <c r="AU172" s="163" t="s">
        <v>136</v>
      </c>
      <c r="AY172" s="17" t="s">
        <v>127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7" t="s">
        <v>136</v>
      </c>
      <c r="BK172" s="164">
        <f>ROUND(I172*H172,2)</f>
        <v>0</v>
      </c>
      <c r="BL172" s="17" t="s">
        <v>135</v>
      </c>
      <c r="BM172" s="163" t="s">
        <v>222</v>
      </c>
    </row>
    <row r="173" spans="1:65" s="13" customFormat="1" ht="11.25">
      <c r="B173" s="165"/>
      <c r="D173" s="166" t="s">
        <v>138</v>
      </c>
      <c r="E173" s="167" t="s">
        <v>1</v>
      </c>
      <c r="F173" s="168" t="s">
        <v>223</v>
      </c>
      <c r="H173" s="169">
        <v>13.21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138</v>
      </c>
      <c r="AU173" s="167" t="s">
        <v>136</v>
      </c>
      <c r="AV173" s="13" t="s">
        <v>136</v>
      </c>
      <c r="AW173" s="13" t="s">
        <v>29</v>
      </c>
      <c r="AX173" s="13" t="s">
        <v>72</v>
      </c>
      <c r="AY173" s="167" t="s">
        <v>127</v>
      </c>
    </row>
    <row r="174" spans="1:65" s="13" customFormat="1" ht="11.25">
      <c r="B174" s="165"/>
      <c r="D174" s="166" t="s">
        <v>138</v>
      </c>
      <c r="E174" s="167" t="s">
        <v>1</v>
      </c>
      <c r="F174" s="168" t="s">
        <v>224</v>
      </c>
      <c r="H174" s="169">
        <v>13.21</v>
      </c>
      <c r="I174" s="170"/>
      <c r="L174" s="165"/>
      <c r="M174" s="171"/>
      <c r="N174" s="172"/>
      <c r="O174" s="172"/>
      <c r="P174" s="172"/>
      <c r="Q174" s="172"/>
      <c r="R174" s="172"/>
      <c r="S174" s="172"/>
      <c r="T174" s="173"/>
      <c r="AT174" s="167" t="s">
        <v>138</v>
      </c>
      <c r="AU174" s="167" t="s">
        <v>136</v>
      </c>
      <c r="AV174" s="13" t="s">
        <v>136</v>
      </c>
      <c r="AW174" s="13" t="s">
        <v>29</v>
      </c>
      <c r="AX174" s="13" t="s">
        <v>72</v>
      </c>
      <c r="AY174" s="167" t="s">
        <v>127</v>
      </c>
    </row>
    <row r="175" spans="1:65" s="14" customFormat="1" ht="11.25">
      <c r="B175" s="185"/>
      <c r="D175" s="166" t="s">
        <v>138</v>
      </c>
      <c r="E175" s="186" t="s">
        <v>1</v>
      </c>
      <c r="F175" s="187" t="s">
        <v>156</v>
      </c>
      <c r="H175" s="188">
        <v>26.42</v>
      </c>
      <c r="I175" s="189"/>
      <c r="L175" s="185"/>
      <c r="M175" s="190"/>
      <c r="N175" s="191"/>
      <c r="O175" s="191"/>
      <c r="P175" s="191"/>
      <c r="Q175" s="191"/>
      <c r="R175" s="191"/>
      <c r="S175" s="191"/>
      <c r="T175" s="192"/>
      <c r="AT175" s="186" t="s">
        <v>138</v>
      </c>
      <c r="AU175" s="186" t="s">
        <v>136</v>
      </c>
      <c r="AV175" s="14" t="s">
        <v>135</v>
      </c>
      <c r="AW175" s="14" t="s">
        <v>29</v>
      </c>
      <c r="AX175" s="14" t="s">
        <v>80</v>
      </c>
      <c r="AY175" s="186" t="s">
        <v>127</v>
      </c>
    </row>
    <row r="176" spans="1:65" s="2" customFormat="1" ht="21.75" customHeight="1">
      <c r="A176" s="33"/>
      <c r="B176" s="150"/>
      <c r="C176" s="151" t="s">
        <v>225</v>
      </c>
      <c r="D176" s="151" t="s">
        <v>131</v>
      </c>
      <c r="E176" s="152" t="s">
        <v>226</v>
      </c>
      <c r="F176" s="153" t="s">
        <v>227</v>
      </c>
      <c r="G176" s="154" t="s">
        <v>134</v>
      </c>
      <c r="H176" s="155">
        <v>12</v>
      </c>
      <c r="I176" s="156"/>
      <c r="J176" s="157">
        <f>ROUND(I176*H176,2)</f>
        <v>0</v>
      </c>
      <c r="K176" s="158"/>
      <c r="L176" s="34"/>
      <c r="M176" s="159" t="s">
        <v>1</v>
      </c>
      <c r="N176" s="160" t="s">
        <v>38</v>
      </c>
      <c r="O176" s="61"/>
      <c r="P176" s="161">
        <f>O176*H176</f>
        <v>0</v>
      </c>
      <c r="Q176" s="161">
        <v>0</v>
      </c>
      <c r="R176" s="161">
        <f>Q176*H176</f>
        <v>0</v>
      </c>
      <c r="S176" s="161">
        <v>6.0000000000000001E-3</v>
      </c>
      <c r="T176" s="162">
        <f>S176*H176</f>
        <v>7.2000000000000008E-2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135</v>
      </c>
      <c r="AT176" s="163" t="s">
        <v>131</v>
      </c>
      <c r="AU176" s="163" t="s">
        <v>136</v>
      </c>
      <c r="AY176" s="17" t="s">
        <v>127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7" t="s">
        <v>136</v>
      </c>
      <c r="BK176" s="164">
        <f>ROUND(I176*H176,2)</f>
        <v>0</v>
      </c>
      <c r="BL176" s="17" t="s">
        <v>135</v>
      </c>
      <c r="BM176" s="163" t="s">
        <v>228</v>
      </c>
    </row>
    <row r="177" spans="1:65" s="13" customFormat="1" ht="11.25">
      <c r="B177" s="165"/>
      <c r="D177" s="166" t="s">
        <v>138</v>
      </c>
      <c r="E177" s="167" t="s">
        <v>1</v>
      </c>
      <c r="F177" s="168" t="s">
        <v>229</v>
      </c>
      <c r="H177" s="169">
        <v>12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138</v>
      </c>
      <c r="AU177" s="167" t="s">
        <v>136</v>
      </c>
      <c r="AV177" s="13" t="s">
        <v>136</v>
      </c>
      <c r="AW177" s="13" t="s">
        <v>29</v>
      </c>
      <c r="AX177" s="13" t="s">
        <v>80</v>
      </c>
      <c r="AY177" s="167" t="s">
        <v>127</v>
      </c>
    </row>
    <row r="178" spans="1:65" s="2" customFormat="1" ht="21.75" customHeight="1">
      <c r="A178" s="33"/>
      <c r="B178" s="150"/>
      <c r="C178" s="151" t="s">
        <v>230</v>
      </c>
      <c r="D178" s="151" t="s">
        <v>131</v>
      </c>
      <c r="E178" s="152" t="s">
        <v>231</v>
      </c>
      <c r="F178" s="153" t="s">
        <v>232</v>
      </c>
      <c r="G178" s="154" t="s">
        <v>166</v>
      </c>
      <c r="H178" s="155">
        <v>216</v>
      </c>
      <c r="I178" s="156"/>
      <c r="J178" s="157">
        <f>ROUND(I178*H178,2)</f>
        <v>0</v>
      </c>
      <c r="K178" s="158"/>
      <c r="L178" s="34"/>
      <c r="M178" s="159" t="s">
        <v>1</v>
      </c>
      <c r="N178" s="160" t="s">
        <v>38</v>
      </c>
      <c r="O178" s="61"/>
      <c r="P178" s="161">
        <f>O178*H178</f>
        <v>0</v>
      </c>
      <c r="Q178" s="161">
        <v>0</v>
      </c>
      <c r="R178" s="161">
        <f>Q178*H178</f>
        <v>0</v>
      </c>
      <c r="S178" s="161">
        <v>6.6000000000000003E-2</v>
      </c>
      <c r="T178" s="162">
        <f>S178*H178</f>
        <v>14.256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135</v>
      </c>
      <c r="AT178" s="163" t="s">
        <v>131</v>
      </c>
      <c r="AU178" s="163" t="s">
        <v>136</v>
      </c>
      <c r="AY178" s="17" t="s">
        <v>127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7" t="s">
        <v>136</v>
      </c>
      <c r="BK178" s="164">
        <f>ROUND(I178*H178,2)</f>
        <v>0</v>
      </c>
      <c r="BL178" s="17" t="s">
        <v>135</v>
      </c>
      <c r="BM178" s="163" t="s">
        <v>233</v>
      </c>
    </row>
    <row r="179" spans="1:65" s="13" customFormat="1" ht="11.25">
      <c r="B179" s="165"/>
      <c r="D179" s="166" t="s">
        <v>138</v>
      </c>
      <c r="E179" s="167" t="s">
        <v>1</v>
      </c>
      <c r="F179" s="168" t="s">
        <v>234</v>
      </c>
      <c r="H179" s="169">
        <v>216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138</v>
      </c>
      <c r="AU179" s="167" t="s">
        <v>136</v>
      </c>
      <c r="AV179" s="13" t="s">
        <v>136</v>
      </c>
      <c r="AW179" s="13" t="s">
        <v>29</v>
      </c>
      <c r="AX179" s="13" t="s">
        <v>80</v>
      </c>
      <c r="AY179" s="167" t="s">
        <v>127</v>
      </c>
    </row>
    <row r="180" spans="1:65" s="2" customFormat="1" ht="24.2" customHeight="1">
      <c r="A180" s="33"/>
      <c r="B180" s="150"/>
      <c r="C180" s="151" t="s">
        <v>235</v>
      </c>
      <c r="D180" s="151" t="s">
        <v>131</v>
      </c>
      <c r="E180" s="152" t="s">
        <v>236</v>
      </c>
      <c r="F180" s="153" t="s">
        <v>237</v>
      </c>
      <c r="G180" s="154" t="s">
        <v>152</v>
      </c>
      <c r="H180" s="155">
        <v>151.19999999999999</v>
      </c>
      <c r="I180" s="156"/>
      <c r="J180" s="157">
        <f>ROUND(I180*H180,2)</f>
        <v>0</v>
      </c>
      <c r="K180" s="158"/>
      <c r="L180" s="34"/>
      <c r="M180" s="159" t="s">
        <v>1</v>
      </c>
      <c r="N180" s="160" t="s">
        <v>38</v>
      </c>
      <c r="O180" s="61"/>
      <c r="P180" s="161">
        <f>O180*H180</f>
        <v>0</v>
      </c>
      <c r="Q180" s="161">
        <v>1.0000000000000001E-5</v>
      </c>
      <c r="R180" s="161">
        <f>Q180*H180</f>
        <v>1.5120000000000001E-3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135</v>
      </c>
      <c r="AT180" s="163" t="s">
        <v>131</v>
      </c>
      <c r="AU180" s="163" t="s">
        <v>136</v>
      </c>
      <c r="AY180" s="17" t="s">
        <v>127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136</v>
      </c>
      <c r="BK180" s="164">
        <f>ROUND(I180*H180,2)</f>
        <v>0</v>
      </c>
      <c r="BL180" s="17" t="s">
        <v>135</v>
      </c>
      <c r="BM180" s="163" t="s">
        <v>238</v>
      </c>
    </row>
    <row r="181" spans="1:65" s="13" customFormat="1" ht="11.25">
      <c r="B181" s="165"/>
      <c r="D181" s="166" t="s">
        <v>138</v>
      </c>
      <c r="E181" s="167" t="s">
        <v>1</v>
      </c>
      <c r="F181" s="168" t="s">
        <v>239</v>
      </c>
      <c r="H181" s="169">
        <v>151.19999999999999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138</v>
      </c>
      <c r="AU181" s="167" t="s">
        <v>136</v>
      </c>
      <c r="AV181" s="13" t="s">
        <v>136</v>
      </c>
      <c r="AW181" s="13" t="s">
        <v>29</v>
      </c>
      <c r="AX181" s="13" t="s">
        <v>80</v>
      </c>
      <c r="AY181" s="167" t="s">
        <v>127</v>
      </c>
    </row>
    <row r="182" spans="1:65" s="2" customFormat="1" ht="37.9" customHeight="1">
      <c r="A182" s="33"/>
      <c r="B182" s="150"/>
      <c r="C182" s="151" t="s">
        <v>240</v>
      </c>
      <c r="D182" s="151" t="s">
        <v>131</v>
      </c>
      <c r="E182" s="152" t="s">
        <v>241</v>
      </c>
      <c r="F182" s="153" t="s">
        <v>242</v>
      </c>
      <c r="G182" s="154" t="s">
        <v>152</v>
      </c>
      <c r="H182" s="155">
        <v>252</v>
      </c>
      <c r="I182" s="156"/>
      <c r="J182" s="157">
        <f>ROUND(I182*H182,2)</f>
        <v>0</v>
      </c>
      <c r="K182" s="158"/>
      <c r="L182" s="34"/>
      <c r="M182" s="159" t="s">
        <v>1</v>
      </c>
      <c r="N182" s="160" t="s">
        <v>38</v>
      </c>
      <c r="O182" s="61"/>
      <c r="P182" s="161">
        <f>O182*H182</f>
        <v>0</v>
      </c>
      <c r="Q182" s="161">
        <v>0</v>
      </c>
      <c r="R182" s="161">
        <f>Q182*H182</f>
        <v>0</v>
      </c>
      <c r="S182" s="161">
        <v>0.34499999999999997</v>
      </c>
      <c r="T182" s="162">
        <f>S182*H182</f>
        <v>86.94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135</v>
      </c>
      <c r="AT182" s="163" t="s">
        <v>131</v>
      </c>
      <c r="AU182" s="163" t="s">
        <v>136</v>
      </c>
      <c r="AY182" s="17" t="s">
        <v>127</v>
      </c>
      <c r="BE182" s="164">
        <f>IF(N182="základná",J182,0)</f>
        <v>0</v>
      </c>
      <c r="BF182" s="164">
        <f>IF(N182="znížená",J182,0)</f>
        <v>0</v>
      </c>
      <c r="BG182" s="164">
        <f>IF(N182="zákl. prenesená",J182,0)</f>
        <v>0</v>
      </c>
      <c r="BH182" s="164">
        <f>IF(N182="zníž. prenesená",J182,0)</f>
        <v>0</v>
      </c>
      <c r="BI182" s="164">
        <f>IF(N182="nulová",J182,0)</f>
        <v>0</v>
      </c>
      <c r="BJ182" s="17" t="s">
        <v>136</v>
      </c>
      <c r="BK182" s="164">
        <f>ROUND(I182*H182,2)</f>
        <v>0</v>
      </c>
      <c r="BL182" s="17" t="s">
        <v>135</v>
      </c>
      <c r="BM182" s="163" t="s">
        <v>243</v>
      </c>
    </row>
    <row r="183" spans="1:65" s="13" customFormat="1" ht="11.25">
      <c r="B183" s="165"/>
      <c r="D183" s="166" t="s">
        <v>138</v>
      </c>
      <c r="E183" s="167" t="s">
        <v>1</v>
      </c>
      <c r="F183" s="168" t="s">
        <v>244</v>
      </c>
      <c r="H183" s="169">
        <v>252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138</v>
      </c>
      <c r="AU183" s="167" t="s">
        <v>136</v>
      </c>
      <c r="AV183" s="13" t="s">
        <v>136</v>
      </c>
      <c r="AW183" s="13" t="s">
        <v>29</v>
      </c>
      <c r="AX183" s="13" t="s">
        <v>80</v>
      </c>
      <c r="AY183" s="167" t="s">
        <v>127</v>
      </c>
    </row>
    <row r="184" spans="1:65" s="2" customFormat="1" ht="21.75" customHeight="1">
      <c r="A184" s="33"/>
      <c r="B184" s="150"/>
      <c r="C184" s="151" t="s">
        <v>245</v>
      </c>
      <c r="D184" s="151" t="s">
        <v>131</v>
      </c>
      <c r="E184" s="152" t="s">
        <v>246</v>
      </c>
      <c r="F184" s="153" t="s">
        <v>247</v>
      </c>
      <c r="G184" s="154" t="s">
        <v>248</v>
      </c>
      <c r="H184" s="155">
        <v>351.61399999999998</v>
      </c>
      <c r="I184" s="156"/>
      <c r="J184" s="157">
        <f>ROUND(I184*H184,2)</f>
        <v>0</v>
      </c>
      <c r="K184" s="158"/>
      <c r="L184" s="34"/>
      <c r="M184" s="159" t="s">
        <v>1</v>
      </c>
      <c r="N184" s="160" t="s">
        <v>38</v>
      </c>
      <c r="O184" s="61"/>
      <c r="P184" s="161">
        <f>O184*H184</f>
        <v>0</v>
      </c>
      <c r="Q184" s="161">
        <v>0</v>
      </c>
      <c r="R184" s="161">
        <f>Q184*H184</f>
        <v>0</v>
      </c>
      <c r="S184" s="161">
        <v>0</v>
      </c>
      <c r="T184" s="162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135</v>
      </c>
      <c r="AT184" s="163" t="s">
        <v>131</v>
      </c>
      <c r="AU184" s="163" t="s">
        <v>136</v>
      </c>
      <c r="AY184" s="17" t="s">
        <v>127</v>
      </c>
      <c r="BE184" s="164">
        <f>IF(N184="základná",J184,0)</f>
        <v>0</v>
      </c>
      <c r="BF184" s="164">
        <f>IF(N184="znížená",J184,0)</f>
        <v>0</v>
      </c>
      <c r="BG184" s="164">
        <f>IF(N184="zákl. prenesená",J184,0)</f>
        <v>0</v>
      </c>
      <c r="BH184" s="164">
        <f>IF(N184="zníž. prenesená",J184,0)</f>
        <v>0</v>
      </c>
      <c r="BI184" s="164">
        <f>IF(N184="nulová",J184,0)</f>
        <v>0</v>
      </c>
      <c r="BJ184" s="17" t="s">
        <v>136</v>
      </c>
      <c r="BK184" s="164">
        <f>ROUND(I184*H184,2)</f>
        <v>0</v>
      </c>
      <c r="BL184" s="17" t="s">
        <v>135</v>
      </c>
      <c r="BM184" s="163" t="s">
        <v>249</v>
      </c>
    </row>
    <row r="185" spans="1:65" s="2" customFormat="1" ht="24.2" customHeight="1">
      <c r="A185" s="33"/>
      <c r="B185" s="150"/>
      <c r="C185" s="151" t="s">
        <v>250</v>
      </c>
      <c r="D185" s="151" t="s">
        <v>131</v>
      </c>
      <c r="E185" s="152" t="s">
        <v>251</v>
      </c>
      <c r="F185" s="153" t="s">
        <v>252</v>
      </c>
      <c r="G185" s="154" t="s">
        <v>248</v>
      </c>
      <c r="H185" s="155">
        <v>351.61399999999998</v>
      </c>
      <c r="I185" s="156"/>
      <c r="J185" s="157">
        <f>ROUND(I185*H185,2)</f>
        <v>0</v>
      </c>
      <c r="K185" s="158"/>
      <c r="L185" s="34"/>
      <c r="M185" s="159" t="s">
        <v>1</v>
      </c>
      <c r="N185" s="160" t="s">
        <v>38</v>
      </c>
      <c r="O185" s="61"/>
      <c r="P185" s="161">
        <f>O185*H185</f>
        <v>0</v>
      </c>
      <c r="Q185" s="161">
        <v>0</v>
      </c>
      <c r="R185" s="161">
        <f>Q185*H185</f>
        <v>0</v>
      </c>
      <c r="S185" s="161">
        <v>0</v>
      </c>
      <c r="T185" s="16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135</v>
      </c>
      <c r="AT185" s="163" t="s">
        <v>131</v>
      </c>
      <c r="AU185" s="163" t="s">
        <v>136</v>
      </c>
      <c r="AY185" s="17" t="s">
        <v>127</v>
      </c>
      <c r="BE185" s="164">
        <f>IF(N185="základná",J185,0)</f>
        <v>0</v>
      </c>
      <c r="BF185" s="164">
        <f>IF(N185="znížená",J185,0)</f>
        <v>0</v>
      </c>
      <c r="BG185" s="164">
        <f>IF(N185="zákl. prenesená",J185,0)</f>
        <v>0</v>
      </c>
      <c r="BH185" s="164">
        <f>IF(N185="zníž. prenesená",J185,0)</f>
        <v>0</v>
      </c>
      <c r="BI185" s="164">
        <f>IF(N185="nulová",J185,0)</f>
        <v>0</v>
      </c>
      <c r="BJ185" s="17" t="s">
        <v>136</v>
      </c>
      <c r="BK185" s="164">
        <f>ROUND(I185*H185,2)</f>
        <v>0</v>
      </c>
      <c r="BL185" s="17" t="s">
        <v>135</v>
      </c>
      <c r="BM185" s="163" t="s">
        <v>253</v>
      </c>
    </row>
    <row r="186" spans="1:65" s="2" customFormat="1" ht="24.2" customHeight="1">
      <c r="A186" s="33"/>
      <c r="B186" s="150"/>
      <c r="C186" s="151" t="s">
        <v>254</v>
      </c>
      <c r="D186" s="151" t="s">
        <v>131</v>
      </c>
      <c r="E186" s="152" t="s">
        <v>255</v>
      </c>
      <c r="F186" s="153" t="s">
        <v>256</v>
      </c>
      <c r="G186" s="154" t="s">
        <v>248</v>
      </c>
      <c r="H186" s="155">
        <v>351.61399999999998</v>
      </c>
      <c r="I186" s="156"/>
      <c r="J186" s="157">
        <f>ROUND(I186*H186,2)</f>
        <v>0</v>
      </c>
      <c r="K186" s="158"/>
      <c r="L186" s="34"/>
      <c r="M186" s="159" t="s">
        <v>1</v>
      </c>
      <c r="N186" s="160" t="s">
        <v>38</v>
      </c>
      <c r="O186" s="61"/>
      <c r="P186" s="161">
        <f>O186*H186</f>
        <v>0</v>
      </c>
      <c r="Q186" s="161">
        <v>0</v>
      </c>
      <c r="R186" s="161">
        <f>Q186*H186</f>
        <v>0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135</v>
      </c>
      <c r="AT186" s="163" t="s">
        <v>131</v>
      </c>
      <c r="AU186" s="163" t="s">
        <v>136</v>
      </c>
      <c r="AY186" s="17" t="s">
        <v>127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7" t="s">
        <v>136</v>
      </c>
      <c r="BK186" s="164">
        <f>ROUND(I186*H186,2)</f>
        <v>0</v>
      </c>
      <c r="BL186" s="17" t="s">
        <v>135</v>
      </c>
      <c r="BM186" s="163" t="s">
        <v>257</v>
      </c>
    </row>
    <row r="187" spans="1:65" s="12" customFormat="1" ht="22.9" customHeight="1">
      <c r="B187" s="137"/>
      <c r="D187" s="138" t="s">
        <v>71</v>
      </c>
      <c r="E187" s="148" t="s">
        <v>258</v>
      </c>
      <c r="F187" s="148" t="s">
        <v>259</v>
      </c>
      <c r="I187" s="140"/>
      <c r="J187" s="149">
        <f>BK187</f>
        <v>0</v>
      </c>
      <c r="L187" s="137"/>
      <c r="M187" s="142"/>
      <c r="N187" s="143"/>
      <c r="O187" s="143"/>
      <c r="P187" s="144">
        <f>P188</f>
        <v>0</v>
      </c>
      <c r="Q187" s="143"/>
      <c r="R187" s="144">
        <f>R188</f>
        <v>0</v>
      </c>
      <c r="S187" s="143"/>
      <c r="T187" s="145">
        <f>T188</f>
        <v>0</v>
      </c>
      <c r="AR187" s="138" t="s">
        <v>80</v>
      </c>
      <c r="AT187" s="146" t="s">
        <v>71</v>
      </c>
      <c r="AU187" s="146" t="s">
        <v>80</v>
      </c>
      <c r="AY187" s="138" t="s">
        <v>127</v>
      </c>
      <c r="BK187" s="147">
        <f>BK188</f>
        <v>0</v>
      </c>
    </row>
    <row r="188" spans="1:65" s="2" customFormat="1" ht="24.2" customHeight="1">
      <c r="A188" s="33"/>
      <c r="B188" s="150"/>
      <c r="C188" s="151" t="s">
        <v>260</v>
      </c>
      <c r="D188" s="151" t="s">
        <v>131</v>
      </c>
      <c r="E188" s="152" t="s">
        <v>261</v>
      </c>
      <c r="F188" s="153" t="s">
        <v>262</v>
      </c>
      <c r="G188" s="154" t="s">
        <v>248</v>
      </c>
      <c r="H188" s="155">
        <v>812.77300000000002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38</v>
      </c>
      <c r="O188" s="61"/>
      <c r="P188" s="161">
        <f>O188*H188</f>
        <v>0</v>
      </c>
      <c r="Q188" s="161">
        <v>0</v>
      </c>
      <c r="R188" s="161">
        <f>Q188*H188</f>
        <v>0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135</v>
      </c>
      <c r="AT188" s="163" t="s">
        <v>131</v>
      </c>
      <c r="AU188" s="163" t="s">
        <v>136</v>
      </c>
      <c r="AY188" s="17" t="s">
        <v>127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7" t="s">
        <v>136</v>
      </c>
      <c r="BK188" s="164">
        <f>ROUND(I188*H188,2)</f>
        <v>0</v>
      </c>
      <c r="BL188" s="17" t="s">
        <v>135</v>
      </c>
      <c r="BM188" s="163" t="s">
        <v>263</v>
      </c>
    </row>
    <row r="189" spans="1:65" s="12" customFormat="1" ht="25.9" customHeight="1">
      <c r="B189" s="137"/>
      <c r="D189" s="138" t="s">
        <v>71</v>
      </c>
      <c r="E189" s="139" t="s">
        <v>264</v>
      </c>
      <c r="F189" s="139" t="s">
        <v>265</v>
      </c>
      <c r="I189" s="140"/>
      <c r="J189" s="141">
        <f>BK189</f>
        <v>0</v>
      </c>
      <c r="L189" s="137"/>
      <c r="M189" s="142"/>
      <c r="N189" s="143"/>
      <c r="O189" s="143"/>
      <c r="P189" s="144">
        <f>P190</f>
        <v>0</v>
      </c>
      <c r="Q189" s="143"/>
      <c r="R189" s="144">
        <f>R190</f>
        <v>0</v>
      </c>
      <c r="S189" s="143"/>
      <c r="T189" s="145">
        <f>T190</f>
        <v>0</v>
      </c>
      <c r="AR189" s="138" t="s">
        <v>80</v>
      </c>
      <c r="AT189" s="146" t="s">
        <v>71</v>
      </c>
      <c r="AU189" s="146" t="s">
        <v>72</v>
      </c>
      <c r="AY189" s="138" t="s">
        <v>127</v>
      </c>
      <c r="BK189" s="147">
        <f>BK190</f>
        <v>0</v>
      </c>
    </row>
    <row r="190" spans="1:65" s="12" customFormat="1" ht="22.9" customHeight="1">
      <c r="B190" s="137"/>
      <c r="D190" s="138" t="s">
        <v>71</v>
      </c>
      <c r="E190" s="148" t="s">
        <v>266</v>
      </c>
      <c r="F190" s="148" t="s">
        <v>267</v>
      </c>
      <c r="I190" s="140"/>
      <c r="J190" s="149">
        <f>BK190</f>
        <v>0</v>
      </c>
      <c r="L190" s="137"/>
      <c r="M190" s="142"/>
      <c r="N190" s="143"/>
      <c r="O190" s="143"/>
      <c r="P190" s="144">
        <f>SUM(P191:P194)</f>
        <v>0</v>
      </c>
      <c r="Q190" s="143"/>
      <c r="R190" s="144">
        <f>SUM(R191:R194)</f>
        <v>0</v>
      </c>
      <c r="S190" s="143"/>
      <c r="T190" s="145">
        <f>SUM(T191:T194)</f>
        <v>0</v>
      </c>
      <c r="AR190" s="138" t="s">
        <v>80</v>
      </c>
      <c r="AT190" s="146" t="s">
        <v>71</v>
      </c>
      <c r="AU190" s="146" t="s">
        <v>80</v>
      </c>
      <c r="AY190" s="138" t="s">
        <v>127</v>
      </c>
      <c r="BK190" s="147">
        <f>SUM(BK191:BK194)</f>
        <v>0</v>
      </c>
    </row>
    <row r="191" spans="1:65" s="2" customFormat="1" ht="24.2" customHeight="1">
      <c r="A191" s="33"/>
      <c r="B191" s="150"/>
      <c r="C191" s="151" t="s">
        <v>80</v>
      </c>
      <c r="D191" s="151" t="s">
        <v>131</v>
      </c>
      <c r="E191" s="152" t="s">
        <v>268</v>
      </c>
      <c r="F191" s="153" t="s">
        <v>269</v>
      </c>
      <c r="G191" s="154" t="s">
        <v>248</v>
      </c>
      <c r="H191" s="155">
        <v>633.15200000000004</v>
      </c>
      <c r="I191" s="156"/>
      <c r="J191" s="157">
        <f>ROUND(I191*H191,2)</f>
        <v>0</v>
      </c>
      <c r="K191" s="158"/>
      <c r="L191" s="34"/>
      <c r="M191" s="159" t="s">
        <v>1</v>
      </c>
      <c r="N191" s="160" t="s">
        <v>38</v>
      </c>
      <c r="O191" s="61"/>
      <c r="P191" s="161">
        <f>O191*H191</f>
        <v>0</v>
      </c>
      <c r="Q191" s="161">
        <v>0</v>
      </c>
      <c r="R191" s="161">
        <f>Q191*H191</f>
        <v>0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135</v>
      </c>
      <c r="AT191" s="163" t="s">
        <v>131</v>
      </c>
      <c r="AU191" s="163" t="s">
        <v>136</v>
      </c>
      <c r="AY191" s="17" t="s">
        <v>127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136</v>
      </c>
      <c r="BK191" s="164">
        <f>ROUND(I191*H191,2)</f>
        <v>0</v>
      </c>
      <c r="BL191" s="17" t="s">
        <v>135</v>
      </c>
      <c r="BM191" s="163" t="s">
        <v>270</v>
      </c>
    </row>
    <row r="192" spans="1:65" s="13" customFormat="1" ht="11.25">
      <c r="B192" s="165"/>
      <c r="D192" s="166" t="s">
        <v>138</v>
      </c>
      <c r="E192" s="167" t="s">
        <v>1</v>
      </c>
      <c r="F192" s="168" t="s">
        <v>271</v>
      </c>
      <c r="H192" s="169">
        <v>316.57600000000002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138</v>
      </c>
      <c r="AU192" s="167" t="s">
        <v>136</v>
      </c>
      <c r="AV192" s="13" t="s">
        <v>136</v>
      </c>
      <c r="AW192" s="13" t="s">
        <v>29</v>
      </c>
      <c r="AX192" s="13" t="s">
        <v>72</v>
      </c>
      <c r="AY192" s="167" t="s">
        <v>127</v>
      </c>
    </row>
    <row r="193" spans="1:65" s="13" customFormat="1" ht="11.25">
      <c r="B193" s="165"/>
      <c r="D193" s="166" t="s">
        <v>138</v>
      </c>
      <c r="E193" s="167" t="s">
        <v>1</v>
      </c>
      <c r="F193" s="168" t="s">
        <v>272</v>
      </c>
      <c r="H193" s="169">
        <v>316.57600000000002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138</v>
      </c>
      <c r="AU193" s="167" t="s">
        <v>136</v>
      </c>
      <c r="AV193" s="13" t="s">
        <v>136</v>
      </c>
      <c r="AW193" s="13" t="s">
        <v>29</v>
      </c>
      <c r="AX193" s="13" t="s">
        <v>72</v>
      </c>
      <c r="AY193" s="167" t="s">
        <v>127</v>
      </c>
    </row>
    <row r="194" spans="1:65" s="14" customFormat="1" ht="11.25">
      <c r="B194" s="185"/>
      <c r="D194" s="166" t="s">
        <v>138</v>
      </c>
      <c r="E194" s="186" t="s">
        <v>1</v>
      </c>
      <c r="F194" s="187" t="s">
        <v>156</v>
      </c>
      <c r="H194" s="188">
        <v>633.15200000000004</v>
      </c>
      <c r="I194" s="189"/>
      <c r="L194" s="185"/>
      <c r="M194" s="190"/>
      <c r="N194" s="191"/>
      <c r="O194" s="191"/>
      <c r="P194" s="191"/>
      <c r="Q194" s="191"/>
      <c r="R194" s="191"/>
      <c r="S194" s="191"/>
      <c r="T194" s="192"/>
      <c r="AT194" s="186" t="s">
        <v>138</v>
      </c>
      <c r="AU194" s="186" t="s">
        <v>136</v>
      </c>
      <c r="AV194" s="14" t="s">
        <v>135</v>
      </c>
      <c r="AW194" s="14" t="s">
        <v>29</v>
      </c>
      <c r="AX194" s="14" t="s">
        <v>80</v>
      </c>
      <c r="AY194" s="186" t="s">
        <v>127</v>
      </c>
    </row>
    <row r="195" spans="1:65" s="12" customFormat="1" ht="25.9" customHeight="1">
      <c r="B195" s="137"/>
      <c r="D195" s="138" t="s">
        <v>71</v>
      </c>
      <c r="E195" s="139" t="s">
        <v>273</v>
      </c>
      <c r="F195" s="139" t="s">
        <v>274</v>
      </c>
      <c r="I195" s="140"/>
      <c r="J195" s="141">
        <f>BK195</f>
        <v>0</v>
      </c>
      <c r="L195" s="137"/>
      <c r="M195" s="142"/>
      <c r="N195" s="143"/>
      <c r="O195" s="143"/>
      <c r="P195" s="144">
        <f>P196+P202+P216</f>
        <v>0</v>
      </c>
      <c r="Q195" s="143"/>
      <c r="R195" s="144">
        <f>R196+R202+R216</f>
        <v>4.6844377999999995</v>
      </c>
      <c r="S195" s="143"/>
      <c r="T195" s="145">
        <f>T196+T202+T216</f>
        <v>6.9480000000000004</v>
      </c>
      <c r="AR195" s="138" t="s">
        <v>80</v>
      </c>
      <c r="AT195" s="146" t="s">
        <v>71</v>
      </c>
      <c r="AU195" s="146" t="s">
        <v>72</v>
      </c>
      <c r="AY195" s="138" t="s">
        <v>127</v>
      </c>
      <c r="BK195" s="147">
        <f>BK196+BK202+BK216</f>
        <v>0</v>
      </c>
    </row>
    <row r="196" spans="1:65" s="12" customFormat="1" ht="22.9" customHeight="1">
      <c r="B196" s="137"/>
      <c r="D196" s="138" t="s">
        <v>71</v>
      </c>
      <c r="E196" s="148" t="s">
        <v>275</v>
      </c>
      <c r="F196" s="148" t="s">
        <v>276</v>
      </c>
      <c r="I196" s="140"/>
      <c r="J196" s="149">
        <f>BK196</f>
        <v>0</v>
      </c>
      <c r="L196" s="137"/>
      <c r="M196" s="142"/>
      <c r="N196" s="143"/>
      <c r="O196" s="143"/>
      <c r="P196" s="144">
        <f>SUM(P197:P201)</f>
        <v>0</v>
      </c>
      <c r="Q196" s="143"/>
      <c r="R196" s="144">
        <f>SUM(R197:R201)</f>
        <v>0.58684499999999995</v>
      </c>
      <c r="S196" s="143"/>
      <c r="T196" s="145">
        <f>SUM(T197:T201)</f>
        <v>0</v>
      </c>
      <c r="AR196" s="138" t="s">
        <v>136</v>
      </c>
      <c r="AT196" s="146" t="s">
        <v>71</v>
      </c>
      <c r="AU196" s="146" t="s">
        <v>80</v>
      </c>
      <c r="AY196" s="138" t="s">
        <v>127</v>
      </c>
      <c r="BK196" s="147">
        <f>SUM(BK197:BK201)</f>
        <v>0</v>
      </c>
    </row>
    <row r="197" spans="1:65" s="2" customFormat="1" ht="21.75" customHeight="1">
      <c r="A197" s="33"/>
      <c r="B197" s="150"/>
      <c r="C197" s="151" t="s">
        <v>277</v>
      </c>
      <c r="D197" s="151" t="s">
        <v>131</v>
      </c>
      <c r="E197" s="152" t="s">
        <v>278</v>
      </c>
      <c r="F197" s="153" t="s">
        <v>279</v>
      </c>
      <c r="G197" s="154" t="s">
        <v>166</v>
      </c>
      <c r="H197" s="155">
        <v>1701</v>
      </c>
      <c r="I197" s="156"/>
      <c r="J197" s="157">
        <f>ROUND(I197*H197,2)</f>
        <v>0</v>
      </c>
      <c r="K197" s="158"/>
      <c r="L197" s="34"/>
      <c r="M197" s="159" t="s">
        <v>1</v>
      </c>
      <c r="N197" s="160" t="s">
        <v>38</v>
      </c>
      <c r="O197" s="61"/>
      <c r="P197" s="161">
        <f>O197*H197</f>
        <v>0</v>
      </c>
      <c r="Q197" s="161">
        <v>0</v>
      </c>
      <c r="R197" s="161">
        <f>Q197*H197</f>
        <v>0</v>
      </c>
      <c r="S197" s="161">
        <v>0</v>
      </c>
      <c r="T197" s="162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169</v>
      </c>
      <c r="AT197" s="163" t="s">
        <v>131</v>
      </c>
      <c r="AU197" s="163" t="s">
        <v>136</v>
      </c>
      <c r="AY197" s="17" t="s">
        <v>127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136</v>
      </c>
      <c r="BK197" s="164">
        <f>ROUND(I197*H197,2)</f>
        <v>0</v>
      </c>
      <c r="BL197" s="17" t="s">
        <v>169</v>
      </c>
      <c r="BM197" s="163" t="s">
        <v>280</v>
      </c>
    </row>
    <row r="198" spans="1:65" s="13" customFormat="1" ht="11.25">
      <c r="B198" s="165"/>
      <c r="D198" s="166" t="s">
        <v>138</v>
      </c>
      <c r="E198" s="167" t="s">
        <v>1</v>
      </c>
      <c r="F198" s="168" t="s">
        <v>168</v>
      </c>
      <c r="H198" s="169">
        <v>1701</v>
      </c>
      <c r="I198" s="170"/>
      <c r="L198" s="165"/>
      <c r="M198" s="171"/>
      <c r="N198" s="172"/>
      <c r="O198" s="172"/>
      <c r="P198" s="172"/>
      <c r="Q198" s="172"/>
      <c r="R198" s="172"/>
      <c r="S198" s="172"/>
      <c r="T198" s="173"/>
      <c r="AT198" s="167" t="s">
        <v>138</v>
      </c>
      <c r="AU198" s="167" t="s">
        <v>136</v>
      </c>
      <c r="AV198" s="13" t="s">
        <v>136</v>
      </c>
      <c r="AW198" s="13" t="s">
        <v>29</v>
      </c>
      <c r="AX198" s="13" t="s">
        <v>80</v>
      </c>
      <c r="AY198" s="167" t="s">
        <v>127</v>
      </c>
    </row>
    <row r="199" spans="1:65" s="2" customFormat="1" ht="16.5" customHeight="1">
      <c r="A199" s="33"/>
      <c r="B199" s="150"/>
      <c r="C199" s="174" t="s">
        <v>281</v>
      </c>
      <c r="D199" s="174" t="s">
        <v>141</v>
      </c>
      <c r="E199" s="175" t="s">
        <v>282</v>
      </c>
      <c r="F199" s="176" t="s">
        <v>283</v>
      </c>
      <c r="G199" s="177" t="s">
        <v>166</v>
      </c>
      <c r="H199" s="178">
        <v>1956.15</v>
      </c>
      <c r="I199" s="179"/>
      <c r="J199" s="180">
        <f>ROUND(I199*H199,2)</f>
        <v>0</v>
      </c>
      <c r="K199" s="181"/>
      <c r="L199" s="182"/>
      <c r="M199" s="183" t="s">
        <v>1</v>
      </c>
      <c r="N199" s="184" t="s">
        <v>38</v>
      </c>
      <c r="O199" s="61"/>
      <c r="P199" s="161">
        <f>O199*H199</f>
        <v>0</v>
      </c>
      <c r="Q199" s="161">
        <v>2.9999999999999997E-4</v>
      </c>
      <c r="R199" s="161">
        <f>Q199*H199</f>
        <v>0.58684499999999995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284</v>
      </c>
      <c r="AT199" s="163" t="s">
        <v>141</v>
      </c>
      <c r="AU199" s="163" t="s">
        <v>136</v>
      </c>
      <c r="AY199" s="17" t="s">
        <v>127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7" t="s">
        <v>136</v>
      </c>
      <c r="BK199" s="164">
        <f>ROUND(I199*H199,2)</f>
        <v>0</v>
      </c>
      <c r="BL199" s="17" t="s">
        <v>169</v>
      </c>
      <c r="BM199" s="163" t="s">
        <v>285</v>
      </c>
    </row>
    <row r="200" spans="1:65" s="13" customFormat="1" ht="11.25">
      <c r="B200" s="165"/>
      <c r="D200" s="166" t="s">
        <v>138</v>
      </c>
      <c r="F200" s="168" t="s">
        <v>286</v>
      </c>
      <c r="H200" s="169">
        <v>1956.15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138</v>
      </c>
      <c r="AU200" s="167" t="s">
        <v>136</v>
      </c>
      <c r="AV200" s="13" t="s">
        <v>136</v>
      </c>
      <c r="AW200" s="13" t="s">
        <v>3</v>
      </c>
      <c r="AX200" s="13" t="s">
        <v>80</v>
      </c>
      <c r="AY200" s="167" t="s">
        <v>127</v>
      </c>
    </row>
    <row r="201" spans="1:65" s="2" customFormat="1" ht="24.2" customHeight="1">
      <c r="A201" s="33"/>
      <c r="B201" s="150"/>
      <c r="C201" s="151" t="s">
        <v>287</v>
      </c>
      <c r="D201" s="151" t="s">
        <v>131</v>
      </c>
      <c r="E201" s="152" t="s">
        <v>288</v>
      </c>
      <c r="F201" s="153" t="s">
        <v>289</v>
      </c>
      <c r="G201" s="154" t="s">
        <v>248</v>
      </c>
      <c r="H201" s="155">
        <v>0.58699999999999997</v>
      </c>
      <c r="I201" s="156"/>
      <c r="J201" s="157">
        <f>ROUND(I201*H201,2)</f>
        <v>0</v>
      </c>
      <c r="K201" s="158"/>
      <c r="L201" s="34"/>
      <c r="M201" s="159" t="s">
        <v>1</v>
      </c>
      <c r="N201" s="160" t="s">
        <v>38</v>
      </c>
      <c r="O201" s="61"/>
      <c r="P201" s="161">
        <f>O201*H201</f>
        <v>0</v>
      </c>
      <c r="Q201" s="161">
        <v>0</v>
      </c>
      <c r="R201" s="161">
        <f>Q201*H201</f>
        <v>0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169</v>
      </c>
      <c r="AT201" s="163" t="s">
        <v>131</v>
      </c>
      <c r="AU201" s="163" t="s">
        <v>136</v>
      </c>
      <c r="AY201" s="17" t="s">
        <v>127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7" t="s">
        <v>136</v>
      </c>
      <c r="BK201" s="164">
        <f>ROUND(I201*H201,2)</f>
        <v>0</v>
      </c>
      <c r="BL201" s="17" t="s">
        <v>169</v>
      </c>
      <c r="BM201" s="163" t="s">
        <v>290</v>
      </c>
    </row>
    <row r="202" spans="1:65" s="12" customFormat="1" ht="22.9" customHeight="1">
      <c r="B202" s="137"/>
      <c r="D202" s="138" t="s">
        <v>71</v>
      </c>
      <c r="E202" s="148" t="s">
        <v>291</v>
      </c>
      <c r="F202" s="148" t="s">
        <v>292</v>
      </c>
      <c r="I202" s="140"/>
      <c r="J202" s="149">
        <f>BK202</f>
        <v>0</v>
      </c>
      <c r="L202" s="137"/>
      <c r="M202" s="142"/>
      <c r="N202" s="143"/>
      <c r="O202" s="143"/>
      <c r="P202" s="144">
        <f>SUM(P203:P215)</f>
        <v>0</v>
      </c>
      <c r="Q202" s="143"/>
      <c r="R202" s="144">
        <f>SUM(R203:R215)</f>
        <v>3.9430999999999998</v>
      </c>
      <c r="S202" s="143"/>
      <c r="T202" s="145">
        <f>SUM(T203:T215)</f>
        <v>6.9480000000000004</v>
      </c>
      <c r="AR202" s="138" t="s">
        <v>136</v>
      </c>
      <c r="AT202" s="146" t="s">
        <v>71</v>
      </c>
      <c r="AU202" s="146" t="s">
        <v>80</v>
      </c>
      <c r="AY202" s="138" t="s">
        <v>127</v>
      </c>
      <c r="BK202" s="147">
        <f>SUM(BK203:BK215)</f>
        <v>0</v>
      </c>
    </row>
    <row r="203" spans="1:65" s="2" customFormat="1" ht="24.2" customHeight="1">
      <c r="A203" s="33"/>
      <c r="B203" s="150"/>
      <c r="C203" s="151" t="s">
        <v>293</v>
      </c>
      <c r="D203" s="151" t="s">
        <v>131</v>
      </c>
      <c r="E203" s="152" t="s">
        <v>294</v>
      </c>
      <c r="F203" s="153" t="s">
        <v>295</v>
      </c>
      <c r="G203" s="154" t="s">
        <v>134</v>
      </c>
      <c r="H203" s="155">
        <v>4</v>
      </c>
      <c r="I203" s="156"/>
      <c r="J203" s="157">
        <f>ROUND(I203*H203,2)</f>
        <v>0</v>
      </c>
      <c r="K203" s="158"/>
      <c r="L203" s="34"/>
      <c r="M203" s="159" t="s">
        <v>1</v>
      </c>
      <c r="N203" s="160" t="s">
        <v>38</v>
      </c>
      <c r="O203" s="61"/>
      <c r="P203" s="161">
        <f>O203*H203</f>
        <v>0</v>
      </c>
      <c r="Q203" s="161">
        <v>3.2000000000000003E-4</v>
      </c>
      <c r="R203" s="161">
        <f>Q203*H203</f>
        <v>1.2800000000000001E-3</v>
      </c>
      <c r="S203" s="161">
        <v>0</v>
      </c>
      <c r="T203" s="162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169</v>
      </c>
      <c r="AT203" s="163" t="s">
        <v>131</v>
      </c>
      <c r="AU203" s="163" t="s">
        <v>136</v>
      </c>
      <c r="AY203" s="17" t="s">
        <v>127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136</v>
      </c>
      <c r="BK203" s="164">
        <f>ROUND(I203*H203,2)</f>
        <v>0</v>
      </c>
      <c r="BL203" s="17" t="s">
        <v>169</v>
      </c>
      <c r="BM203" s="163" t="s">
        <v>296</v>
      </c>
    </row>
    <row r="204" spans="1:65" s="13" customFormat="1" ht="11.25">
      <c r="B204" s="165"/>
      <c r="D204" s="166" t="s">
        <v>138</v>
      </c>
      <c r="E204" s="167" t="s">
        <v>1</v>
      </c>
      <c r="F204" s="168" t="s">
        <v>297</v>
      </c>
      <c r="H204" s="169">
        <v>4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138</v>
      </c>
      <c r="AU204" s="167" t="s">
        <v>136</v>
      </c>
      <c r="AV204" s="13" t="s">
        <v>136</v>
      </c>
      <c r="AW204" s="13" t="s">
        <v>29</v>
      </c>
      <c r="AX204" s="13" t="s">
        <v>72</v>
      </c>
      <c r="AY204" s="167" t="s">
        <v>127</v>
      </c>
    </row>
    <row r="205" spans="1:65" s="14" customFormat="1" ht="11.25">
      <c r="B205" s="185"/>
      <c r="D205" s="166" t="s">
        <v>138</v>
      </c>
      <c r="E205" s="186" t="s">
        <v>1</v>
      </c>
      <c r="F205" s="187" t="s">
        <v>156</v>
      </c>
      <c r="H205" s="188">
        <v>4</v>
      </c>
      <c r="I205" s="189"/>
      <c r="L205" s="185"/>
      <c r="M205" s="190"/>
      <c r="N205" s="191"/>
      <c r="O205" s="191"/>
      <c r="P205" s="191"/>
      <c r="Q205" s="191"/>
      <c r="R205" s="191"/>
      <c r="S205" s="191"/>
      <c r="T205" s="192"/>
      <c r="AT205" s="186" t="s">
        <v>138</v>
      </c>
      <c r="AU205" s="186" t="s">
        <v>136</v>
      </c>
      <c r="AV205" s="14" t="s">
        <v>135</v>
      </c>
      <c r="AW205" s="14" t="s">
        <v>29</v>
      </c>
      <c r="AX205" s="14" t="s">
        <v>80</v>
      </c>
      <c r="AY205" s="186" t="s">
        <v>127</v>
      </c>
    </row>
    <row r="206" spans="1:65" s="2" customFormat="1" ht="16.5" customHeight="1">
      <c r="A206" s="33"/>
      <c r="B206" s="150"/>
      <c r="C206" s="174" t="s">
        <v>298</v>
      </c>
      <c r="D206" s="174" t="s">
        <v>141</v>
      </c>
      <c r="E206" s="175" t="s">
        <v>299</v>
      </c>
      <c r="F206" s="176" t="s">
        <v>300</v>
      </c>
      <c r="G206" s="177" t="s">
        <v>134</v>
      </c>
      <c r="H206" s="178">
        <v>4</v>
      </c>
      <c r="I206" s="179"/>
      <c r="J206" s="180">
        <f>ROUND(I206*H206,2)</f>
        <v>0</v>
      </c>
      <c r="K206" s="181"/>
      <c r="L206" s="182"/>
      <c r="M206" s="183" t="s">
        <v>1</v>
      </c>
      <c r="N206" s="184" t="s">
        <v>38</v>
      </c>
      <c r="O206" s="61"/>
      <c r="P206" s="161">
        <f>O206*H206</f>
        <v>0</v>
      </c>
      <c r="Q206" s="161">
        <v>0.4173</v>
      </c>
      <c r="R206" s="161">
        <f>Q206*H206</f>
        <v>1.6692</v>
      </c>
      <c r="S206" s="161">
        <v>0</v>
      </c>
      <c r="T206" s="162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284</v>
      </c>
      <c r="AT206" s="163" t="s">
        <v>141</v>
      </c>
      <c r="AU206" s="163" t="s">
        <v>136</v>
      </c>
      <c r="AY206" s="17" t="s">
        <v>127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136</v>
      </c>
      <c r="BK206" s="164">
        <f>ROUND(I206*H206,2)</f>
        <v>0</v>
      </c>
      <c r="BL206" s="17" t="s">
        <v>169</v>
      </c>
      <c r="BM206" s="163" t="s">
        <v>301</v>
      </c>
    </row>
    <row r="207" spans="1:65" s="13" customFormat="1" ht="11.25">
      <c r="B207" s="165"/>
      <c r="D207" s="166" t="s">
        <v>138</v>
      </c>
      <c r="E207" s="167" t="s">
        <v>1</v>
      </c>
      <c r="F207" s="168" t="s">
        <v>302</v>
      </c>
      <c r="H207" s="169">
        <v>4</v>
      </c>
      <c r="I207" s="170"/>
      <c r="L207" s="165"/>
      <c r="M207" s="171"/>
      <c r="N207" s="172"/>
      <c r="O207" s="172"/>
      <c r="P207" s="172"/>
      <c r="Q207" s="172"/>
      <c r="R207" s="172"/>
      <c r="S207" s="172"/>
      <c r="T207" s="173"/>
      <c r="AT207" s="167" t="s">
        <v>138</v>
      </c>
      <c r="AU207" s="167" t="s">
        <v>136</v>
      </c>
      <c r="AV207" s="13" t="s">
        <v>136</v>
      </c>
      <c r="AW207" s="13" t="s">
        <v>29</v>
      </c>
      <c r="AX207" s="13" t="s">
        <v>80</v>
      </c>
      <c r="AY207" s="167" t="s">
        <v>127</v>
      </c>
    </row>
    <row r="208" spans="1:65" s="2" customFormat="1" ht="33" customHeight="1">
      <c r="A208" s="33"/>
      <c r="B208" s="150"/>
      <c r="C208" s="174" t="s">
        <v>303</v>
      </c>
      <c r="D208" s="174" t="s">
        <v>141</v>
      </c>
      <c r="E208" s="175" t="s">
        <v>304</v>
      </c>
      <c r="F208" s="176" t="s">
        <v>305</v>
      </c>
      <c r="G208" s="177" t="s">
        <v>134</v>
      </c>
      <c r="H208" s="178">
        <v>6</v>
      </c>
      <c r="I208" s="179"/>
      <c r="J208" s="180">
        <f>ROUND(I208*H208,2)</f>
        <v>0</v>
      </c>
      <c r="K208" s="181"/>
      <c r="L208" s="182"/>
      <c r="M208" s="183" t="s">
        <v>1</v>
      </c>
      <c r="N208" s="184" t="s">
        <v>38</v>
      </c>
      <c r="O208" s="61"/>
      <c r="P208" s="161">
        <f>O208*H208</f>
        <v>0</v>
      </c>
      <c r="Q208" s="161">
        <v>0.32</v>
      </c>
      <c r="R208" s="161">
        <f>Q208*H208</f>
        <v>1.92</v>
      </c>
      <c r="S208" s="161">
        <v>0</v>
      </c>
      <c r="T208" s="16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284</v>
      </c>
      <c r="AT208" s="163" t="s">
        <v>141</v>
      </c>
      <c r="AU208" s="163" t="s">
        <v>136</v>
      </c>
      <c r="AY208" s="17" t="s">
        <v>127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7" t="s">
        <v>136</v>
      </c>
      <c r="BK208" s="164">
        <f>ROUND(I208*H208,2)</f>
        <v>0</v>
      </c>
      <c r="BL208" s="17" t="s">
        <v>169</v>
      </c>
      <c r="BM208" s="163" t="s">
        <v>306</v>
      </c>
    </row>
    <row r="209" spans="1:65" s="13" customFormat="1" ht="11.25">
      <c r="B209" s="165"/>
      <c r="D209" s="166" t="s">
        <v>138</v>
      </c>
      <c r="E209" s="167" t="s">
        <v>1</v>
      </c>
      <c r="F209" s="168" t="s">
        <v>307</v>
      </c>
      <c r="H209" s="169">
        <v>6</v>
      </c>
      <c r="I209" s="170"/>
      <c r="L209" s="165"/>
      <c r="M209" s="171"/>
      <c r="N209" s="172"/>
      <c r="O209" s="172"/>
      <c r="P209" s="172"/>
      <c r="Q209" s="172"/>
      <c r="R209" s="172"/>
      <c r="S209" s="172"/>
      <c r="T209" s="173"/>
      <c r="AT209" s="167" t="s">
        <v>138</v>
      </c>
      <c r="AU209" s="167" t="s">
        <v>136</v>
      </c>
      <c r="AV209" s="13" t="s">
        <v>136</v>
      </c>
      <c r="AW209" s="13" t="s">
        <v>29</v>
      </c>
      <c r="AX209" s="13" t="s">
        <v>80</v>
      </c>
      <c r="AY209" s="167" t="s">
        <v>127</v>
      </c>
    </row>
    <row r="210" spans="1:65" s="2" customFormat="1" ht="24.2" customHeight="1">
      <c r="A210" s="33"/>
      <c r="B210" s="150"/>
      <c r="C210" s="151" t="s">
        <v>308</v>
      </c>
      <c r="D210" s="151" t="s">
        <v>131</v>
      </c>
      <c r="E210" s="152" t="s">
        <v>309</v>
      </c>
      <c r="F210" s="153" t="s">
        <v>310</v>
      </c>
      <c r="G210" s="154" t="s">
        <v>134</v>
      </c>
      <c r="H210" s="155">
        <v>6</v>
      </c>
      <c r="I210" s="156"/>
      <c r="J210" s="157">
        <f>ROUND(I210*H210,2)</f>
        <v>0</v>
      </c>
      <c r="K210" s="158"/>
      <c r="L210" s="34"/>
      <c r="M210" s="159" t="s">
        <v>1</v>
      </c>
      <c r="N210" s="160" t="s">
        <v>38</v>
      </c>
      <c r="O210" s="61"/>
      <c r="P210" s="161">
        <f>O210*H210</f>
        <v>0</v>
      </c>
      <c r="Q210" s="161">
        <v>8.7000000000000001E-4</v>
      </c>
      <c r="R210" s="161">
        <f>Q210*H210</f>
        <v>5.2199999999999998E-3</v>
      </c>
      <c r="S210" s="161">
        <v>0</v>
      </c>
      <c r="T210" s="162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3" t="s">
        <v>169</v>
      </c>
      <c r="AT210" s="163" t="s">
        <v>131</v>
      </c>
      <c r="AU210" s="163" t="s">
        <v>136</v>
      </c>
      <c r="AY210" s="17" t="s">
        <v>127</v>
      </c>
      <c r="BE210" s="164">
        <f>IF(N210="základná",J210,0)</f>
        <v>0</v>
      </c>
      <c r="BF210" s="164">
        <f>IF(N210="znížená",J210,0)</f>
        <v>0</v>
      </c>
      <c r="BG210" s="164">
        <f>IF(N210="zákl. prenesená",J210,0)</f>
        <v>0</v>
      </c>
      <c r="BH210" s="164">
        <f>IF(N210="zníž. prenesená",J210,0)</f>
        <v>0</v>
      </c>
      <c r="BI210" s="164">
        <f>IF(N210="nulová",J210,0)</f>
        <v>0</v>
      </c>
      <c r="BJ210" s="17" t="s">
        <v>136</v>
      </c>
      <c r="BK210" s="164">
        <f>ROUND(I210*H210,2)</f>
        <v>0</v>
      </c>
      <c r="BL210" s="17" t="s">
        <v>169</v>
      </c>
      <c r="BM210" s="163" t="s">
        <v>311</v>
      </c>
    </row>
    <row r="211" spans="1:65" s="13" customFormat="1" ht="11.25">
      <c r="B211" s="165"/>
      <c r="D211" s="166" t="s">
        <v>138</v>
      </c>
      <c r="E211" s="167" t="s">
        <v>1</v>
      </c>
      <c r="F211" s="168" t="s">
        <v>312</v>
      </c>
      <c r="H211" s="169">
        <v>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138</v>
      </c>
      <c r="AU211" s="167" t="s">
        <v>136</v>
      </c>
      <c r="AV211" s="13" t="s">
        <v>136</v>
      </c>
      <c r="AW211" s="13" t="s">
        <v>29</v>
      </c>
      <c r="AX211" s="13" t="s">
        <v>80</v>
      </c>
      <c r="AY211" s="167" t="s">
        <v>127</v>
      </c>
    </row>
    <row r="212" spans="1:65" s="2" customFormat="1" ht="33" customHeight="1">
      <c r="A212" s="33"/>
      <c r="B212" s="150"/>
      <c r="C212" s="151" t="s">
        <v>313</v>
      </c>
      <c r="D212" s="151" t="s">
        <v>131</v>
      </c>
      <c r="E212" s="152" t="s">
        <v>314</v>
      </c>
      <c r="F212" s="153" t="s">
        <v>315</v>
      </c>
      <c r="G212" s="154" t="s">
        <v>316</v>
      </c>
      <c r="H212" s="155">
        <v>6948</v>
      </c>
      <c r="I212" s="156"/>
      <c r="J212" s="157">
        <f>ROUND(I212*H212,2)</f>
        <v>0</v>
      </c>
      <c r="K212" s="158"/>
      <c r="L212" s="34"/>
      <c r="M212" s="159" t="s">
        <v>1</v>
      </c>
      <c r="N212" s="160" t="s">
        <v>38</v>
      </c>
      <c r="O212" s="61"/>
      <c r="P212" s="161">
        <f>O212*H212</f>
        <v>0</v>
      </c>
      <c r="Q212" s="161">
        <v>5.0000000000000002E-5</v>
      </c>
      <c r="R212" s="161">
        <f>Q212*H212</f>
        <v>0.34740000000000004</v>
      </c>
      <c r="S212" s="161">
        <v>1E-3</v>
      </c>
      <c r="T212" s="162">
        <f>S212*H212</f>
        <v>6.9480000000000004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169</v>
      </c>
      <c r="AT212" s="163" t="s">
        <v>131</v>
      </c>
      <c r="AU212" s="163" t="s">
        <v>136</v>
      </c>
      <c r="AY212" s="17" t="s">
        <v>127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136</v>
      </c>
      <c r="BK212" s="164">
        <f>ROUND(I212*H212,2)</f>
        <v>0</v>
      </c>
      <c r="BL212" s="17" t="s">
        <v>169</v>
      </c>
      <c r="BM212" s="163" t="s">
        <v>317</v>
      </c>
    </row>
    <row r="213" spans="1:65" s="13" customFormat="1" ht="11.25">
      <c r="B213" s="165"/>
      <c r="D213" s="166" t="s">
        <v>138</v>
      </c>
      <c r="E213" s="167" t="s">
        <v>1</v>
      </c>
      <c r="F213" s="168" t="s">
        <v>318</v>
      </c>
      <c r="H213" s="169">
        <v>3780</v>
      </c>
      <c r="I213" s="170"/>
      <c r="L213" s="165"/>
      <c r="M213" s="171"/>
      <c r="N213" s="172"/>
      <c r="O213" s="172"/>
      <c r="P213" s="172"/>
      <c r="Q213" s="172"/>
      <c r="R213" s="172"/>
      <c r="S213" s="172"/>
      <c r="T213" s="173"/>
      <c r="AT213" s="167" t="s">
        <v>138</v>
      </c>
      <c r="AU213" s="167" t="s">
        <v>136</v>
      </c>
      <c r="AV213" s="13" t="s">
        <v>136</v>
      </c>
      <c r="AW213" s="13" t="s">
        <v>29</v>
      </c>
      <c r="AX213" s="13" t="s">
        <v>72</v>
      </c>
      <c r="AY213" s="167" t="s">
        <v>127</v>
      </c>
    </row>
    <row r="214" spans="1:65" s="13" customFormat="1" ht="11.25">
      <c r="B214" s="165"/>
      <c r="D214" s="166" t="s">
        <v>138</v>
      </c>
      <c r="E214" s="167" t="s">
        <v>1</v>
      </c>
      <c r="F214" s="168" t="s">
        <v>319</v>
      </c>
      <c r="H214" s="169">
        <v>3168</v>
      </c>
      <c r="I214" s="170"/>
      <c r="L214" s="165"/>
      <c r="M214" s="171"/>
      <c r="N214" s="172"/>
      <c r="O214" s="172"/>
      <c r="P214" s="172"/>
      <c r="Q214" s="172"/>
      <c r="R214" s="172"/>
      <c r="S214" s="172"/>
      <c r="T214" s="173"/>
      <c r="AT214" s="167" t="s">
        <v>138</v>
      </c>
      <c r="AU214" s="167" t="s">
        <v>136</v>
      </c>
      <c r="AV214" s="13" t="s">
        <v>136</v>
      </c>
      <c r="AW214" s="13" t="s">
        <v>29</v>
      </c>
      <c r="AX214" s="13" t="s">
        <v>72</v>
      </c>
      <c r="AY214" s="167" t="s">
        <v>127</v>
      </c>
    </row>
    <row r="215" spans="1:65" s="14" customFormat="1" ht="11.25">
      <c r="B215" s="185"/>
      <c r="D215" s="166" t="s">
        <v>138</v>
      </c>
      <c r="E215" s="186" t="s">
        <v>1</v>
      </c>
      <c r="F215" s="187" t="s">
        <v>156</v>
      </c>
      <c r="H215" s="188">
        <v>6948</v>
      </c>
      <c r="I215" s="189"/>
      <c r="L215" s="185"/>
      <c r="M215" s="190"/>
      <c r="N215" s="191"/>
      <c r="O215" s="191"/>
      <c r="P215" s="191"/>
      <c r="Q215" s="191"/>
      <c r="R215" s="191"/>
      <c r="S215" s="191"/>
      <c r="T215" s="192"/>
      <c r="AT215" s="186" t="s">
        <v>138</v>
      </c>
      <c r="AU215" s="186" t="s">
        <v>136</v>
      </c>
      <c r="AV215" s="14" t="s">
        <v>135</v>
      </c>
      <c r="AW215" s="14" t="s">
        <v>29</v>
      </c>
      <c r="AX215" s="14" t="s">
        <v>80</v>
      </c>
      <c r="AY215" s="186" t="s">
        <v>127</v>
      </c>
    </row>
    <row r="216" spans="1:65" s="12" customFormat="1" ht="22.9" customHeight="1">
      <c r="B216" s="137"/>
      <c r="D216" s="138" t="s">
        <v>71</v>
      </c>
      <c r="E216" s="148" t="s">
        <v>320</v>
      </c>
      <c r="F216" s="148" t="s">
        <v>321</v>
      </c>
      <c r="I216" s="140"/>
      <c r="J216" s="149">
        <f>BK216</f>
        <v>0</v>
      </c>
      <c r="L216" s="137"/>
      <c r="M216" s="142"/>
      <c r="N216" s="143"/>
      <c r="O216" s="143"/>
      <c r="P216" s="144">
        <f>SUM(P217:P218)</f>
        <v>0</v>
      </c>
      <c r="Q216" s="143"/>
      <c r="R216" s="144">
        <f>SUM(R217:R218)</f>
        <v>0.15449280000000001</v>
      </c>
      <c r="S216" s="143"/>
      <c r="T216" s="145">
        <f>SUM(T217:T218)</f>
        <v>0</v>
      </c>
      <c r="AR216" s="138" t="s">
        <v>136</v>
      </c>
      <c r="AT216" s="146" t="s">
        <v>71</v>
      </c>
      <c r="AU216" s="146" t="s">
        <v>80</v>
      </c>
      <c r="AY216" s="138" t="s">
        <v>127</v>
      </c>
      <c r="BK216" s="147">
        <f>SUM(BK217:BK218)</f>
        <v>0</v>
      </c>
    </row>
    <row r="217" spans="1:65" s="2" customFormat="1" ht="33" customHeight="1">
      <c r="A217" s="33"/>
      <c r="B217" s="150"/>
      <c r="C217" s="151" t="s">
        <v>322</v>
      </c>
      <c r="D217" s="151" t="s">
        <v>131</v>
      </c>
      <c r="E217" s="152" t="s">
        <v>323</v>
      </c>
      <c r="F217" s="153" t="s">
        <v>324</v>
      </c>
      <c r="G217" s="154" t="s">
        <v>166</v>
      </c>
      <c r="H217" s="155">
        <v>351.12</v>
      </c>
      <c r="I217" s="156"/>
      <c r="J217" s="157">
        <f>ROUND(I217*H217,2)</f>
        <v>0</v>
      </c>
      <c r="K217" s="158"/>
      <c r="L217" s="34"/>
      <c r="M217" s="159" t="s">
        <v>1</v>
      </c>
      <c r="N217" s="160" t="s">
        <v>38</v>
      </c>
      <c r="O217" s="61"/>
      <c r="P217" s="161">
        <f>O217*H217</f>
        <v>0</v>
      </c>
      <c r="Q217" s="161">
        <v>4.4000000000000002E-4</v>
      </c>
      <c r="R217" s="161">
        <f>Q217*H217</f>
        <v>0.15449280000000001</v>
      </c>
      <c r="S217" s="161">
        <v>0</v>
      </c>
      <c r="T217" s="162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3" t="s">
        <v>169</v>
      </c>
      <c r="AT217" s="163" t="s">
        <v>131</v>
      </c>
      <c r="AU217" s="163" t="s">
        <v>136</v>
      </c>
      <c r="AY217" s="17" t="s">
        <v>127</v>
      </c>
      <c r="BE217" s="164">
        <f>IF(N217="základná",J217,0)</f>
        <v>0</v>
      </c>
      <c r="BF217" s="164">
        <f>IF(N217="znížená",J217,0)</f>
        <v>0</v>
      </c>
      <c r="BG217" s="164">
        <f>IF(N217="zákl. prenesená",J217,0)</f>
        <v>0</v>
      </c>
      <c r="BH217" s="164">
        <f>IF(N217="zníž. prenesená",J217,0)</f>
        <v>0</v>
      </c>
      <c r="BI217" s="164">
        <f>IF(N217="nulová",J217,0)</f>
        <v>0</v>
      </c>
      <c r="BJ217" s="17" t="s">
        <v>136</v>
      </c>
      <c r="BK217" s="164">
        <f>ROUND(I217*H217,2)</f>
        <v>0</v>
      </c>
      <c r="BL217" s="17" t="s">
        <v>169</v>
      </c>
      <c r="BM217" s="163" t="s">
        <v>325</v>
      </c>
    </row>
    <row r="218" spans="1:65" s="13" customFormat="1" ht="11.25">
      <c r="B218" s="165"/>
      <c r="D218" s="166" t="s">
        <v>138</v>
      </c>
      <c r="E218" s="167" t="s">
        <v>1</v>
      </c>
      <c r="F218" s="168" t="s">
        <v>326</v>
      </c>
      <c r="H218" s="169">
        <v>351.12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138</v>
      </c>
      <c r="AU218" s="167" t="s">
        <v>136</v>
      </c>
      <c r="AV218" s="13" t="s">
        <v>136</v>
      </c>
      <c r="AW218" s="13" t="s">
        <v>29</v>
      </c>
      <c r="AX218" s="13" t="s">
        <v>80</v>
      </c>
      <c r="AY218" s="167" t="s">
        <v>127</v>
      </c>
    </row>
    <row r="219" spans="1:65" s="12" customFormat="1" ht="25.9" customHeight="1">
      <c r="B219" s="137"/>
      <c r="D219" s="138" t="s">
        <v>71</v>
      </c>
      <c r="E219" s="139" t="s">
        <v>141</v>
      </c>
      <c r="F219" s="139" t="s">
        <v>327</v>
      </c>
      <c r="I219" s="140"/>
      <c r="J219" s="141">
        <f>BK219</f>
        <v>0</v>
      </c>
      <c r="L219" s="137"/>
      <c r="M219" s="142"/>
      <c r="N219" s="143"/>
      <c r="O219" s="143"/>
      <c r="P219" s="144">
        <f>P220</f>
        <v>0</v>
      </c>
      <c r="Q219" s="143"/>
      <c r="R219" s="144">
        <f>R220</f>
        <v>11.938080000000001</v>
      </c>
      <c r="S219" s="143"/>
      <c r="T219" s="145">
        <f>T220</f>
        <v>0</v>
      </c>
      <c r="AR219" s="138" t="s">
        <v>128</v>
      </c>
      <c r="AT219" s="146" t="s">
        <v>71</v>
      </c>
      <c r="AU219" s="146" t="s">
        <v>72</v>
      </c>
      <c r="AY219" s="138" t="s">
        <v>127</v>
      </c>
      <c r="BK219" s="147">
        <f>BK220</f>
        <v>0</v>
      </c>
    </row>
    <row r="220" spans="1:65" s="12" customFormat="1" ht="22.9" customHeight="1">
      <c r="B220" s="137"/>
      <c r="D220" s="138" t="s">
        <v>71</v>
      </c>
      <c r="E220" s="148" t="s">
        <v>328</v>
      </c>
      <c r="F220" s="148" t="s">
        <v>329</v>
      </c>
      <c r="I220" s="140"/>
      <c r="J220" s="149">
        <f>BK220</f>
        <v>0</v>
      </c>
      <c r="L220" s="137"/>
      <c r="M220" s="142"/>
      <c r="N220" s="143"/>
      <c r="O220" s="143"/>
      <c r="P220" s="144">
        <f>SUM(P221:P224)</f>
        <v>0</v>
      </c>
      <c r="Q220" s="143"/>
      <c r="R220" s="144">
        <f>SUM(R221:R224)</f>
        <v>11.938080000000001</v>
      </c>
      <c r="S220" s="143"/>
      <c r="T220" s="145">
        <f>SUM(T221:T224)</f>
        <v>0</v>
      </c>
      <c r="AR220" s="138" t="s">
        <v>128</v>
      </c>
      <c r="AT220" s="146" t="s">
        <v>71</v>
      </c>
      <c r="AU220" s="146" t="s">
        <v>80</v>
      </c>
      <c r="AY220" s="138" t="s">
        <v>127</v>
      </c>
      <c r="BK220" s="147">
        <f>SUM(BK221:BK224)</f>
        <v>0</v>
      </c>
    </row>
    <row r="221" spans="1:65" s="2" customFormat="1" ht="37.9" customHeight="1">
      <c r="A221" s="33"/>
      <c r="B221" s="150"/>
      <c r="C221" s="151" t="s">
        <v>330</v>
      </c>
      <c r="D221" s="151" t="s">
        <v>131</v>
      </c>
      <c r="E221" s="152" t="s">
        <v>331</v>
      </c>
      <c r="F221" s="153" t="s">
        <v>332</v>
      </c>
      <c r="G221" s="154" t="s">
        <v>316</v>
      </c>
      <c r="H221" s="155">
        <v>11704</v>
      </c>
      <c r="I221" s="156"/>
      <c r="J221" s="157">
        <f>ROUND(I221*H221,2)</f>
        <v>0</v>
      </c>
      <c r="K221" s="158"/>
      <c r="L221" s="34"/>
      <c r="M221" s="159" t="s">
        <v>1</v>
      </c>
      <c r="N221" s="160" t="s">
        <v>38</v>
      </c>
      <c r="O221" s="61"/>
      <c r="P221" s="161">
        <f>O221*H221</f>
        <v>0</v>
      </c>
      <c r="Q221" s="161">
        <v>0</v>
      </c>
      <c r="R221" s="161">
        <f>Q221*H221</f>
        <v>0</v>
      </c>
      <c r="S221" s="161">
        <v>0</v>
      </c>
      <c r="T221" s="162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3" t="s">
        <v>333</v>
      </c>
      <c r="AT221" s="163" t="s">
        <v>131</v>
      </c>
      <c r="AU221" s="163" t="s">
        <v>136</v>
      </c>
      <c r="AY221" s="17" t="s">
        <v>127</v>
      </c>
      <c r="BE221" s="164">
        <f>IF(N221="základná",J221,0)</f>
        <v>0</v>
      </c>
      <c r="BF221" s="164">
        <f>IF(N221="znížená",J221,0)</f>
        <v>0</v>
      </c>
      <c r="BG221" s="164">
        <f>IF(N221="zákl. prenesená",J221,0)</f>
        <v>0</v>
      </c>
      <c r="BH221" s="164">
        <f>IF(N221="zníž. prenesená",J221,0)</f>
        <v>0</v>
      </c>
      <c r="BI221" s="164">
        <f>IF(N221="nulová",J221,0)</f>
        <v>0</v>
      </c>
      <c r="BJ221" s="17" t="s">
        <v>136</v>
      </c>
      <c r="BK221" s="164">
        <f>ROUND(I221*H221,2)</f>
        <v>0</v>
      </c>
      <c r="BL221" s="17" t="s">
        <v>333</v>
      </c>
      <c r="BM221" s="163" t="s">
        <v>334</v>
      </c>
    </row>
    <row r="222" spans="1:65" s="13" customFormat="1" ht="11.25">
      <c r="B222" s="165"/>
      <c r="D222" s="166" t="s">
        <v>138</v>
      </c>
      <c r="E222" s="167" t="s">
        <v>1</v>
      </c>
      <c r="F222" s="168" t="s">
        <v>335</v>
      </c>
      <c r="H222" s="169">
        <v>11704</v>
      </c>
      <c r="I222" s="170"/>
      <c r="L222" s="165"/>
      <c r="M222" s="171"/>
      <c r="N222" s="172"/>
      <c r="O222" s="172"/>
      <c r="P222" s="172"/>
      <c r="Q222" s="172"/>
      <c r="R222" s="172"/>
      <c r="S222" s="172"/>
      <c r="T222" s="173"/>
      <c r="AT222" s="167" t="s">
        <v>138</v>
      </c>
      <c r="AU222" s="167" t="s">
        <v>136</v>
      </c>
      <c r="AV222" s="13" t="s">
        <v>136</v>
      </c>
      <c r="AW222" s="13" t="s">
        <v>29</v>
      </c>
      <c r="AX222" s="13" t="s">
        <v>80</v>
      </c>
      <c r="AY222" s="167" t="s">
        <v>127</v>
      </c>
    </row>
    <row r="223" spans="1:65" s="2" customFormat="1" ht="21.75" customHeight="1">
      <c r="A223" s="33"/>
      <c r="B223" s="150"/>
      <c r="C223" s="174" t="s">
        <v>336</v>
      </c>
      <c r="D223" s="174" t="s">
        <v>141</v>
      </c>
      <c r="E223" s="175" t="s">
        <v>337</v>
      </c>
      <c r="F223" s="176" t="s">
        <v>338</v>
      </c>
      <c r="G223" s="177" t="s">
        <v>152</v>
      </c>
      <c r="H223" s="178">
        <v>585.20000000000005</v>
      </c>
      <c r="I223" s="179"/>
      <c r="J223" s="180">
        <f>ROUND(I223*H223,2)</f>
        <v>0</v>
      </c>
      <c r="K223" s="181"/>
      <c r="L223" s="182"/>
      <c r="M223" s="183" t="s">
        <v>1</v>
      </c>
      <c r="N223" s="184" t="s">
        <v>38</v>
      </c>
      <c r="O223" s="61"/>
      <c r="P223" s="161">
        <f>O223*H223</f>
        <v>0</v>
      </c>
      <c r="Q223" s="161">
        <v>2.0400000000000001E-2</v>
      </c>
      <c r="R223" s="161">
        <f>Q223*H223</f>
        <v>11.938080000000001</v>
      </c>
      <c r="S223" s="161">
        <v>0</v>
      </c>
      <c r="T223" s="162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3" t="s">
        <v>339</v>
      </c>
      <c r="AT223" s="163" t="s">
        <v>141</v>
      </c>
      <c r="AU223" s="163" t="s">
        <v>136</v>
      </c>
      <c r="AY223" s="17" t="s">
        <v>127</v>
      </c>
      <c r="BE223" s="164">
        <f>IF(N223="základná",J223,0)</f>
        <v>0</v>
      </c>
      <c r="BF223" s="164">
        <f>IF(N223="znížená",J223,0)</f>
        <v>0</v>
      </c>
      <c r="BG223" s="164">
        <f>IF(N223="zákl. prenesená",J223,0)</f>
        <v>0</v>
      </c>
      <c r="BH223" s="164">
        <f>IF(N223="zníž. prenesená",J223,0)</f>
        <v>0</v>
      </c>
      <c r="BI223" s="164">
        <f>IF(N223="nulová",J223,0)</f>
        <v>0</v>
      </c>
      <c r="BJ223" s="17" t="s">
        <v>136</v>
      </c>
      <c r="BK223" s="164">
        <f>ROUND(I223*H223,2)</f>
        <v>0</v>
      </c>
      <c r="BL223" s="17" t="s">
        <v>333</v>
      </c>
      <c r="BM223" s="163" t="s">
        <v>340</v>
      </c>
    </row>
    <row r="224" spans="1:65" s="13" customFormat="1" ht="11.25">
      <c r="B224" s="165"/>
      <c r="D224" s="166" t="s">
        <v>138</v>
      </c>
      <c r="E224" s="167" t="s">
        <v>1</v>
      </c>
      <c r="F224" s="168" t="s">
        <v>341</v>
      </c>
      <c r="H224" s="169">
        <v>585.20000000000005</v>
      </c>
      <c r="I224" s="170"/>
      <c r="L224" s="165"/>
      <c r="M224" s="200"/>
      <c r="N224" s="201"/>
      <c r="O224" s="201"/>
      <c r="P224" s="201"/>
      <c r="Q224" s="201"/>
      <c r="R224" s="201"/>
      <c r="S224" s="201"/>
      <c r="T224" s="202"/>
      <c r="AT224" s="167" t="s">
        <v>138</v>
      </c>
      <c r="AU224" s="167" t="s">
        <v>136</v>
      </c>
      <c r="AV224" s="13" t="s">
        <v>136</v>
      </c>
      <c r="AW224" s="13" t="s">
        <v>29</v>
      </c>
      <c r="AX224" s="13" t="s">
        <v>80</v>
      </c>
      <c r="AY224" s="167" t="s">
        <v>127</v>
      </c>
    </row>
    <row r="225" spans="1:31" s="2" customFormat="1" ht="6.95" customHeight="1">
      <c r="A225" s="33"/>
      <c r="B225" s="51"/>
      <c r="C225" s="52"/>
      <c r="D225" s="52"/>
      <c r="E225" s="52"/>
      <c r="F225" s="52"/>
      <c r="G225" s="52"/>
      <c r="H225" s="52"/>
      <c r="I225" s="52"/>
      <c r="J225" s="52"/>
      <c r="K225" s="52"/>
      <c r="L225" s="34"/>
      <c r="M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</row>
  </sheetData>
  <autoFilter ref="C129:K224" xr:uid="{00000000-0009-0000-0000-000002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57"/>
  <sheetViews>
    <sheetView showGridLines="0" zoomScaleNormal="100" workbookViewId="0">
      <selection activeCell="C2" sqref="C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customHeight="1">
      <c r="B4" s="20"/>
      <c r="D4" s="21" t="s">
        <v>91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26.25" customHeight="1">
      <c r="B7" s="20"/>
      <c r="E7" s="251" t="str">
        <f>'Rekapitulácia stavby'!K6</f>
        <v>Digitalizácia a automatizácia riadenia chovu hovädzieho dobytku na farme HD Póšfa</v>
      </c>
      <c r="F7" s="252"/>
      <c r="G7" s="252"/>
      <c r="H7" s="252"/>
      <c r="L7" s="20"/>
    </row>
    <row r="8" spans="1:46" s="2" customFormat="1" ht="12" customHeight="1">
      <c r="A8" s="33"/>
      <c r="B8" s="34"/>
      <c r="C8" s="33"/>
      <c r="D8" s="27" t="s">
        <v>92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0" t="s">
        <v>343</v>
      </c>
      <c r="F9" s="253"/>
      <c r="G9" s="253"/>
      <c r="H9" s="253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7" t="s">
        <v>17</v>
      </c>
      <c r="E11" s="33"/>
      <c r="F11" s="25" t="s">
        <v>1</v>
      </c>
      <c r="G11" s="33"/>
      <c r="H11" s="33"/>
      <c r="I11" s="27" t="s">
        <v>18</v>
      </c>
      <c r="J11" s="25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7" t="s">
        <v>19</v>
      </c>
      <c r="E12" s="33"/>
      <c r="F12" s="25" t="s">
        <v>20</v>
      </c>
      <c r="G12" s="33"/>
      <c r="H12" s="33"/>
      <c r="I12" s="27" t="s">
        <v>21</v>
      </c>
      <c r="J12" s="260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7" t="s">
        <v>22</v>
      </c>
      <c r="E14" s="33"/>
      <c r="F14" s="33"/>
      <c r="G14" s="33"/>
      <c r="H14" s="33"/>
      <c r="I14" s="27" t="s">
        <v>23</v>
      </c>
      <c r="J14" s="25" t="str">
        <f>IF('Rekapitulácia stavby'!AN10="","",'Rekapitulácia stavby'!AN10)</f>
        <v>00191434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5" t="str">
        <f>IF('Rekapitulácia stavby'!E11="","",'Rekapitulácia stavby'!E11)</f>
        <v>Poľnonospodárské družstvo Holice - družstvo</v>
      </c>
      <c r="F15" s="33"/>
      <c r="G15" s="33"/>
      <c r="H15" s="33"/>
      <c r="I15" s="27" t="s">
        <v>25</v>
      </c>
      <c r="J15" s="25" t="str">
        <f>IF('Rekapitulácia stavby'!AN11="","",'Rekapitulácia stavby'!AN11)</f>
        <v>SK2020365666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7" t="s">
        <v>26</v>
      </c>
      <c r="E17" s="33"/>
      <c r="F17" s="33"/>
      <c r="G17" s="33"/>
      <c r="H17" s="33"/>
      <c r="I17" s="27" t="s">
        <v>23</v>
      </c>
      <c r="J17" s="28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4" t="str">
        <f>'Rekapitulácia stavby'!E14</f>
        <v>Vyplň údaj</v>
      </c>
      <c r="F18" s="231"/>
      <c r="G18" s="231"/>
      <c r="H18" s="231"/>
      <c r="I18" s="27" t="s">
        <v>25</v>
      </c>
      <c r="J18" s="28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7" t="s">
        <v>28</v>
      </c>
      <c r="E20" s="33"/>
      <c r="F20" s="33"/>
      <c r="G20" s="33"/>
      <c r="H20" s="33"/>
      <c r="I20" s="27" t="s">
        <v>23</v>
      </c>
      <c r="J20" s="25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5"/>
      <c r="F21" s="33"/>
      <c r="G21" s="33"/>
      <c r="H21" s="33"/>
      <c r="I21" s="27" t="s">
        <v>25</v>
      </c>
      <c r="J21" s="25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7" t="s">
        <v>30</v>
      </c>
      <c r="E23" s="33"/>
      <c r="F23" s="33"/>
      <c r="G23" s="33"/>
      <c r="H23" s="33"/>
      <c r="I23" s="27" t="s">
        <v>23</v>
      </c>
      <c r="J23" s="25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5"/>
      <c r="F24" s="33"/>
      <c r="G24" s="33"/>
      <c r="H24" s="33"/>
      <c r="I24" s="27" t="s">
        <v>25</v>
      </c>
      <c r="J24" s="25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7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7"/>
      <c r="B27" s="98"/>
      <c r="C27" s="97"/>
      <c r="D27" s="97"/>
      <c r="E27" s="236" t="s">
        <v>1</v>
      </c>
      <c r="F27" s="236"/>
      <c r="G27" s="236"/>
      <c r="H27" s="23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9"/>
      <c r="E29" s="69"/>
      <c r="F29" s="69"/>
      <c r="G29" s="69"/>
      <c r="H29" s="69"/>
      <c r="I29" s="69"/>
      <c r="J29" s="69"/>
      <c r="K29" s="69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0" t="s">
        <v>32</v>
      </c>
      <c r="E30" s="33"/>
      <c r="F30" s="33"/>
      <c r="G30" s="33"/>
      <c r="H30" s="33"/>
      <c r="I30" s="33"/>
      <c r="J30" s="74">
        <f>ROUND(J129,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9"/>
      <c r="E31" s="69"/>
      <c r="F31" s="69"/>
      <c r="G31" s="69"/>
      <c r="H31" s="69"/>
      <c r="I31" s="69"/>
      <c r="J31" s="69"/>
      <c r="K31" s="69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1" t="s">
        <v>36</v>
      </c>
      <c r="E33" s="39" t="s">
        <v>37</v>
      </c>
      <c r="F33" s="102">
        <f>ROUND((SUM(BE129:BE256)),  2)</f>
        <v>0</v>
      </c>
      <c r="G33" s="103"/>
      <c r="H33" s="103"/>
      <c r="I33" s="104">
        <v>0.2</v>
      </c>
      <c r="J33" s="102">
        <f>ROUND(((SUM(BE129:BE256))*I33),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38</v>
      </c>
      <c r="F34" s="102">
        <f>ROUND((SUM(BF129:BF256)),  2)</f>
        <v>0</v>
      </c>
      <c r="G34" s="103"/>
      <c r="H34" s="103"/>
      <c r="I34" s="104">
        <v>0.2</v>
      </c>
      <c r="J34" s="102">
        <f>ROUND(((SUM(BF129:BF256))*I34),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7" t="s">
        <v>39</v>
      </c>
      <c r="F35" s="105">
        <f>ROUND((SUM(BG129:BG256)),  2)</f>
        <v>0</v>
      </c>
      <c r="G35" s="33"/>
      <c r="H35" s="33"/>
      <c r="I35" s="106">
        <v>0.2</v>
      </c>
      <c r="J35" s="105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7" t="s">
        <v>40</v>
      </c>
      <c r="F36" s="105">
        <f>ROUND((SUM(BH129:BH256)),  2)</f>
        <v>0</v>
      </c>
      <c r="G36" s="33"/>
      <c r="H36" s="33"/>
      <c r="I36" s="106">
        <v>0.2</v>
      </c>
      <c r="J36" s="105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41</v>
      </c>
      <c r="F37" s="102">
        <f>ROUND((SUM(BI129:BI256)),  2)</f>
        <v>0</v>
      </c>
      <c r="G37" s="103"/>
      <c r="H37" s="103"/>
      <c r="I37" s="104">
        <v>0</v>
      </c>
      <c r="J37" s="102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42</v>
      </c>
      <c r="E39" s="63"/>
      <c r="F39" s="63"/>
      <c r="G39" s="109" t="s">
        <v>43</v>
      </c>
      <c r="H39" s="110" t="s">
        <v>44</v>
      </c>
      <c r="I39" s="63"/>
      <c r="J39" s="111">
        <f>SUM(J30:J37)</f>
        <v>0</v>
      </c>
      <c r="K39" s="112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3"/>
      <c r="B61" s="34"/>
      <c r="C61" s="33"/>
      <c r="D61" s="49" t="s">
        <v>47</v>
      </c>
      <c r="E61" s="36"/>
      <c r="F61" s="113" t="s">
        <v>48</v>
      </c>
      <c r="G61" s="49" t="s">
        <v>47</v>
      </c>
      <c r="H61" s="36"/>
      <c r="I61" s="36"/>
      <c r="J61" s="114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0"/>
      <c r="G66" s="256"/>
      <c r="H66" s="256"/>
      <c r="I66" s="256"/>
      <c r="J66" s="256"/>
      <c r="L66" s="20"/>
    </row>
    <row r="67" spans="1:31" ht="11.25">
      <c r="B67" s="20"/>
      <c r="G67" s="256"/>
      <c r="H67" s="256"/>
      <c r="I67" s="256"/>
      <c r="J67" s="256"/>
      <c r="L67" s="20"/>
    </row>
    <row r="68" spans="1:31" ht="11.25">
      <c r="B68" s="20"/>
      <c r="G68" s="256"/>
      <c r="H68" s="256"/>
      <c r="I68" s="256"/>
      <c r="J68" s="256"/>
      <c r="L68" s="20"/>
    </row>
    <row r="69" spans="1:31" ht="11.25">
      <c r="B69" s="20"/>
      <c r="G69" s="256"/>
      <c r="H69" s="256"/>
      <c r="I69" s="256"/>
      <c r="J69" s="256"/>
      <c r="L69" s="20"/>
    </row>
    <row r="70" spans="1:31" ht="11.25">
      <c r="B70" s="20"/>
      <c r="G70" s="256"/>
      <c r="H70" s="256"/>
      <c r="I70" s="256"/>
      <c r="J70" s="256"/>
      <c r="L70" s="20"/>
    </row>
    <row r="71" spans="1:31" ht="11.25">
      <c r="B71" s="20"/>
      <c r="G71" s="256"/>
      <c r="H71" s="256"/>
      <c r="I71" s="256"/>
      <c r="J71" s="256"/>
      <c r="L71" s="20"/>
    </row>
    <row r="72" spans="1:31" ht="11.25">
      <c r="B72" s="20"/>
      <c r="G72" s="256"/>
      <c r="H72" s="256"/>
      <c r="I72" s="256"/>
      <c r="J72" s="256"/>
      <c r="L72" s="20"/>
    </row>
    <row r="73" spans="1:31" ht="11.25">
      <c r="B73" s="20"/>
      <c r="G73" s="256"/>
      <c r="H73" s="256"/>
      <c r="I73" s="256"/>
      <c r="J73" s="256"/>
      <c r="L73" s="20"/>
    </row>
    <row r="74" spans="1:31" ht="11.25">
      <c r="B74" s="20"/>
      <c r="G74" s="256"/>
      <c r="H74" s="256"/>
      <c r="I74" s="256"/>
      <c r="J74" s="256"/>
      <c r="L74" s="20"/>
    </row>
    <row r="75" spans="1:31" ht="11.25">
      <c r="B75" s="20"/>
      <c r="G75" s="256"/>
      <c r="H75" s="256"/>
      <c r="I75" s="256"/>
      <c r="J75" s="256"/>
      <c r="L75" s="20"/>
    </row>
    <row r="76" spans="1:31" s="2" customFormat="1" ht="12.75">
      <c r="A76" s="33"/>
      <c r="B76" s="34"/>
      <c r="C76" s="33"/>
      <c r="D76" s="49" t="s">
        <v>47</v>
      </c>
      <c r="E76" s="36"/>
      <c r="F76" s="113" t="s">
        <v>48</v>
      </c>
      <c r="G76" s="49" t="s">
        <v>47</v>
      </c>
      <c r="H76" s="36"/>
      <c r="I76" s="36"/>
      <c r="J76" s="114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1" t="s">
        <v>94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1" t="str">
        <f>E7</f>
        <v>Digitalizácia a automatizácia riadenia chovu hovädzieho dobytku na farme HD Póšfa</v>
      </c>
      <c r="F85" s="252"/>
      <c r="G85" s="252"/>
      <c r="H85" s="252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7" t="s">
        <v>92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0" t="str">
        <f>E9</f>
        <v>SO-03 - Odchov mladého dobytka</v>
      </c>
      <c r="F87" s="253"/>
      <c r="G87" s="253"/>
      <c r="H87" s="253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7" t="s">
        <v>19</v>
      </c>
      <c r="D89" s="33"/>
      <c r="E89" s="33"/>
      <c r="F89" s="25" t="str">
        <f>F12</f>
        <v>Póšfa</v>
      </c>
      <c r="G89" s="33"/>
      <c r="H89" s="33"/>
      <c r="I89" s="27" t="s">
        <v>21</v>
      </c>
      <c r="J89" s="260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7" t="s">
        <v>22</v>
      </c>
      <c r="D91" s="33"/>
      <c r="E91" s="33"/>
      <c r="F91" s="25" t="str">
        <f>E15</f>
        <v>Poľnonospodárské družstvo Holice - družstvo</v>
      </c>
      <c r="G91" s="33"/>
      <c r="H91" s="33"/>
      <c r="I91" s="27" t="s">
        <v>28</v>
      </c>
      <c r="J91" s="31">
        <f>E21</f>
        <v>0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7" t="s">
        <v>26</v>
      </c>
      <c r="D92" s="33"/>
      <c r="E92" s="33"/>
      <c r="F92" s="261" t="str">
        <f>IF(E18="","",E18)</f>
        <v>Vyplň údaj</v>
      </c>
      <c r="G92" s="33"/>
      <c r="H92" s="33"/>
      <c r="I92" s="27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95</v>
      </c>
      <c r="D94" s="107"/>
      <c r="E94" s="107"/>
      <c r="F94" s="107"/>
      <c r="G94" s="107"/>
      <c r="H94" s="107"/>
      <c r="I94" s="107"/>
      <c r="J94" s="116" t="s">
        <v>96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97</v>
      </c>
      <c r="D96" s="33"/>
      <c r="E96" s="33"/>
      <c r="F96" s="33"/>
      <c r="G96" s="33"/>
      <c r="H96" s="33"/>
      <c r="I96" s="33"/>
      <c r="J96" s="74">
        <f>J129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98</v>
      </c>
    </row>
    <row r="97" spans="1:31" s="9" customFormat="1" ht="24.95" customHeight="1">
      <c r="B97" s="118"/>
      <c r="D97" s="119" t="s">
        <v>99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344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345</v>
      </c>
      <c r="E99" s="124"/>
      <c r="F99" s="124"/>
      <c r="G99" s="124"/>
      <c r="H99" s="124"/>
      <c r="I99" s="124"/>
      <c r="J99" s="125">
        <f>J136</f>
        <v>0</v>
      </c>
      <c r="L99" s="122"/>
    </row>
    <row r="100" spans="1:31" s="10" customFormat="1" ht="19.899999999999999" customHeight="1">
      <c r="B100" s="122"/>
      <c r="D100" s="123" t="s">
        <v>100</v>
      </c>
      <c r="E100" s="124"/>
      <c r="F100" s="124"/>
      <c r="G100" s="124"/>
      <c r="H100" s="124"/>
      <c r="I100" s="124"/>
      <c r="J100" s="125">
        <f>J144</f>
        <v>0</v>
      </c>
      <c r="L100" s="122"/>
    </row>
    <row r="101" spans="1:31" s="10" customFormat="1" ht="19.899999999999999" customHeight="1">
      <c r="B101" s="122"/>
      <c r="D101" s="123" t="s">
        <v>102</v>
      </c>
      <c r="E101" s="124"/>
      <c r="F101" s="124"/>
      <c r="G101" s="124"/>
      <c r="H101" s="124"/>
      <c r="I101" s="124"/>
      <c r="J101" s="125">
        <f>J163</f>
        <v>0</v>
      </c>
      <c r="L101" s="122"/>
    </row>
    <row r="102" spans="1:31" s="10" customFormat="1" ht="19.899999999999999" customHeight="1">
      <c r="B102" s="122"/>
      <c r="D102" s="123" t="s">
        <v>103</v>
      </c>
      <c r="E102" s="124"/>
      <c r="F102" s="124"/>
      <c r="G102" s="124"/>
      <c r="H102" s="124"/>
      <c r="I102" s="124"/>
      <c r="J102" s="125">
        <f>J192</f>
        <v>0</v>
      </c>
      <c r="L102" s="122"/>
    </row>
    <row r="103" spans="1:31" s="9" customFormat="1" ht="24.95" customHeight="1">
      <c r="B103" s="118"/>
      <c r="D103" s="119" t="s">
        <v>107</v>
      </c>
      <c r="E103" s="120"/>
      <c r="F103" s="120"/>
      <c r="G103" s="120"/>
      <c r="H103" s="120"/>
      <c r="I103" s="120"/>
      <c r="J103" s="121">
        <f>J214</f>
        <v>0</v>
      </c>
      <c r="L103" s="118"/>
    </row>
    <row r="104" spans="1:31" s="10" customFormat="1" ht="19.899999999999999" customHeight="1">
      <c r="B104" s="122"/>
      <c r="D104" s="123" t="s">
        <v>346</v>
      </c>
      <c r="E104" s="124"/>
      <c r="F104" s="124"/>
      <c r="G104" s="124"/>
      <c r="H104" s="124"/>
      <c r="I104" s="124"/>
      <c r="J104" s="125">
        <f>J215</f>
        <v>0</v>
      </c>
      <c r="L104" s="122"/>
    </row>
    <row r="105" spans="1:31" s="10" customFormat="1" ht="19.899999999999999" customHeight="1">
      <c r="B105" s="122"/>
      <c r="D105" s="123" t="s">
        <v>347</v>
      </c>
      <c r="E105" s="124"/>
      <c r="F105" s="124"/>
      <c r="G105" s="124"/>
      <c r="H105" s="124"/>
      <c r="I105" s="124"/>
      <c r="J105" s="125">
        <f>J227</f>
        <v>0</v>
      </c>
      <c r="L105" s="122"/>
    </row>
    <row r="106" spans="1:31" s="10" customFormat="1" ht="19.899999999999999" customHeight="1">
      <c r="B106" s="122"/>
      <c r="D106" s="123" t="s">
        <v>109</v>
      </c>
      <c r="E106" s="124"/>
      <c r="F106" s="124"/>
      <c r="G106" s="124"/>
      <c r="H106" s="124"/>
      <c r="I106" s="124"/>
      <c r="J106" s="125">
        <f>J232</f>
        <v>0</v>
      </c>
      <c r="L106" s="122"/>
    </row>
    <row r="107" spans="1:31" s="9" customFormat="1" ht="24.95" customHeight="1">
      <c r="B107" s="118"/>
      <c r="D107" s="119" t="s">
        <v>111</v>
      </c>
      <c r="E107" s="120"/>
      <c r="F107" s="120"/>
      <c r="G107" s="120"/>
      <c r="H107" s="120"/>
      <c r="I107" s="120"/>
      <c r="J107" s="121">
        <f>J243</f>
        <v>0</v>
      </c>
      <c r="L107" s="118"/>
    </row>
    <row r="108" spans="1:31" s="10" customFormat="1" ht="19.899999999999999" customHeight="1">
      <c r="B108" s="122"/>
      <c r="D108" s="123" t="s">
        <v>348</v>
      </c>
      <c r="E108" s="124"/>
      <c r="F108" s="124"/>
      <c r="G108" s="124"/>
      <c r="H108" s="124"/>
      <c r="I108" s="124"/>
      <c r="J108" s="125">
        <f>J244</f>
        <v>0</v>
      </c>
      <c r="L108" s="122"/>
    </row>
    <row r="109" spans="1:31" s="10" customFormat="1" ht="19.899999999999999" customHeight="1">
      <c r="B109" s="122"/>
      <c r="D109" s="123" t="s">
        <v>112</v>
      </c>
      <c r="E109" s="124"/>
      <c r="F109" s="124"/>
      <c r="G109" s="124"/>
      <c r="H109" s="124"/>
      <c r="I109" s="124"/>
      <c r="J109" s="125">
        <f>J255</f>
        <v>0</v>
      </c>
      <c r="L109" s="122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1" t="s">
        <v>113</v>
      </c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7" t="s">
        <v>15</v>
      </c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6.25" customHeight="1">
      <c r="A119" s="33"/>
      <c r="B119" s="34"/>
      <c r="C119" s="33"/>
      <c r="D119" s="33"/>
      <c r="E119" s="251" t="str">
        <f>E7</f>
        <v>Digitalizácia a automatizácia riadenia chovu hovädzieho dobytku na farme HD Póšfa</v>
      </c>
      <c r="F119" s="252"/>
      <c r="G119" s="252"/>
      <c r="H119" s="252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7" t="s">
        <v>92</v>
      </c>
      <c r="D120" s="33"/>
      <c r="E120" s="33"/>
      <c r="F120" s="33"/>
      <c r="G120" s="33"/>
      <c r="H120" s="33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10" t="str">
        <f>E9</f>
        <v>SO-03 - Odchov mladého dobytka</v>
      </c>
      <c r="F121" s="253"/>
      <c r="G121" s="253"/>
      <c r="H121" s="25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7" t="s">
        <v>19</v>
      </c>
      <c r="D123" s="33"/>
      <c r="E123" s="33"/>
      <c r="F123" s="25" t="str">
        <f>F12</f>
        <v>Póšfa</v>
      </c>
      <c r="G123" s="33"/>
      <c r="H123" s="33"/>
      <c r="I123" s="27" t="s">
        <v>21</v>
      </c>
      <c r="J123" s="260" t="str">
        <f>IF(J12="","",J12)</f>
        <v>Vyplň údaj</v>
      </c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7" t="s">
        <v>22</v>
      </c>
      <c r="D125" s="33"/>
      <c r="E125" s="33"/>
      <c r="F125" s="25" t="str">
        <f>E15</f>
        <v>Poľnonospodárské družstvo Holice - družstvo</v>
      </c>
      <c r="G125" s="33"/>
      <c r="H125" s="33"/>
      <c r="I125" s="27" t="s">
        <v>28</v>
      </c>
      <c r="J125" s="31">
        <f>E21</f>
        <v>0</v>
      </c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7" t="s">
        <v>26</v>
      </c>
      <c r="D126" s="33"/>
      <c r="E126" s="33"/>
      <c r="F126" s="261" t="str">
        <f>IF(E18="","",E18)</f>
        <v>Vyplň údaj</v>
      </c>
      <c r="G126" s="33"/>
      <c r="H126" s="33"/>
      <c r="I126" s="27" t="s">
        <v>30</v>
      </c>
      <c r="J126" s="31">
        <f>E24</f>
        <v>0</v>
      </c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114</v>
      </c>
      <c r="D128" s="129" t="s">
        <v>57</v>
      </c>
      <c r="E128" s="129" t="s">
        <v>53</v>
      </c>
      <c r="F128" s="129" t="s">
        <v>54</v>
      </c>
      <c r="G128" s="129" t="s">
        <v>115</v>
      </c>
      <c r="H128" s="129" t="s">
        <v>116</v>
      </c>
      <c r="I128" s="129" t="s">
        <v>117</v>
      </c>
      <c r="J128" s="130" t="s">
        <v>96</v>
      </c>
      <c r="K128" s="131" t="s">
        <v>118</v>
      </c>
      <c r="L128" s="132"/>
      <c r="M128" s="65" t="s">
        <v>1</v>
      </c>
      <c r="N128" s="66" t="s">
        <v>36</v>
      </c>
      <c r="O128" s="66" t="s">
        <v>119</v>
      </c>
      <c r="P128" s="66" t="s">
        <v>120</v>
      </c>
      <c r="Q128" s="66" t="s">
        <v>121</v>
      </c>
      <c r="R128" s="66" t="s">
        <v>122</v>
      </c>
      <c r="S128" s="66" t="s">
        <v>123</v>
      </c>
      <c r="T128" s="67" t="s">
        <v>124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3"/>
      <c r="B129" s="34"/>
      <c r="C129" s="72" t="s">
        <v>97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8"/>
      <c r="N129" s="59"/>
      <c r="O129" s="69"/>
      <c r="P129" s="134">
        <f>P130+P214+P243</f>
        <v>0</v>
      </c>
      <c r="Q129" s="69"/>
      <c r="R129" s="134">
        <f>R130+R214+R243</f>
        <v>669.14719683999999</v>
      </c>
      <c r="S129" s="69"/>
      <c r="T129" s="135">
        <f>T130+T214+T243</f>
        <v>455.02857500000005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7" t="s">
        <v>71</v>
      </c>
      <c r="AU129" s="17" t="s">
        <v>98</v>
      </c>
      <c r="BK129" s="136">
        <f>BK130+BK214+BK243</f>
        <v>0</v>
      </c>
    </row>
    <row r="130" spans="1:65" s="12" customFormat="1" ht="25.9" customHeight="1">
      <c r="B130" s="137"/>
      <c r="D130" s="138" t="s">
        <v>71</v>
      </c>
      <c r="E130" s="139" t="s">
        <v>125</v>
      </c>
      <c r="F130" s="139" t="s">
        <v>126</v>
      </c>
      <c r="I130" s="140"/>
      <c r="J130" s="141">
        <f>BK130</f>
        <v>0</v>
      </c>
      <c r="L130" s="137"/>
      <c r="M130" s="142"/>
      <c r="N130" s="143"/>
      <c r="O130" s="143"/>
      <c r="P130" s="144">
        <f>P131+P136+P144+P163+P192</f>
        <v>0</v>
      </c>
      <c r="Q130" s="143"/>
      <c r="R130" s="144">
        <f>R131+R136+R144+R163+R192</f>
        <v>653.56051783999999</v>
      </c>
      <c r="S130" s="143"/>
      <c r="T130" s="145">
        <f>T131+T136+T144+T163+T192</f>
        <v>337.45657500000004</v>
      </c>
      <c r="AR130" s="138" t="s">
        <v>80</v>
      </c>
      <c r="AT130" s="146" t="s">
        <v>71</v>
      </c>
      <c r="AU130" s="146" t="s">
        <v>72</v>
      </c>
      <c r="AY130" s="138" t="s">
        <v>127</v>
      </c>
      <c r="BK130" s="147">
        <f>BK131+BK136+BK144+BK163+BK192</f>
        <v>0</v>
      </c>
    </row>
    <row r="131" spans="1:65" s="12" customFormat="1" ht="22.9" customHeight="1">
      <c r="B131" s="137"/>
      <c r="D131" s="138" t="s">
        <v>71</v>
      </c>
      <c r="E131" s="148" t="s">
        <v>80</v>
      </c>
      <c r="F131" s="148" t="s">
        <v>349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SUM(P132:P135)</f>
        <v>0</v>
      </c>
      <c r="Q131" s="143"/>
      <c r="R131" s="144">
        <f>SUM(R132:R135)</f>
        <v>0</v>
      </c>
      <c r="S131" s="143"/>
      <c r="T131" s="145">
        <f>SUM(T132:T135)</f>
        <v>0</v>
      </c>
      <c r="AR131" s="138" t="s">
        <v>80</v>
      </c>
      <c r="AT131" s="146" t="s">
        <v>71</v>
      </c>
      <c r="AU131" s="146" t="s">
        <v>80</v>
      </c>
      <c r="AY131" s="138" t="s">
        <v>127</v>
      </c>
      <c r="BK131" s="147">
        <f>SUM(BK132:BK135)</f>
        <v>0</v>
      </c>
    </row>
    <row r="132" spans="1:65" s="2" customFormat="1" ht="21.75" customHeight="1">
      <c r="A132" s="33"/>
      <c r="B132" s="150"/>
      <c r="C132" s="151" t="s">
        <v>80</v>
      </c>
      <c r="D132" s="151" t="s">
        <v>131</v>
      </c>
      <c r="E132" s="152" t="s">
        <v>350</v>
      </c>
      <c r="F132" s="153" t="s">
        <v>351</v>
      </c>
      <c r="G132" s="154" t="s">
        <v>160</v>
      </c>
      <c r="H132" s="155">
        <v>163.19999999999999</v>
      </c>
      <c r="I132" s="156"/>
      <c r="J132" s="157">
        <f>ROUND(I132*H132,2)</f>
        <v>0</v>
      </c>
      <c r="K132" s="158"/>
      <c r="L132" s="34"/>
      <c r="M132" s="159" t="s">
        <v>1</v>
      </c>
      <c r="N132" s="160" t="s">
        <v>38</v>
      </c>
      <c r="O132" s="61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135</v>
      </c>
      <c r="AT132" s="163" t="s">
        <v>131</v>
      </c>
      <c r="AU132" s="163" t="s">
        <v>136</v>
      </c>
      <c r="AY132" s="17" t="s">
        <v>127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136</v>
      </c>
      <c r="BK132" s="164">
        <f>ROUND(I132*H132,2)</f>
        <v>0</v>
      </c>
      <c r="BL132" s="17" t="s">
        <v>135</v>
      </c>
      <c r="BM132" s="163" t="s">
        <v>352</v>
      </c>
    </row>
    <row r="133" spans="1:65" s="13" customFormat="1" ht="11.25">
      <c r="B133" s="165"/>
      <c r="D133" s="166" t="s">
        <v>138</v>
      </c>
      <c r="E133" s="167" t="s">
        <v>1</v>
      </c>
      <c r="F133" s="168" t="s">
        <v>353</v>
      </c>
      <c r="H133" s="169">
        <v>163.19999999999999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138</v>
      </c>
      <c r="AU133" s="167" t="s">
        <v>136</v>
      </c>
      <c r="AV133" s="13" t="s">
        <v>136</v>
      </c>
      <c r="AW133" s="13" t="s">
        <v>29</v>
      </c>
      <c r="AX133" s="13" t="s">
        <v>80</v>
      </c>
      <c r="AY133" s="167" t="s">
        <v>127</v>
      </c>
    </row>
    <row r="134" spans="1:65" s="2" customFormat="1" ht="16.5" customHeight="1">
      <c r="A134" s="33"/>
      <c r="B134" s="150"/>
      <c r="C134" s="151" t="s">
        <v>136</v>
      </c>
      <c r="D134" s="151" t="s">
        <v>131</v>
      </c>
      <c r="E134" s="152" t="s">
        <v>354</v>
      </c>
      <c r="F134" s="153" t="s">
        <v>355</v>
      </c>
      <c r="G134" s="154" t="s">
        <v>160</v>
      </c>
      <c r="H134" s="155">
        <v>21.6</v>
      </c>
      <c r="I134" s="156"/>
      <c r="J134" s="157">
        <f>ROUND(I134*H134,2)</f>
        <v>0</v>
      </c>
      <c r="K134" s="158"/>
      <c r="L134" s="34"/>
      <c r="M134" s="159" t="s">
        <v>1</v>
      </c>
      <c r="N134" s="160" t="s">
        <v>38</v>
      </c>
      <c r="O134" s="61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135</v>
      </c>
      <c r="AT134" s="163" t="s">
        <v>131</v>
      </c>
      <c r="AU134" s="163" t="s">
        <v>136</v>
      </c>
      <c r="AY134" s="17" t="s">
        <v>127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136</v>
      </c>
      <c r="BK134" s="164">
        <f>ROUND(I134*H134,2)</f>
        <v>0</v>
      </c>
      <c r="BL134" s="17" t="s">
        <v>135</v>
      </c>
      <c r="BM134" s="163" t="s">
        <v>356</v>
      </c>
    </row>
    <row r="135" spans="1:65" s="13" customFormat="1" ht="11.25">
      <c r="B135" s="165"/>
      <c r="D135" s="166" t="s">
        <v>138</v>
      </c>
      <c r="E135" s="167" t="s">
        <v>1</v>
      </c>
      <c r="F135" s="168" t="s">
        <v>357</v>
      </c>
      <c r="H135" s="169">
        <v>21.6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138</v>
      </c>
      <c r="AU135" s="167" t="s">
        <v>136</v>
      </c>
      <c r="AV135" s="13" t="s">
        <v>136</v>
      </c>
      <c r="AW135" s="13" t="s">
        <v>29</v>
      </c>
      <c r="AX135" s="13" t="s">
        <v>80</v>
      </c>
      <c r="AY135" s="167" t="s">
        <v>127</v>
      </c>
    </row>
    <row r="136" spans="1:65" s="12" customFormat="1" ht="22.9" customHeight="1">
      <c r="B136" s="137"/>
      <c r="D136" s="138" t="s">
        <v>71</v>
      </c>
      <c r="E136" s="148" t="s">
        <v>136</v>
      </c>
      <c r="F136" s="148" t="s">
        <v>358</v>
      </c>
      <c r="I136" s="140"/>
      <c r="J136" s="149">
        <f>BK136</f>
        <v>0</v>
      </c>
      <c r="L136" s="137"/>
      <c r="M136" s="142"/>
      <c r="N136" s="143"/>
      <c r="O136" s="143"/>
      <c r="P136" s="144">
        <f>SUM(P137:P143)</f>
        <v>0</v>
      </c>
      <c r="Q136" s="143"/>
      <c r="R136" s="144">
        <f>SUM(R137:R143)</f>
        <v>48.977699999999999</v>
      </c>
      <c r="S136" s="143"/>
      <c r="T136" s="145">
        <f>SUM(T137:T143)</f>
        <v>0</v>
      </c>
      <c r="AR136" s="138" t="s">
        <v>80</v>
      </c>
      <c r="AT136" s="146" t="s">
        <v>71</v>
      </c>
      <c r="AU136" s="146" t="s">
        <v>80</v>
      </c>
      <c r="AY136" s="138" t="s">
        <v>127</v>
      </c>
      <c r="BK136" s="147">
        <f>SUM(BK137:BK143)</f>
        <v>0</v>
      </c>
    </row>
    <row r="137" spans="1:65" s="2" customFormat="1" ht="24.2" customHeight="1">
      <c r="A137" s="33"/>
      <c r="B137" s="150"/>
      <c r="C137" s="151" t="s">
        <v>128</v>
      </c>
      <c r="D137" s="151" t="s">
        <v>131</v>
      </c>
      <c r="E137" s="152" t="s">
        <v>359</v>
      </c>
      <c r="F137" s="153" t="s">
        <v>360</v>
      </c>
      <c r="G137" s="154" t="s">
        <v>160</v>
      </c>
      <c r="H137" s="155">
        <v>21.6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38</v>
      </c>
      <c r="O137" s="61"/>
      <c r="P137" s="161">
        <f>O137*H137</f>
        <v>0</v>
      </c>
      <c r="Q137" s="161">
        <v>2.2121499999999998</v>
      </c>
      <c r="R137" s="161">
        <f>Q137*H137</f>
        <v>47.782440000000001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135</v>
      </c>
      <c r="AT137" s="163" t="s">
        <v>131</v>
      </c>
      <c r="AU137" s="163" t="s">
        <v>136</v>
      </c>
      <c r="AY137" s="17" t="s">
        <v>127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136</v>
      </c>
      <c r="BK137" s="164">
        <f>ROUND(I137*H137,2)</f>
        <v>0</v>
      </c>
      <c r="BL137" s="17" t="s">
        <v>135</v>
      </c>
      <c r="BM137" s="163" t="s">
        <v>361</v>
      </c>
    </row>
    <row r="138" spans="1:65" s="13" customFormat="1" ht="11.25">
      <c r="B138" s="165"/>
      <c r="D138" s="166" t="s">
        <v>138</v>
      </c>
      <c r="E138" s="167" t="s">
        <v>1</v>
      </c>
      <c r="F138" s="168" t="s">
        <v>357</v>
      </c>
      <c r="H138" s="169">
        <v>21.6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138</v>
      </c>
      <c r="AU138" s="167" t="s">
        <v>136</v>
      </c>
      <c r="AV138" s="13" t="s">
        <v>136</v>
      </c>
      <c r="AW138" s="13" t="s">
        <v>29</v>
      </c>
      <c r="AX138" s="13" t="s">
        <v>80</v>
      </c>
      <c r="AY138" s="167" t="s">
        <v>127</v>
      </c>
    </row>
    <row r="139" spans="1:65" s="2" customFormat="1" ht="16.5" customHeight="1">
      <c r="A139" s="33"/>
      <c r="B139" s="150"/>
      <c r="C139" s="151" t="s">
        <v>135</v>
      </c>
      <c r="D139" s="151" t="s">
        <v>131</v>
      </c>
      <c r="E139" s="152" t="s">
        <v>362</v>
      </c>
      <c r="F139" s="153" t="s">
        <v>363</v>
      </c>
      <c r="G139" s="154" t="s">
        <v>166</v>
      </c>
      <c r="H139" s="155">
        <v>72</v>
      </c>
      <c r="I139" s="156"/>
      <c r="J139" s="157">
        <f>ROUND(I139*H139,2)</f>
        <v>0</v>
      </c>
      <c r="K139" s="158"/>
      <c r="L139" s="34"/>
      <c r="M139" s="159" t="s">
        <v>1</v>
      </c>
      <c r="N139" s="160" t="s">
        <v>38</v>
      </c>
      <c r="O139" s="61"/>
      <c r="P139" s="161">
        <f>O139*H139</f>
        <v>0</v>
      </c>
      <c r="Q139" s="161">
        <v>4.0699999999999998E-3</v>
      </c>
      <c r="R139" s="161">
        <f>Q139*H139</f>
        <v>0.29303999999999997</v>
      </c>
      <c r="S139" s="161">
        <v>0</v>
      </c>
      <c r="T139" s="162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135</v>
      </c>
      <c r="AT139" s="163" t="s">
        <v>131</v>
      </c>
      <c r="AU139" s="163" t="s">
        <v>136</v>
      </c>
      <c r="AY139" s="17" t="s">
        <v>127</v>
      </c>
      <c r="BE139" s="164">
        <f>IF(N139="základná",J139,0)</f>
        <v>0</v>
      </c>
      <c r="BF139" s="164">
        <f>IF(N139="znížená",J139,0)</f>
        <v>0</v>
      </c>
      <c r="BG139" s="164">
        <f>IF(N139="zákl. prenesená",J139,0)</f>
        <v>0</v>
      </c>
      <c r="BH139" s="164">
        <f>IF(N139="zníž. prenesená",J139,0)</f>
        <v>0</v>
      </c>
      <c r="BI139" s="164">
        <f>IF(N139="nulová",J139,0)</f>
        <v>0</v>
      </c>
      <c r="BJ139" s="17" t="s">
        <v>136</v>
      </c>
      <c r="BK139" s="164">
        <f>ROUND(I139*H139,2)</f>
        <v>0</v>
      </c>
      <c r="BL139" s="17" t="s">
        <v>135</v>
      </c>
      <c r="BM139" s="163" t="s">
        <v>364</v>
      </c>
    </row>
    <row r="140" spans="1:65" s="13" customFormat="1" ht="11.25">
      <c r="B140" s="165"/>
      <c r="D140" s="166" t="s">
        <v>138</v>
      </c>
      <c r="E140" s="167" t="s">
        <v>1</v>
      </c>
      <c r="F140" s="168" t="s">
        <v>365</v>
      </c>
      <c r="H140" s="169">
        <v>72</v>
      </c>
      <c r="I140" s="170"/>
      <c r="L140" s="165"/>
      <c r="M140" s="171"/>
      <c r="N140" s="172"/>
      <c r="O140" s="172"/>
      <c r="P140" s="172"/>
      <c r="Q140" s="172"/>
      <c r="R140" s="172"/>
      <c r="S140" s="172"/>
      <c r="T140" s="173"/>
      <c r="AT140" s="167" t="s">
        <v>138</v>
      </c>
      <c r="AU140" s="167" t="s">
        <v>136</v>
      </c>
      <c r="AV140" s="13" t="s">
        <v>136</v>
      </c>
      <c r="AW140" s="13" t="s">
        <v>29</v>
      </c>
      <c r="AX140" s="13" t="s">
        <v>80</v>
      </c>
      <c r="AY140" s="167" t="s">
        <v>127</v>
      </c>
    </row>
    <row r="141" spans="1:65" s="2" customFormat="1" ht="16.5" customHeight="1">
      <c r="A141" s="33"/>
      <c r="B141" s="150"/>
      <c r="C141" s="151" t="s">
        <v>366</v>
      </c>
      <c r="D141" s="151" t="s">
        <v>131</v>
      </c>
      <c r="E141" s="152" t="s">
        <v>367</v>
      </c>
      <c r="F141" s="153" t="s">
        <v>368</v>
      </c>
      <c r="G141" s="154" t="s">
        <v>166</v>
      </c>
      <c r="H141" s="155">
        <v>72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38</v>
      </c>
      <c r="O141" s="61"/>
      <c r="P141" s="161">
        <f>O141*H141</f>
        <v>0</v>
      </c>
      <c r="Q141" s="161">
        <v>0</v>
      </c>
      <c r="R141" s="161">
        <f>Q141*H141</f>
        <v>0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135</v>
      </c>
      <c r="AT141" s="163" t="s">
        <v>131</v>
      </c>
      <c r="AU141" s="163" t="s">
        <v>136</v>
      </c>
      <c r="AY141" s="17" t="s">
        <v>127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136</v>
      </c>
      <c r="BK141" s="164">
        <f>ROUND(I141*H141,2)</f>
        <v>0</v>
      </c>
      <c r="BL141" s="17" t="s">
        <v>135</v>
      </c>
      <c r="BM141" s="163" t="s">
        <v>369</v>
      </c>
    </row>
    <row r="142" spans="1:65" s="2" customFormat="1" ht="16.5" customHeight="1">
      <c r="A142" s="33"/>
      <c r="B142" s="150"/>
      <c r="C142" s="151" t="s">
        <v>147</v>
      </c>
      <c r="D142" s="151" t="s">
        <v>131</v>
      </c>
      <c r="E142" s="152" t="s">
        <v>370</v>
      </c>
      <c r="F142" s="153" t="s">
        <v>371</v>
      </c>
      <c r="G142" s="154" t="s">
        <v>248</v>
      </c>
      <c r="H142" s="155">
        <v>0.75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38</v>
      </c>
      <c r="O142" s="61"/>
      <c r="P142" s="161">
        <f>O142*H142</f>
        <v>0</v>
      </c>
      <c r="Q142" s="161">
        <v>1.20296</v>
      </c>
      <c r="R142" s="161">
        <f>Q142*H142</f>
        <v>0.90222000000000002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135</v>
      </c>
      <c r="AT142" s="163" t="s">
        <v>131</v>
      </c>
      <c r="AU142" s="163" t="s">
        <v>136</v>
      </c>
      <c r="AY142" s="17" t="s">
        <v>127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7" t="s">
        <v>136</v>
      </c>
      <c r="BK142" s="164">
        <f>ROUND(I142*H142,2)</f>
        <v>0</v>
      </c>
      <c r="BL142" s="17" t="s">
        <v>135</v>
      </c>
      <c r="BM142" s="163" t="s">
        <v>372</v>
      </c>
    </row>
    <row r="143" spans="1:65" s="13" customFormat="1" ht="11.25">
      <c r="B143" s="165"/>
      <c r="D143" s="166" t="s">
        <v>138</v>
      </c>
      <c r="E143" s="167" t="s">
        <v>1</v>
      </c>
      <c r="F143" s="168" t="s">
        <v>373</v>
      </c>
      <c r="H143" s="169">
        <v>0.75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138</v>
      </c>
      <c r="AU143" s="167" t="s">
        <v>136</v>
      </c>
      <c r="AV143" s="13" t="s">
        <v>136</v>
      </c>
      <c r="AW143" s="13" t="s">
        <v>29</v>
      </c>
      <c r="AX143" s="13" t="s">
        <v>80</v>
      </c>
      <c r="AY143" s="167" t="s">
        <v>127</v>
      </c>
    </row>
    <row r="144" spans="1:65" s="12" customFormat="1" ht="22.9" customHeight="1">
      <c r="B144" s="137"/>
      <c r="D144" s="138" t="s">
        <v>71</v>
      </c>
      <c r="E144" s="148" t="s">
        <v>128</v>
      </c>
      <c r="F144" s="148" t="s">
        <v>129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SUM(P145:P162)</f>
        <v>0</v>
      </c>
      <c r="Q144" s="143"/>
      <c r="R144" s="144">
        <f>SUM(R145:R162)</f>
        <v>62.075844880000005</v>
      </c>
      <c r="S144" s="143"/>
      <c r="T144" s="145">
        <f>SUM(T145:T162)</f>
        <v>0</v>
      </c>
      <c r="AR144" s="138" t="s">
        <v>80</v>
      </c>
      <c r="AT144" s="146" t="s">
        <v>71</v>
      </c>
      <c r="AU144" s="146" t="s">
        <v>80</v>
      </c>
      <c r="AY144" s="138" t="s">
        <v>127</v>
      </c>
      <c r="BK144" s="147">
        <f>SUM(BK145:BK162)</f>
        <v>0</v>
      </c>
    </row>
    <row r="145" spans="1:65" s="2" customFormat="1" ht="24.2" customHeight="1">
      <c r="A145" s="33"/>
      <c r="B145" s="150"/>
      <c r="C145" s="151" t="s">
        <v>374</v>
      </c>
      <c r="D145" s="151" t="s">
        <v>131</v>
      </c>
      <c r="E145" s="152" t="s">
        <v>375</v>
      </c>
      <c r="F145" s="153" t="s">
        <v>376</v>
      </c>
      <c r="G145" s="154" t="s">
        <v>160</v>
      </c>
      <c r="H145" s="155">
        <v>25.524000000000001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38</v>
      </c>
      <c r="O145" s="61"/>
      <c r="P145" s="161">
        <f>O145*H145</f>
        <v>0</v>
      </c>
      <c r="Q145" s="161">
        <v>2.4160200000000001</v>
      </c>
      <c r="R145" s="161">
        <f>Q145*H145</f>
        <v>61.666494480000004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135</v>
      </c>
      <c r="AT145" s="163" t="s">
        <v>131</v>
      </c>
      <c r="AU145" s="163" t="s">
        <v>136</v>
      </c>
      <c r="AY145" s="17" t="s">
        <v>127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7" t="s">
        <v>136</v>
      </c>
      <c r="BK145" s="164">
        <f>ROUND(I145*H145,2)</f>
        <v>0</v>
      </c>
      <c r="BL145" s="17" t="s">
        <v>135</v>
      </c>
      <c r="BM145" s="163" t="s">
        <v>377</v>
      </c>
    </row>
    <row r="146" spans="1:65" s="13" customFormat="1" ht="11.25">
      <c r="B146" s="165"/>
      <c r="D146" s="166" t="s">
        <v>138</v>
      </c>
      <c r="E146" s="167" t="s">
        <v>1</v>
      </c>
      <c r="F146" s="168" t="s">
        <v>378</v>
      </c>
      <c r="H146" s="169">
        <v>6.12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138</v>
      </c>
      <c r="AU146" s="167" t="s">
        <v>136</v>
      </c>
      <c r="AV146" s="13" t="s">
        <v>136</v>
      </c>
      <c r="AW146" s="13" t="s">
        <v>29</v>
      </c>
      <c r="AX146" s="13" t="s">
        <v>72</v>
      </c>
      <c r="AY146" s="167" t="s">
        <v>127</v>
      </c>
    </row>
    <row r="147" spans="1:65" s="13" customFormat="1" ht="11.25">
      <c r="B147" s="165"/>
      <c r="D147" s="166" t="s">
        <v>138</v>
      </c>
      <c r="E147" s="167" t="s">
        <v>1</v>
      </c>
      <c r="F147" s="168" t="s">
        <v>379</v>
      </c>
      <c r="H147" s="169">
        <v>1.044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138</v>
      </c>
      <c r="AU147" s="167" t="s">
        <v>136</v>
      </c>
      <c r="AV147" s="13" t="s">
        <v>136</v>
      </c>
      <c r="AW147" s="13" t="s">
        <v>29</v>
      </c>
      <c r="AX147" s="13" t="s">
        <v>72</v>
      </c>
      <c r="AY147" s="167" t="s">
        <v>127</v>
      </c>
    </row>
    <row r="148" spans="1:65" s="13" customFormat="1" ht="11.25">
      <c r="B148" s="165"/>
      <c r="D148" s="166" t="s">
        <v>138</v>
      </c>
      <c r="E148" s="167" t="s">
        <v>1</v>
      </c>
      <c r="F148" s="168" t="s">
        <v>380</v>
      </c>
      <c r="H148" s="169">
        <v>8.16</v>
      </c>
      <c r="I148" s="170"/>
      <c r="L148" s="165"/>
      <c r="M148" s="171"/>
      <c r="N148" s="172"/>
      <c r="O148" s="172"/>
      <c r="P148" s="172"/>
      <c r="Q148" s="172"/>
      <c r="R148" s="172"/>
      <c r="S148" s="172"/>
      <c r="T148" s="173"/>
      <c r="AT148" s="167" t="s">
        <v>138</v>
      </c>
      <c r="AU148" s="167" t="s">
        <v>136</v>
      </c>
      <c r="AV148" s="13" t="s">
        <v>136</v>
      </c>
      <c r="AW148" s="13" t="s">
        <v>29</v>
      </c>
      <c r="AX148" s="13" t="s">
        <v>72</v>
      </c>
      <c r="AY148" s="167" t="s">
        <v>127</v>
      </c>
    </row>
    <row r="149" spans="1:65" s="13" customFormat="1" ht="11.25">
      <c r="B149" s="165"/>
      <c r="D149" s="166" t="s">
        <v>138</v>
      </c>
      <c r="E149" s="167" t="s">
        <v>1</v>
      </c>
      <c r="F149" s="168" t="s">
        <v>381</v>
      </c>
      <c r="H149" s="169">
        <v>10.199999999999999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138</v>
      </c>
      <c r="AU149" s="167" t="s">
        <v>136</v>
      </c>
      <c r="AV149" s="13" t="s">
        <v>136</v>
      </c>
      <c r="AW149" s="13" t="s">
        <v>29</v>
      </c>
      <c r="AX149" s="13" t="s">
        <v>72</v>
      </c>
      <c r="AY149" s="167" t="s">
        <v>127</v>
      </c>
    </row>
    <row r="150" spans="1:65" s="14" customFormat="1" ht="11.25">
      <c r="B150" s="185"/>
      <c r="D150" s="166" t="s">
        <v>138</v>
      </c>
      <c r="E150" s="186" t="s">
        <v>1</v>
      </c>
      <c r="F150" s="187" t="s">
        <v>156</v>
      </c>
      <c r="H150" s="188">
        <v>25.524000000000001</v>
      </c>
      <c r="I150" s="189"/>
      <c r="L150" s="185"/>
      <c r="M150" s="190"/>
      <c r="N150" s="191"/>
      <c r="O150" s="191"/>
      <c r="P150" s="191"/>
      <c r="Q150" s="191"/>
      <c r="R150" s="191"/>
      <c r="S150" s="191"/>
      <c r="T150" s="192"/>
      <c r="AT150" s="186" t="s">
        <v>138</v>
      </c>
      <c r="AU150" s="186" t="s">
        <v>136</v>
      </c>
      <c r="AV150" s="14" t="s">
        <v>135</v>
      </c>
      <c r="AW150" s="14" t="s">
        <v>29</v>
      </c>
      <c r="AX150" s="14" t="s">
        <v>80</v>
      </c>
      <c r="AY150" s="186" t="s">
        <v>127</v>
      </c>
    </row>
    <row r="151" spans="1:65" s="2" customFormat="1" ht="24.2" customHeight="1">
      <c r="A151" s="33"/>
      <c r="B151" s="150"/>
      <c r="C151" s="151" t="s">
        <v>144</v>
      </c>
      <c r="D151" s="151" t="s">
        <v>131</v>
      </c>
      <c r="E151" s="152" t="s">
        <v>382</v>
      </c>
      <c r="F151" s="153" t="s">
        <v>383</v>
      </c>
      <c r="G151" s="154" t="s">
        <v>166</v>
      </c>
      <c r="H151" s="155">
        <v>122.56</v>
      </c>
      <c r="I151" s="156"/>
      <c r="J151" s="157">
        <f>ROUND(I151*H151,2)</f>
        <v>0</v>
      </c>
      <c r="K151" s="158"/>
      <c r="L151" s="34"/>
      <c r="M151" s="159" t="s">
        <v>1</v>
      </c>
      <c r="N151" s="160" t="s">
        <v>38</v>
      </c>
      <c r="O151" s="61"/>
      <c r="P151" s="161">
        <f>O151*H151</f>
        <v>0</v>
      </c>
      <c r="Q151" s="161">
        <v>3.3400000000000001E-3</v>
      </c>
      <c r="R151" s="161">
        <f>Q151*H151</f>
        <v>0.4093504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135</v>
      </c>
      <c r="AT151" s="163" t="s">
        <v>131</v>
      </c>
      <c r="AU151" s="163" t="s">
        <v>136</v>
      </c>
      <c r="AY151" s="17" t="s">
        <v>127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7" t="s">
        <v>136</v>
      </c>
      <c r="BK151" s="164">
        <f>ROUND(I151*H151,2)</f>
        <v>0</v>
      </c>
      <c r="BL151" s="17" t="s">
        <v>135</v>
      </c>
      <c r="BM151" s="163" t="s">
        <v>384</v>
      </c>
    </row>
    <row r="152" spans="1:65" s="13" customFormat="1" ht="11.25">
      <c r="B152" s="165"/>
      <c r="D152" s="166" t="s">
        <v>138</v>
      </c>
      <c r="E152" s="167" t="s">
        <v>1</v>
      </c>
      <c r="F152" s="168" t="s">
        <v>385</v>
      </c>
      <c r="H152" s="169">
        <v>40.799999999999997</v>
      </c>
      <c r="I152" s="170"/>
      <c r="L152" s="165"/>
      <c r="M152" s="171"/>
      <c r="N152" s="172"/>
      <c r="O152" s="172"/>
      <c r="P152" s="172"/>
      <c r="Q152" s="172"/>
      <c r="R152" s="172"/>
      <c r="S152" s="172"/>
      <c r="T152" s="173"/>
      <c r="AT152" s="167" t="s">
        <v>138</v>
      </c>
      <c r="AU152" s="167" t="s">
        <v>136</v>
      </c>
      <c r="AV152" s="13" t="s">
        <v>136</v>
      </c>
      <c r="AW152" s="13" t="s">
        <v>29</v>
      </c>
      <c r="AX152" s="13" t="s">
        <v>72</v>
      </c>
      <c r="AY152" s="167" t="s">
        <v>127</v>
      </c>
    </row>
    <row r="153" spans="1:65" s="13" customFormat="1" ht="11.25">
      <c r="B153" s="165"/>
      <c r="D153" s="166" t="s">
        <v>138</v>
      </c>
      <c r="E153" s="167" t="s">
        <v>1</v>
      </c>
      <c r="F153" s="168" t="s">
        <v>386</v>
      </c>
      <c r="H153" s="169">
        <v>6.96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138</v>
      </c>
      <c r="AU153" s="167" t="s">
        <v>136</v>
      </c>
      <c r="AV153" s="13" t="s">
        <v>136</v>
      </c>
      <c r="AW153" s="13" t="s">
        <v>29</v>
      </c>
      <c r="AX153" s="13" t="s">
        <v>72</v>
      </c>
      <c r="AY153" s="167" t="s">
        <v>127</v>
      </c>
    </row>
    <row r="154" spans="1:65" s="13" customFormat="1" ht="11.25">
      <c r="B154" s="165"/>
      <c r="D154" s="166" t="s">
        <v>138</v>
      </c>
      <c r="E154" s="167" t="s">
        <v>1</v>
      </c>
      <c r="F154" s="168" t="s">
        <v>387</v>
      </c>
      <c r="H154" s="169">
        <v>54.4</v>
      </c>
      <c r="I154" s="170"/>
      <c r="L154" s="165"/>
      <c r="M154" s="171"/>
      <c r="N154" s="172"/>
      <c r="O154" s="172"/>
      <c r="P154" s="172"/>
      <c r="Q154" s="172"/>
      <c r="R154" s="172"/>
      <c r="S154" s="172"/>
      <c r="T154" s="173"/>
      <c r="AT154" s="167" t="s">
        <v>138</v>
      </c>
      <c r="AU154" s="167" t="s">
        <v>136</v>
      </c>
      <c r="AV154" s="13" t="s">
        <v>136</v>
      </c>
      <c r="AW154" s="13" t="s">
        <v>29</v>
      </c>
      <c r="AX154" s="13" t="s">
        <v>72</v>
      </c>
      <c r="AY154" s="167" t="s">
        <v>127</v>
      </c>
    </row>
    <row r="155" spans="1:65" s="13" customFormat="1" ht="11.25">
      <c r="B155" s="165"/>
      <c r="D155" s="166" t="s">
        <v>138</v>
      </c>
      <c r="E155" s="167" t="s">
        <v>1</v>
      </c>
      <c r="F155" s="168" t="s">
        <v>388</v>
      </c>
      <c r="H155" s="169">
        <v>20.399999999999999</v>
      </c>
      <c r="I155" s="170"/>
      <c r="L155" s="165"/>
      <c r="M155" s="171"/>
      <c r="N155" s="172"/>
      <c r="O155" s="172"/>
      <c r="P155" s="172"/>
      <c r="Q155" s="172"/>
      <c r="R155" s="172"/>
      <c r="S155" s="172"/>
      <c r="T155" s="173"/>
      <c r="AT155" s="167" t="s">
        <v>138</v>
      </c>
      <c r="AU155" s="167" t="s">
        <v>136</v>
      </c>
      <c r="AV155" s="13" t="s">
        <v>136</v>
      </c>
      <c r="AW155" s="13" t="s">
        <v>29</v>
      </c>
      <c r="AX155" s="13" t="s">
        <v>72</v>
      </c>
      <c r="AY155" s="167" t="s">
        <v>127</v>
      </c>
    </row>
    <row r="156" spans="1:65" s="14" customFormat="1" ht="11.25">
      <c r="B156" s="185"/>
      <c r="D156" s="166" t="s">
        <v>138</v>
      </c>
      <c r="E156" s="186" t="s">
        <v>1</v>
      </c>
      <c r="F156" s="187" t="s">
        <v>156</v>
      </c>
      <c r="H156" s="188">
        <v>122.56</v>
      </c>
      <c r="I156" s="189"/>
      <c r="L156" s="185"/>
      <c r="M156" s="190"/>
      <c r="N156" s="191"/>
      <c r="O156" s="191"/>
      <c r="P156" s="191"/>
      <c r="Q156" s="191"/>
      <c r="R156" s="191"/>
      <c r="S156" s="191"/>
      <c r="T156" s="192"/>
      <c r="AT156" s="186" t="s">
        <v>138</v>
      </c>
      <c r="AU156" s="186" t="s">
        <v>136</v>
      </c>
      <c r="AV156" s="14" t="s">
        <v>135</v>
      </c>
      <c r="AW156" s="14" t="s">
        <v>29</v>
      </c>
      <c r="AX156" s="14" t="s">
        <v>80</v>
      </c>
      <c r="AY156" s="186" t="s">
        <v>127</v>
      </c>
    </row>
    <row r="157" spans="1:65" s="2" customFormat="1" ht="24.2" customHeight="1">
      <c r="A157" s="33"/>
      <c r="B157" s="150"/>
      <c r="C157" s="151" t="s">
        <v>197</v>
      </c>
      <c r="D157" s="151" t="s">
        <v>131</v>
      </c>
      <c r="E157" s="152" t="s">
        <v>389</v>
      </c>
      <c r="F157" s="153" t="s">
        <v>390</v>
      </c>
      <c r="G157" s="154" t="s">
        <v>166</v>
      </c>
      <c r="H157" s="155">
        <v>122.56</v>
      </c>
      <c r="I157" s="156"/>
      <c r="J157" s="157">
        <f>ROUND(I157*H157,2)</f>
        <v>0</v>
      </c>
      <c r="K157" s="158"/>
      <c r="L157" s="34"/>
      <c r="M157" s="159" t="s">
        <v>1</v>
      </c>
      <c r="N157" s="160" t="s">
        <v>38</v>
      </c>
      <c r="O157" s="61"/>
      <c r="P157" s="161">
        <f>O157*H157</f>
        <v>0</v>
      </c>
      <c r="Q157" s="161">
        <v>0</v>
      </c>
      <c r="R157" s="161">
        <f>Q157*H157</f>
        <v>0</v>
      </c>
      <c r="S157" s="161">
        <v>0</v>
      </c>
      <c r="T157" s="162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135</v>
      </c>
      <c r="AT157" s="163" t="s">
        <v>131</v>
      </c>
      <c r="AU157" s="163" t="s">
        <v>136</v>
      </c>
      <c r="AY157" s="17" t="s">
        <v>127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136</v>
      </c>
      <c r="BK157" s="164">
        <f>ROUND(I157*H157,2)</f>
        <v>0</v>
      </c>
      <c r="BL157" s="17" t="s">
        <v>135</v>
      </c>
      <c r="BM157" s="163" t="s">
        <v>391</v>
      </c>
    </row>
    <row r="158" spans="1:65" s="13" customFormat="1" ht="11.25">
      <c r="B158" s="165"/>
      <c r="D158" s="166" t="s">
        <v>138</v>
      </c>
      <c r="E158" s="167" t="s">
        <v>1</v>
      </c>
      <c r="F158" s="168" t="s">
        <v>385</v>
      </c>
      <c r="H158" s="169">
        <v>40.799999999999997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138</v>
      </c>
      <c r="AU158" s="167" t="s">
        <v>136</v>
      </c>
      <c r="AV158" s="13" t="s">
        <v>136</v>
      </c>
      <c r="AW158" s="13" t="s">
        <v>29</v>
      </c>
      <c r="AX158" s="13" t="s">
        <v>72</v>
      </c>
      <c r="AY158" s="167" t="s">
        <v>127</v>
      </c>
    </row>
    <row r="159" spans="1:65" s="13" customFormat="1" ht="11.25">
      <c r="B159" s="165"/>
      <c r="D159" s="166" t="s">
        <v>138</v>
      </c>
      <c r="E159" s="167" t="s">
        <v>1</v>
      </c>
      <c r="F159" s="168" t="s">
        <v>386</v>
      </c>
      <c r="H159" s="169">
        <v>6.96</v>
      </c>
      <c r="I159" s="170"/>
      <c r="L159" s="165"/>
      <c r="M159" s="171"/>
      <c r="N159" s="172"/>
      <c r="O159" s="172"/>
      <c r="P159" s="172"/>
      <c r="Q159" s="172"/>
      <c r="R159" s="172"/>
      <c r="S159" s="172"/>
      <c r="T159" s="173"/>
      <c r="AT159" s="167" t="s">
        <v>138</v>
      </c>
      <c r="AU159" s="167" t="s">
        <v>136</v>
      </c>
      <c r="AV159" s="13" t="s">
        <v>136</v>
      </c>
      <c r="AW159" s="13" t="s">
        <v>29</v>
      </c>
      <c r="AX159" s="13" t="s">
        <v>72</v>
      </c>
      <c r="AY159" s="167" t="s">
        <v>127</v>
      </c>
    </row>
    <row r="160" spans="1:65" s="13" customFormat="1" ht="11.25">
      <c r="B160" s="165"/>
      <c r="D160" s="166" t="s">
        <v>138</v>
      </c>
      <c r="E160" s="167" t="s">
        <v>1</v>
      </c>
      <c r="F160" s="168" t="s">
        <v>387</v>
      </c>
      <c r="H160" s="169">
        <v>54.4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138</v>
      </c>
      <c r="AU160" s="167" t="s">
        <v>136</v>
      </c>
      <c r="AV160" s="13" t="s">
        <v>136</v>
      </c>
      <c r="AW160" s="13" t="s">
        <v>29</v>
      </c>
      <c r="AX160" s="13" t="s">
        <v>72</v>
      </c>
      <c r="AY160" s="167" t="s">
        <v>127</v>
      </c>
    </row>
    <row r="161" spans="1:65" s="13" customFormat="1" ht="11.25">
      <c r="B161" s="165"/>
      <c r="D161" s="166" t="s">
        <v>138</v>
      </c>
      <c r="E161" s="167" t="s">
        <v>1</v>
      </c>
      <c r="F161" s="168" t="s">
        <v>388</v>
      </c>
      <c r="H161" s="169">
        <v>20.399999999999999</v>
      </c>
      <c r="I161" s="170"/>
      <c r="L161" s="165"/>
      <c r="M161" s="171"/>
      <c r="N161" s="172"/>
      <c r="O161" s="172"/>
      <c r="P161" s="172"/>
      <c r="Q161" s="172"/>
      <c r="R161" s="172"/>
      <c r="S161" s="172"/>
      <c r="T161" s="173"/>
      <c r="AT161" s="167" t="s">
        <v>138</v>
      </c>
      <c r="AU161" s="167" t="s">
        <v>136</v>
      </c>
      <c r="AV161" s="13" t="s">
        <v>136</v>
      </c>
      <c r="AW161" s="13" t="s">
        <v>29</v>
      </c>
      <c r="AX161" s="13" t="s">
        <v>72</v>
      </c>
      <c r="AY161" s="167" t="s">
        <v>127</v>
      </c>
    </row>
    <row r="162" spans="1:65" s="14" customFormat="1" ht="11.25">
      <c r="B162" s="185"/>
      <c r="D162" s="166" t="s">
        <v>138</v>
      </c>
      <c r="E162" s="186" t="s">
        <v>1</v>
      </c>
      <c r="F162" s="187" t="s">
        <v>156</v>
      </c>
      <c r="H162" s="188">
        <v>122.56</v>
      </c>
      <c r="I162" s="189"/>
      <c r="L162" s="185"/>
      <c r="M162" s="190"/>
      <c r="N162" s="191"/>
      <c r="O162" s="191"/>
      <c r="P162" s="191"/>
      <c r="Q162" s="191"/>
      <c r="R162" s="191"/>
      <c r="S162" s="191"/>
      <c r="T162" s="192"/>
      <c r="AT162" s="186" t="s">
        <v>138</v>
      </c>
      <c r="AU162" s="186" t="s">
        <v>136</v>
      </c>
      <c r="AV162" s="14" t="s">
        <v>135</v>
      </c>
      <c r="AW162" s="14" t="s">
        <v>29</v>
      </c>
      <c r="AX162" s="14" t="s">
        <v>80</v>
      </c>
      <c r="AY162" s="186" t="s">
        <v>127</v>
      </c>
    </row>
    <row r="163" spans="1:65" s="12" customFormat="1" ht="22.9" customHeight="1">
      <c r="B163" s="137"/>
      <c r="D163" s="138" t="s">
        <v>71</v>
      </c>
      <c r="E163" s="148" t="s">
        <v>147</v>
      </c>
      <c r="F163" s="148" t="s">
        <v>148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SUM(P164:P191)</f>
        <v>0</v>
      </c>
      <c r="Q163" s="143"/>
      <c r="R163" s="144">
        <f>SUM(R164:R191)</f>
        <v>542.50697295999998</v>
      </c>
      <c r="S163" s="143"/>
      <c r="T163" s="145">
        <f>SUM(T164:T191)</f>
        <v>0</v>
      </c>
      <c r="AR163" s="138" t="s">
        <v>80</v>
      </c>
      <c r="AT163" s="146" t="s">
        <v>71</v>
      </c>
      <c r="AU163" s="146" t="s">
        <v>80</v>
      </c>
      <c r="AY163" s="138" t="s">
        <v>127</v>
      </c>
      <c r="BK163" s="147">
        <f>SUM(BK164:BK191)</f>
        <v>0</v>
      </c>
    </row>
    <row r="164" spans="1:65" s="2" customFormat="1" ht="24.2" customHeight="1">
      <c r="A164" s="33"/>
      <c r="B164" s="150"/>
      <c r="C164" s="151" t="s">
        <v>392</v>
      </c>
      <c r="D164" s="151" t="s">
        <v>131</v>
      </c>
      <c r="E164" s="152" t="s">
        <v>393</v>
      </c>
      <c r="F164" s="153" t="s">
        <v>394</v>
      </c>
      <c r="G164" s="154" t="s">
        <v>160</v>
      </c>
      <c r="H164" s="155">
        <v>134.69399999999999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38</v>
      </c>
      <c r="O164" s="61"/>
      <c r="P164" s="161">
        <f>O164*H164</f>
        <v>0</v>
      </c>
      <c r="Q164" s="161">
        <v>0</v>
      </c>
      <c r="R164" s="161">
        <f>Q164*H164</f>
        <v>0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135</v>
      </c>
      <c r="AT164" s="163" t="s">
        <v>131</v>
      </c>
      <c r="AU164" s="163" t="s">
        <v>136</v>
      </c>
      <c r="AY164" s="17" t="s">
        <v>127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7" t="s">
        <v>136</v>
      </c>
      <c r="BK164" s="164">
        <f>ROUND(I164*H164,2)</f>
        <v>0</v>
      </c>
      <c r="BL164" s="17" t="s">
        <v>135</v>
      </c>
      <c r="BM164" s="163" t="s">
        <v>395</v>
      </c>
    </row>
    <row r="165" spans="1:65" s="13" customFormat="1" ht="11.25">
      <c r="B165" s="165"/>
      <c r="D165" s="166" t="s">
        <v>138</v>
      </c>
      <c r="E165" s="167" t="s">
        <v>1</v>
      </c>
      <c r="F165" s="168" t="s">
        <v>396</v>
      </c>
      <c r="H165" s="169">
        <v>57.6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138</v>
      </c>
      <c r="AU165" s="167" t="s">
        <v>136</v>
      </c>
      <c r="AV165" s="13" t="s">
        <v>136</v>
      </c>
      <c r="AW165" s="13" t="s">
        <v>29</v>
      </c>
      <c r="AX165" s="13" t="s">
        <v>72</v>
      </c>
      <c r="AY165" s="167" t="s">
        <v>127</v>
      </c>
    </row>
    <row r="166" spans="1:65" s="13" customFormat="1" ht="11.25">
      <c r="B166" s="165"/>
      <c r="D166" s="166" t="s">
        <v>138</v>
      </c>
      <c r="E166" s="167" t="s">
        <v>1</v>
      </c>
      <c r="F166" s="168" t="s">
        <v>396</v>
      </c>
      <c r="H166" s="169">
        <v>57.6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138</v>
      </c>
      <c r="AU166" s="167" t="s">
        <v>136</v>
      </c>
      <c r="AV166" s="13" t="s">
        <v>136</v>
      </c>
      <c r="AW166" s="13" t="s">
        <v>29</v>
      </c>
      <c r="AX166" s="13" t="s">
        <v>72</v>
      </c>
      <c r="AY166" s="167" t="s">
        <v>127</v>
      </c>
    </row>
    <row r="167" spans="1:65" s="13" customFormat="1" ht="11.25">
      <c r="B167" s="165"/>
      <c r="D167" s="166" t="s">
        <v>138</v>
      </c>
      <c r="E167" s="167" t="s">
        <v>1</v>
      </c>
      <c r="F167" s="168" t="s">
        <v>397</v>
      </c>
      <c r="H167" s="169">
        <v>9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138</v>
      </c>
      <c r="AU167" s="167" t="s">
        <v>136</v>
      </c>
      <c r="AV167" s="13" t="s">
        <v>136</v>
      </c>
      <c r="AW167" s="13" t="s">
        <v>29</v>
      </c>
      <c r="AX167" s="13" t="s">
        <v>72</v>
      </c>
      <c r="AY167" s="167" t="s">
        <v>127</v>
      </c>
    </row>
    <row r="168" spans="1:65" s="13" customFormat="1" ht="11.25">
      <c r="B168" s="165"/>
      <c r="D168" s="166" t="s">
        <v>138</v>
      </c>
      <c r="E168" s="167" t="s">
        <v>1</v>
      </c>
      <c r="F168" s="168" t="s">
        <v>398</v>
      </c>
      <c r="H168" s="169">
        <v>9.4499999999999993</v>
      </c>
      <c r="I168" s="170"/>
      <c r="L168" s="165"/>
      <c r="M168" s="171"/>
      <c r="N168" s="172"/>
      <c r="O168" s="172"/>
      <c r="P168" s="172"/>
      <c r="Q168" s="172"/>
      <c r="R168" s="172"/>
      <c r="S168" s="172"/>
      <c r="T168" s="173"/>
      <c r="AT168" s="167" t="s">
        <v>138</v>
      </c>
      <c r="AU168" s="167" t="s">
        <v>136</v>
      </c>
      <c r="AV168" s="13" t="s">
        <v>136</v>
      </c>
      <c r="AW168" s="13" t="s">
        <v>29</v>
      </c>
      <c r="AX168" s="13" t="s">
        <v>72</v>
      </c>
      <c r="AY168" s="167" t="s">
        <v>127</v>
      </c>
    </row>
    <row r="169" spans="1:65" s="13" customFormat="1" ht="11.25">
      <c r="B169" s="165"/>
      <c r="D169" s="166" t="s">
        <v>138</v>
      </c>
      <c r="E169" s="167" t="s">
        <v>1</v>
      </c>
      <c r="F169" s="168" t="s">
        <v>399</v>
      </c>
      <c r="H169" s="169">
        <v>1.044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138</v>
      </c>
      <c r="AU169" s="167" t="s">
        <v>136</v>
      </c>
      <c r="AV169" s="13" t="s">
        <v>136</v>
      </c>
      <c r="AW169" s="13" t="s">
        <v>29</v>
      </c>
      <c r="AX169" s="13" t="s">
        <v>72</v>
      </c>
      <c r="AY169" s="167" t="s">
        <v>127</v>
      </c>
    </row>
    <row r="170" spans="1:65" s="14" customFormat="1" ht="11.25">
      <c r="B170" s="185"/>
      <c r="D170" s="166" t="s">
        <v>138</v>
      </c>
      <c r="E170" s="186" t="s">
        <v>1</v>
      </c>
      <c r="F170" s="187" t="s">
        <v>156</v>
      </c>
      <c r="H170" s="188">
        <v>134.69399999999999</v>
      </c>
      <c r="I170" s="189"/>
      <c r="L170" s="185"/>
      <c r="M170" s="190"/>
      <c r="N170" s="191"/>
      <c r="O170" s="191"/>
      <c r="P170" s="191"/>
      <c r="Q170" s="191"/>
      <c r="R170" s="191"/>
      <c r="S170" s="191"/>
      <c r="T170" s="192"/>
      <c r="AT170" s="186" t="s">
        <v>138</v>
      </c>
      <c r="AU170" s="186" t="s">
        <v>136</v>
      </c>
      <c r="AV170" s="14" t="s">
        <v>135</v>
      </c>
      <c r="AW170" s="14" t="s">
        <v>29</v>
      </c>
      <c r="AX170" s="14" t="s">
        <v>80</v>
      </c>
      <c r="AY170" s="186" t="s">
        <v>127</v>
      </c>
    </row>
    <row r="171" spans="1:65" s="2" customFormat="1" ht="24.2" customHeight="1">
      <c r="A171" s="33"/>
      <c r="B171" s="150"/>
      <c r="C171" s="174" t="s">
        <v>400</v>
      </c>
      <c r="D171" s="174" t="s">
        <v>141</v>
      </c>
      <c r="E171" s="175" t="s">
        <v>401</v>
      </c>
      <c r="F171" s="176" t="s">
        <v>402</v>
      </c>
      <c r="G171" s="177" t="s">
        <v>160</v>
      </c>
      <c r="H171" s="178">
        <v>134.69399999999999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38</v>
      </c>
      <c r="O171" s="61"/>
      <c r="P171" s="161">
        <f>O171*H171</f>
        <v>0</v>
      </c>
      <c r="Q171" s="161">
        <v>2.4015200000000001</v>
      </c>
      <c r="R171" s="161">
        <f>Q171*H171</f>
        <v>323.47033488</v>
      </c>
      <c r="S171" s="161">
        <v>0</v>
      </c>
      <c r="T171" s="16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144</v>
      </c>
      <c r="AT171" s="163" t="s">
        <v>141</v>
      </c>
      <c r="AU171" s="163" t="s">
        <v>136</v>
      </c>
      <c r="AY171" s="17" t="s">
        <v>127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136</v>
      </c>
      <c r="BK171" s="164">
        <f>ROUND(I171*H171,2)</f>
        <v>0</v>
      </c>
      <c r="BL171" s="17" t="s">
        <v>135</v>
      </c>
      <c r="BM171" s="163" t="s">
        <v>403</v>
      </c>
    </row>
    <row r="172" spans="1:65" s="13" customFormat="1" ht="11.25">
      <c r="B172" s="165"/>
      <c r="D172" s="166" t="s">
        <v>138</v>
      </c>
      <c r="E172" s="167" t="s">
        <v>1</v>
      </c>
      <c r="F172" s="168" t="s">
        <v>396</v>
      </c>
      <c r="H172" s="169">
        <v>57.6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138</v>
      </c>
      <c r="AU172" s="167" t="s">
        <v>136</v>
      </c>
      <c r="AV172" s="13" t="s">
        <v>136</v>
      </c>
      <c r="AW172" s="13" t="s">
        <v>29</v>
      </c>
      <c r="AX172" s="13" t="s">
        <v>72</v>
      </c>
      <c r="AY172" s="167" t="s">
        <v>127</v>
      </c>
    </row>
    <row r="173" spans="1:65" s="13" customFormat="1" ht="11.25">
      <c r="B173" s="165"/>
      <c r="D173" s="166" t="s">
        <v>138</v>
      </c>
      <c r="E173" s="167" t="s">
        <v>1</v>
      </c>
      <c r="F173" s="168" t="s">
        <v>396</v>
      </c>
      <c r="H173" s="169">
        <v>57.6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138</v>
      </c>
      <c r="AU173" s="167" t="s">
        <v>136</v>
      </c>
      <c r="AV173" s="13" t="s">
        <v>136</v>
      </c>
      <c r="AW173" s="13" t="s">
        <v>29</v>
      </c>
      <c r="AX173" s="13" t="s">
        <v>72</v>
      </c>
      <c r="AY173" s="167" t="s">
        <v>127</v>
      </c>
    </row>
    <row r="174" spans="1:65" s="13" customFormat="1" ht="11.25">
      <c r="B174" s="165"/>
      <c r="D174" s="166" t="s">
        <v>138</v>
      </c>
      <c r="E174" s="167" t="s">
        <v>1</v>
      </c>
      <c r="F174" s="168" t="s">
        <v>397</v>
      </c>
      <c r="H174" s="169">
        <v>9</v>
      </c>
      <c r="I174" s="170"/>
      <c r="L174" s="165"/>
      <c r="M174" s="171"/>
      <c r="N174" s="172"/>
      <c r="O174" s="172"/>
      <c r="P174" s="172"/>
      <c r="Q174" s="172"/>
      <c r="R174" s="172"/>
      <c r="S174" s="172"/>
      <c r="T174" s="173"/>
      <c r="AT174" s="167" t="s">
        <v>138</v>
      </c>
      <c r="AU174" s="167" t="s">
        <v>136</v>
      </c>
      <c r="AV174" s="13" t="s">
        <v>136</v>
      </c>
      <c r="AW174" s="13" t="s">
        <v>29</v>
      </c>
      <c r="AX174" s="13" t="s">
        <v>72</v>
      </c>
      <c r="AY174" s="167" t="s">
        <v>127</v>
      </c>
    </row>
    <row r="175" spans="1:65" s="13" customFormat="1" ht="11.25">
      <c r="B175" s="165"/>
      <c r="D175" s="166" t="s">
        <v>138</v>
      </c>
      <c r="E175" s="167" t="s">
        <v>1</v>
      </c>
      <c r="F175" s="168" t="s">
        <v>398</v>
      </c>
      <c r="H175" s="169">
        <v>9.4499999999999993</v>
      </c>
      <c r="I175" s="170"/>
      <c r="L175" s="165"/>
      <c r="M175" s="171"/>
      <c r="N175" s="172"/>
      <c r="O175" s="172"/>
      <c r="P175" s="172"/>
      <c r="Q175" s="172"/>
      <c r="R175" s="172"/>
      <c r="S175" s="172"/>
      <c r="T175" s="173"/>
      <c r="AT175" s="167" t="s">
        <v>138</v>
      </c>
      <c r="AU175" s="167" t="s">
        <v>136</v>
      </c>
      <c r="AV175" s="13" t="s">
        <v>136</v>
      </c>
      <c r="AW175" s="13" t="s">
        <v>29</v>
      </c>
      <c r="AX175" s="13" t="s">
        <v>72</v>
      </c>
      <c r="AY175" s="167" t="s">
        <v>127</v>
      </c>
    </row>
    <row r="176" spans="1:65" s="13" customFormat="1" ht="11.25">
      <c r="B176" s="165"/>
      <c r="D176" s="166" t="s">
        <v>138</v>
      </c>
      <c r="E176" s="167" t="s">
        <v>1</v>
      </c>
      <c r="F176" s="168" t="s">
        <v>399</v>
      </c>
      <c r="H176" s="169">
        <v>1.044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138</v>
      </c>
      <c r="AU176" s="167" t="s">
        <v>136</v>
      </c>
      <c r="AV176" s="13" t="s">
        <v>136</v>
      </c>
      <c r="AW176" s="13" t="s">
        <v>29</v>
      </c>
      <c r="AX176" s="13" t="s">
        <v>72</v>
      </c>
      <c r="AY176" s="167" t="s">
        <v>127</v>
      </c>
    </row>
    <row r="177" spans="1:65" s="14" customFormat="1" ht="11.25">
      <c r="B177" s="185"/>
      <c r="D177" s="166" t="s">
        <v>138</v>
      </c>
      <c r="E177" s="186" t="s">
        <v>1</v>
      </c>
      <c r="F177" s="187" t="s">
        <v>156</v>
      </c>
      <c r="H177" s="188">
        <v>134.69399999999999</v>
      </c>
      <c r="I177" s="189"/>
      <c r="L177" s="185"/>
      <c r="M177" s="190"/>
      <c r="N177" s="191"/>
      <c r="O177" s="191"/>
      <c r="P177" s="191"/>
      <c r="Q177" s="191"/>
      <c r="R177" s="191"/>
      <c r="S177" s="191"/>
      <c r="T177" s="192"/>
      <c r="AT177" s="186" t="s">
        <v>138</v>
      </c>
      <c r="AU177" s="186" t="s">
        <v>136</v>
      </c>
      <c r="AV177" s="14" t="s">
        <v>135</v>
      </c>
      <c r="AW177" s="14" t="s">
        <v>29</v>
      </c>
      <c r="AX177" s="14" t="s">
        <v>80</v>
      </c>
      <c r="AY177" s="186" t="s">
        <v>127</v>
      </c>
    </row>
    <row r="178" spans="1:65" s="2" customFormat="1" ht="21.75" customHeight="1">
      <c r="A178" s="33"/>
      <c r="B178" s="150"/>
      <c r="C178" s="151" t="s">
        <v>149</v>
      </c>
      <c r="D178" s="151" t="s">
        <v>131</v>
      </c>
      <c r="E178" s="152" t="s">
        <v>404</v>
      </c>
      <c r="F178" s="153" t="s">
        <v>405</v>
      </c>
      <c r="G178" s="154" t="s">
        <v>166</v>
      </c>
      <c r="H178" s="155">
        <v>72</v>
      </c>
      <c r="I178" s="156"/>
      <c r="J178" s="157">
        <f>ROUND(I178*H178,2)</f>
        <v>0</v>
      </c>
      <c r="K178" s="158"/>
      <c r="L178" s="34"/>
      <c r="M178" s="159" t="s">
        <v>1</v>
      </c>
      <c r="N178" s="160" t="s">
        <v>38</v>
      </c>
      <c r="O178" s="61"/>
      <c r="P178" s="161">
        <f>O178*H178</f>
        <v>0</v>
      </c>
      <c r="Q178" s="161">
        <v>8.6099999999999996E-3</v>
      </c>
      <c r="R178" s="161">
        <f>Q178*H178</f>
        <v>0.61992000000000003</v>
      </c>
      <c r="S178" s="161">
        <v>0</v>
      </c>
      <c r="T178" s="162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135</v>
      </c>
      <c r="AT178" s="163" t="s">
        <v>131</v>
      </c>
      <c r="AU178" s="163" t="s">
        <v>136</v>
      </c>
      <c r="AY178" s="17" t="s">
        <v>127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7" t="s">
        <v>136</v>
      </c>
      <c r="BK178" s="164">
        <f>ROUND(I178*H178,2)</f>
        <v>0</v>
      </c>
      <c r="BL178" s="17" t="s">
        <v>135</v>
      </c>
      <c r="BM178" s="163" t="s">
        <v>406</v>
      </c>
    </row>
    <row r="179" spans="1:65" s="13" customFormat="1" ht="11.25">
      <c r="B179" s="165"/>
      <c r="D179" s="166" t="s">
        <v>138</v>
      </c>
      <c r="E179" s="167" t="s">
        <v>1</v>
      </c>
      <c r="F179" s="168" t="s">
        <v>407</v>
      </c>
      <c r="H179" s="169">
        <v>72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138</v>
      </c>
      <c r="AU179" s="167" t="s">
        <v>136</v>
      </c>
      <c r="AV179" s="13" t="s">
        <v>136</v>
      </c>
      <c r="AW179" s="13" t="s">
        <v>29</v>
      </c>
      <c r="AX179" s="13" t="s">
        <v>80</v>
      </c>
      <c r="AY179" s="167" t="s">
        <v>127</v>
      </c>
    </row>
    <row r="180" spans="1:65" s="2" customFormat="1" ht="21.75" customHeight="1">
      <c r="A180" s="33"/>
      <c r="B180" s="150"/>
      <c r="C180" s="151" t="s">
        <v>408</v>
      </c>
      <c r="D180" s="151" t="s">
        <v>131</v>
      </c>
      <c r="E180" s="152" t="s">
        <v>409</v>
      </c>
      <c r="F180" s="153" t="s">
        <v>410</v>
      </c>
      <c r="G180" s="154" t="s">
        <v>166</v>
      </c>
      <c r="H180" s="155">
        <v>72</v>
      </c>
      <c r="I180" s="156"/>
      <c r="J180" s="157">
        <f>ROUND(I180*H180,2)</f>
        <v>0</v>
      </c>
      <c r="K180" s="158"/>
      <c r="L180" s="34"/>
      <c r="M180" s="159" t="s">
        <v>1</v>
      </c>
      <c r="N180" s="160" t="s">
        <v>38</v>
      </c>
      <c r="O180" s="61"/>
      <c r="P180" s="161">
        <f>O180*H180</f>
        <v>0</v>
      </c>
      <c r="Q180" s="161">
        <v>0</v>
      </c>
      <c r="R180" s="161">
        <f>Q180*H180</f>
        <v>0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135</v>
      </c>
      <c r="AT180" s="163" t="s">
        <v>131</v>
      </c>
      <c r="AU180" s="163" t="s">
        <v>136</v>
      </c>
      <c r="AY180" s="17" t="s">
        <v>127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136</v>
      </c>
      <c r="BK180" s="164">
        <f>ROUND(I180*H180,2)</f>
        <v>0</v>
      </c>
      <c r="BL180" s="17" t="s">
        <v>135</v>
      </c>
      <c r="BM180" s="163" t="s">
        <v>411</v>
      </c>
    </row>
    <row r="181" spans="1:65" s="2" customFormat="1" ht="33" customHeight="1">
      <c r="A181" s="33"/>
      <c r="B181" s="150"/>
      <c r="C181" s="151" t="s">
        <v>264</v>
      </c>
      <c r="D181" s="151" t="s">
        <v>131</v>
      </c>
      <c r="E181" s="152" t="s">
        <v>412</v>
      </c>
      <c r="F181" s="153" t="s">
        <v>413</v>
      </c>
      <c r="G181" s="154" t="s">
        <v>248</v>
      </c>
      <c r="H181" s="155">
        <v>5.6479999999999997</v>
      </c>
      <c r="I181" s="156"/>
      <c r="J181" s="157">
        <f>ROUND(I181*H181,2)</f>
        <v>0</v>
      </c>
      <c r="K181" s="158"/>
      <c r="L181" s="34"/>
      <c r="M181" s="159" t="s">
        <v>1</v>
      </c>
      <c r="N181" s="160" t="s">
        <v>38</v>
      </c>
      <c r="O181" s="61"/>
      <c r="P181" s="161">
        <f>O181*H181</f>
        <v>0</v>
      </c>
      <c r="Q181" s="161">
        <v>1.20296</v>
      </c>
      <c r="R181" s="161">
        <f>Q181*H181</f>
        <v>6.79431808</v>
      </c>
      <c r="S181" s="161">
        <v>0</v>
      </c>
      <c r="T181" s="16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135</v>
      </c>
      <c r="AT181" s="163" t="s">
        <v>131</v>
      </c>
      <c r="AU181" s="163" t="s">
        <v>136</v>
      </c>
      <c r="AY181" s="17" t="s">
        <v>127</v>
      </c>
      <c r="BE181" s="164">
        <f>IF(N181="základná",J181,0)</f>
        <v>0</v>
      </c>
      <c r="BF181" s="164">
        <f>IF(N181="znížená",J181,0)</f>
        <v>0</v>
      </c>
      <c r="BG181" s="164">
        <f>IF(N181="zákl. prenesená",J181,0)</f>
        <v>0</v>
      </c>
      <c r="BH181" s="164">
        <f>IF(N181="zníž. prenesená",J181,0)</f>
        <v>0</v>
      </c>
      <c r="BI181" s="164">
        <f>IF(N181="nulová",J181,0)</f>
        <v>0</v>
      </c>
      <c r="BJ181" s="17" t="s">
        <v>136</v>
      </c>
      <c r="BK181" s="164">
        <f>ROUND(I181*H181,2)</f>
        <v>0</v>
      </c>
      <c r="BL181" s="17" t="s">
        <v>135</v>
      </c>
      <c r="BM181" s="163" t="s">
        <v>414</v>
      </c>
    </row>
    <row r="182" spans="1:65" s="13" customFormat="1" ht="11.25">
      <c r="B182" s="165"/>
      <c r="D182" s="166" t="s">
        <v>138</v>
      </c>
      <c r="E182" s="167" t="s">
        <v>1</v>
      </c>
      <c r="F182" s="168" t="s">
        <v>415</v>
      </c>
      <c r="H182" s="169">
        <v>2.3039999999999998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138</v>
      </c>
      <c r="AU182" s="167" t="s">
        <v>136</v>
      </c>
      <c r="AV182" s="13" t="s">
        <v>136</v>
      </c>
      <c r="AW182" s="13" t="s">
        <v>29</v>
      </c>
      <c r="AX182" s="13" t="s">
        <v>72</v>
      </c>
      <c r="AY182" s="167" t="s">
        <v>127</v>
      </c>
    </row>
    <row r="183" spans="1:65" s="13" customFormat="1" ht="11.25">
      <c r="B183" s="165"/>
      <c r="D183" s="166" t="s">
        <v>138</v>
      </c>
      <c r="E183" s="167" t="s">
        <v>1</v>
      </c>
      <c r="F183" s="168" t="s">
        <v>415</v>
      </c>
      <c r="H183" s="169">
        <v>2.3039999999999998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138</v>
      </c>
      <c r="AU183" s="167" t="s">
        <v>136</v>
      </c>
      <c r="AV183" s="13" t="s">
        <v>136</v>
      </c>
      <c r="AW183" s="13" t="s">
        <v>29</v>
      </c>
      <c r="AX183" s="13" t="s">
        <v>72</v>
      </c>
      <c r="AY183" s="167" t="s">
        <v>127</v>
      </c>
    </row>
    <row r="184" spans="1:65" s="13" customFormat="1" ht="11.25">
      <c r="B184" s="165"/>
      <c r="D184" s="166" t="s">
        <v>138</v>
      </c>
      <c r="E184" s="167" t="s">
        <v>1</v>
      </c>
      <c r="F184" s="168" t="s">
        <v>416</v>
      </c>
      <c r="H184" s="169">
        <v>0.48</v>
      </c>
      <c r="I184" s="170"/>
      <c r="L184" s="165"/>
      <c r="M184" s="171"/>
      <c r="N184" s="172"/>
      <c r="O184" s="172"/>
      <c r="P184" s="172"/>
      <c r="Q184" s="172"/>
      <c r="R184" s="172"/>
      <c r="S184" s="172"/>
      <c r="T184" s="173"/>
      <c r="AT184" s="167" t="s">
        <v>138</v>
      </c>
      <c r="AU184" s="167" t="s">
        <v>136</v>
      </c>
      <c r="AV184" s="13" t="s">
        <v>136</v>
      </c>
      <c r="AW184" s="13" t="s">
        <v>29</v>
      </c>
      <c r="AX184" s="13" t="s">
        <v>72</v>
      </c>
      <c r="AY184" s="167" t="s">
        <v>127</v>
      </c>
    </row>
    <row r="185" spans="1:65" s="13" customFormat="1" ht="11.25">
      <c r="B185" s="165"/>
      <c r="D185" s="166" t="s">
        <v>138</v>
      </c>
      <c r="E185" s="167" t="s">
        <v>1</v>
      </c>
      <c r="F185" s="168" t="s">
        <v>417</v>
      </c>
      <c r="H185" s="169">
        <v>0.504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138</v>
      </c>
      <c r="AU185" s="167" t="s">
        <v>136</v>
      </c>
      <c r="AV185" s="13" t="s">
        <v>136</v>
      </c>
      <c r="AW185" s="13" t="s">
        <v>29</v>
      </c>
      <c r="AX185" s="13" t="s">
        <v>72</v>
      </c>
      <c r="AY185" s="167" t="s">
        <v>127</v>
      </c>
    </row>
    <row r="186" spans="1:65" s="13" customFormat="1" ht="11.25">
      <c r="B186" s="165"/>
      <c r="D186" s="166" t="s">
        <v>138</v>
      </c>
      <c r="E186" s="167" t="s">
        <v>1</v>
      </c>
      <c r="F186" s="168" t="s">
        <v>418</v>
      </c>
      <c r="H186" s="169">
        <v>5.6000000000000001E-2</v>
      </c>
      <c r="I186" s="170"/>
      <c r="L186" s="165"/>
      <c r="M186" s="171"/>
      <c r="N186" s="172"/>
      <c r="O186" s="172"/>
      <c r="P186" s="172"/>
      <c r="Q186" s="172"/>
      <c r="R186" s="172"/>
      <c r="S186" s="172"/>
      <c r="T186" s="173"/>
      <c r="AT186" s="167" t="s">
        <v>138</v>
      </c>
      <c r="AU186" s="167" t="s">
        <v>136</v>
      </c>
      <c r="AV186" s="13" t="s">
        <v>136</v>
      </c>
      <c r="AW186" s="13" t="s">
        <v>29</v>
      </c>
      <c r="AX186" s="13" t="s">
        <v>72</v>
      </c>
      <c r="AY186" s="167" t="s">
        <v>127</v>
      </c>
    </row>
    <row r="187" spans="1:65" s="14" customFormat="1" ht="11.25">
      <c r="B187" s="185"/>
      <c r="D187" s="166" t="s">
        <v>138</v>
      </c>
      <c r="E187" s="186" t="s">
        <v>1</v>
      </c>
      <c r="F187" s="187" t="s">
        <v>156</v>
      </c>
      <c r="H187" s="188">
        <v>5.6479999999999997</v>
      </c>
      <c r="I187" s="189"/>
      <c r="L187" s="185"/>
      <c r="M187" s="190"/>
      <c r="N187" s="191"/>
      <c r="O187" s="191"/>
      <c r="P187" s="191"/>
      <c r="Q187" s="191"/>
      <c r="R187" s="191"/>
      <c r="S187" s="191"/>
      <c r="T187" s="192"/>
      <c r="AT187" s="186" t="s">
        <v>138</v>
      </c>
      <c r="AU187" s="186" t="s">
        <v>136</v>
      </c>
      <c r="AV187" s="14" t="s">
        <v>135</v>
      </c>
      <c r="AW187" s="14" t="s">
        <v>29</v>
      </c>
      <c r="AX187" s="14" t="s">
        <v>80</v>
      </c>
      <c r="AY187" s="186" t="s">
        <v>127</v>
      </c>
    </row>
    <row r="188" spans="1:65" s="2" customFormat="1" ht="21.75" customHeight="1">
      <c r="A188" s="33"/>
      <c r="B188" s="150"/>
      <c r="C188" s="151" t="s">
        <v>163</v>
      </c>
      <c r="D188" s="151" t="s">
        <v>131</v>
      </c>
      <c r="E188" s="152" t="s">
        <v>419</v>
      </c>
      <c r="F188" s="153" t="s">
        <v>420</v>
      </c>
      <c r="G188" s="154" t="s">
        <v>160</v>
      </c>
      <c r="H188" s="155">
        <v>115.2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38</v>
      </c>
      <c r="O188" s="61"/>
      <c r="P188" s="161">
        <f>O188*H188</f>
        <v>0</v>
      </c>
      <c r="Q188" s="161">
        <v>1.837</v>
      </c>
      <c r="R188" s="161">
        <f>Q188*H188</f>
        <v>211.6224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135</v>
      </c>
      <c r="AT188" s="163" t="s">
        <v>131</v>
      </c>
      <c r="AU188" s="163" t="s">
        <v>136</v>
      </c>
      <c r="AY188" s="17" t="s">
        <v>127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7" t="s">
        <v>136</v>
      </c>
      <c r="BK188" s="164">
        <f>ROUND(I188*H188,2)</f>
        <v>0</v>
      </c>
      <c r="BL188" s="17" t="s">
        <v>135</v>
      </c>
      <c r="BM188" s="163" t="s">
        <v>421</v>
      </c>
    </row>
    <row r="189" spans="1:65" s="13" customFormat="1" ht="11.25">
      <c r="B189" s="165"/>
      <c r="D189" s="166" t="s">
        <v>138</v>
      </c>
      <c r="E189" s="167" t="s">
        <v>1</v>
      </c>
      <c r="F189" s="168" t="s">
        <v>396</v>
      </c>
      <c r="H189" s="169">
        <v>57.6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138</v>
      </c>
      <c r="AU189" s="167" t="s">
        <v>136</v>
      </c>
      <c r="AV189" s="13" t="s">
        <v>136</v>
      </c>
      <c r="AW189" s="13" t="s">
        <v>29</v>
      </c>
      <c r="AX189" s="13" t="s">
        <v>72</v>
      </c>
      <c r="AY189" s="167" t="s">
        <v>127</v>
      </c>
    </row>
    <row r="190" spans="1:65" s="13" customFormat="1" ht="11.25">
      <c r="B190" s="165"/>
      <c r="D190" s="166" t="s">
        <v>138</v>
      </c>
      <c r="E190" s="167" t="s">
        <v>1</v>
      </c>
      <c r="F190" s="168" t="s">
        <v>396</v>
      </c>
      <c r="H190" s="169">
        <v>57.6</v>
      </c>
      <c r="I190" s="170"/>
      <c r="L190" s="165"/>
      <c r="M190" s="171"/>
      <c r="N190" s="172"/>
      <c r="O190" s="172"/>
      <c r="P190" s="172"/>
      <c r="Q190" s="172"/>
      <c r="R190" s="172"/>
      <c r="S190" s="172"/>
      <c r="T190" s="173"/>
      <c r="AT190" s="167" t="s">
        <v>138</v>
      </c>
      <c r="AU190" s="167" t="s">
        <v>136</v>
      </c>
      <c r="AV190" s="13" t="s">
        <v>136</v>
      </c>
      <c r="AW190" s="13" t="s">
        <v>29</v>
      </c>
      <c r="AX190" s="13" t="s">
        <v>72</v>
      </c>
      <c r="AY190" s="167" t="s">
        <v>127</v>
      </c>
    </row>
    <row r="191" spans="1:65" s="14" customFormat="1" ht="11.25">
      <c r="B191" s="185"/>
      <c r="D191" s="166" t="s">
        <v>138</v>
      </c>
      <c r="E191" s="186" t="s">
        <v>1</v>
      </c>
      <c r="F191" s="187" t="s">
        <v>156</v>
      </c>
      <c r="H191" s="188">
        <v>115.2</v>
      </c>
      <c r="I191" s="189"/>
      <c r="L191" s="185"/>
      <c r="M191" s="190"/>
      <c r="N191" s="191"/>
      <c r="O191" s="191"/>
      <c r="P191" s="191"/>
      <c r="Q191" s="191"/>
      <c r="R191" s="191"/>
      <c r="S191" s="191"/>
      <c r="T191" s="192"/>
      <c r="AT191" s="186" t="s">
        <v>138</v>
      </c>
      <c r="AU191" s="186" t="s">
        <v>136</v>
      </c>
      <c r="AV191" s="14" t="s">
        <v>135</v>
      </c>
      <c r="AW191" s="14" t="s">
        <v>29</v>
      </c>
      <c r="AX191" s="14" t="s">
        <v>80</v>
      </c>
      <c r="AY191" s="186" t="s">
        <v>127</v>
      </c>
    </row>
    <row r="192" spans="1:65" s="12" customFormat="1" ht="22.9" customHeight="1">
      <c r="B192" s="137"/>
      <c r="D192" s="138" t="s">
        <v>71</v>
      </c>
      <c r="E192" s="148" t="s">
        <v>197</v>
      </c>
      <c r="F192" s="148" t="s">
        <v>198</v>
      </c>
      <c r="I192" s="140"/>
      <c r="J192" s="149">
        <f>BK192</f>
        <v>0</v>
      </c>
      <c r="L192" s="137"/>
      <c r="M192" s="142"/>
      <c r="N192" s="143"/>
      <c r="O192" s="143"/>
      <c r="P192" s="144">
        <f>SUM(P193:P213)</f>
        <v>0</v>
      </c>
      <c r="Q192" s="143"/>
      <c r="R192" s="144">
        <f>SUM(R193:R213)</f>
        <v>0</v>
      </c>
      <c r="S192" s="143"/>
      <c r="T192" s="145">
        <f>SUM(T193:T213)</f>
        <v>337.45657500000004</v>
      </c>
      <c r="AR192" s="138" t="s">
        <v>80</v>
      </c>
      <c r="AT192" s="146" t="s">
        <v>71</v>
      </c>
      <c r="AU192" s="146" t="s">
        <v>80</v>
      </c>
      <c r="AY192" s="138" t="s">
        <v>127</v>
      </c>
      <c r="BK192" s="147">
        <f>SUM(BK193:BK213)</f>
        <v>0</v>
      </c>
    </row>
    <row r="193" spans="1:65" s="2" customFormat="1" ht="33" customHeight="1">
      <c r="A193" s="33"/>
      <c r="B193" s="150"/>
      <c r="C193" s="151" t="s">
        <v>169</v>
      </c>
      <c r="D193" s="151" t="s">
        <v>131</v>
      </c>
      <c r="E193" s="152" t="s">
        <v>422</v>
      </c>
      <c r="F193" s="153" t="s">
        <v>423</v>
      </c>
      <c r="G193" s="154" t="s">
        <v>160</v>
      </c>
      <c r="H193" s="155">
        <v>129.375</v>
      </c>
      <c r="I193" s="156"/>
      <c r="J193" s="157">
        <f>ROUND(I193*H193,2)</f>
        <v>0</v>
      </c>
      <c r="K193" s="158"/>
      <c r="L193" s="34"/>
      <c r="M193" s="159" t="s">
        <v>1</v>
      </c>
      <c r="N193" s="160" t="s">
        <v>38</v>
      </c>
      <c r="O193" s="61"/>
      <c r="P193" s="161">
        <f>O193*H193</f>
        <v>0</v>
      </c>
      <c r="Q193" s="161">
        <v>0</v>
      </c>
      <c r="R193" s="161">
        <f>Q193*H193</f>
        <v>0</v>
      </c>
      <c r="S193" s="161">
        <v>1.905</v>
      </c>
      <c r="T193" s="162">
        <f>S193*H193</f>
        <v>246.45937499999999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135</v>
      </c>
      <c r="AT193" s="163" t="s">
        <v>131</v>
      </c>
      <c r="AU193" s="163" t="s">
        <v>136</v>
      </c>
      <c r="AY193" s="17" t="s">
        <v>127</v>
      </c>
      <c r="BE193" s="164">
        <f>IF(N193="základná",J193,0)</f>
        <v>0</v>
      </c>
      <c r="BF193" s="164">
        <f>IF(N193="znížená",J193,0)</f>
        <v>0</v>
      </c>
      <c r="BG193" s="164">
        <f>IF(N193="zákl. prenesená",J193,0)</f>
        <v>0</v>
      </c>
      <c r="BH193" s="164">
        <f>IF(N193="zníž. prenesená",J193,0)</f>
        <v>0</v>
      </c>
      <c r="BI193" s="164">
        <f>IF(N193="nulová",J193,0)</f>
        <v>0</v>
      </c>
      <c r="BJ193" s="17" t="s">
        <v>136</v>
      </c>
      <c r="BK193" s="164">
        <f>ROUND(I193*H193,2)</f>
        <v>0</v>
      </c>
      <c r="BL193" s="17" t="s">
        <v>135</v>
      </c>
      <c r="BM193" s="163" t="s">
        <v>424</v>
      </c>
    </row>
    <row r="194" spans="1:65" s="13" customFormat="1" ht="11.25">
      <c r="B194" s="165"/>
      <c r="D194" s="166" t="s">
        <v>138</v>
      </c>
      <c r="E194" s="167" t="s">
        <v>1</v>
      </c>
      <c r="F194" s="168" t="s">
        <v>425</v>
      </c>
      <c r="H194" s="169">
        <v>45.9</v>
      </c>
      <c r="I194" s="170"/>
      <c r="L194" s="165"/>
      <c r="M194" s="171"/>
      <c r="N194" s="172"/>
      <c r="O194" s="172"/>
      <c r="P194" s="172"/>
      <c r="Q194" s="172"/>
      <c r="R194" s="172"/>
      <c r="S194" s="172"/>
      <c r="T194" s="173"/>
      <c r="AT194" s="167" t="s">
        <v>138</v>
      </c>
      <c r="AU194" s="167" t="s">
        <v>136</v>
      </c>
      <c r="AV194" s="13" t="s">
        <v>136</v>
      </c>
      <c r="AW194" s="13" t="s">
        <v>29</v>
      </c>
      <c r="AX194" s="13" t="s">
        <v>72</v>
      </c>
      <c r="AY194" s="167" t="s">
        <v>127</v>
      </c>
    </row>
    <row r="195" spans="1:65" s="13" customFormat="1" ht="11.25">
      <c r="B195" s="165"/>
      <c r="D195" s="166" t="s">
        <v>138</v>
      </c>
      <c r="E195" s="167" t="s">
        <v>1</v>
      </c>
      <c r="F195" s="168" t="s">
        <v>426</v>
      </c>
      <c r="H195" s="169">
        <v>17.324999999999999</v>
      </c>
      <c r="I195" s="170"/>
      <c r="L195" s="165"/>
      <c r="M195" s="171"/>
      <c r="N195" s="172"/>
      <c r="O195" s="172"/>
      <c r="P195" s="172"/>
      <c r="Q195" s="172"/>
      <c r="R195" s="172"/>
      <c r="S195" s="172"/>
      <c r="T195" s="173"/>
      <c r="AT195" s="167" t="s">
        <v>138</v>
      </c>
      <c r="AU195" s="167" t="s">
        <v>136</v>
      </c>
      <c r="AV195" s="13" t="s">
        <v>136</v>
      </c>
      <c r="AW195" s="13" t="s">
        <v>29</v>
      </c>
      <c r="AX195" s="13" t="s">
        <v>72</v>
      </c>
      <c r="AY195" s="167" t="s">
        <v>127</v>
      </c>
    </row>
    <row r="196" spans="1:65" s="13" customFormat="1" ht="11.25">
      <c r="B196" s="165"/>
      <c r="D196" s="166" t="s">
        <v>138</v>
      </c>
      <c r="E196" s="167" t="s">
        <v>1</v>
      </c>
      <c r="F196" s="168" t="s">
        <v>427</v>
      </c>
      <c r="H196" s="169">
        <v>40.5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138</v>
      </c>
      <c r="AU196" s="167" t="s">
        <v>136</v>
      </c>
      <c r="AV196" s="13" t="s">
        <v>136</v>
      </c>
      <c r="AW196" s="13" t="s">
        <v>29</v>
      </c>
      <c r="AX196" s="13" t="s">
        <v>72</v>
      </c>
      <c r="AY196" s="167" t="s">
        <v>127</v>
      </c>
    </row>
    <row r="197" spans="1:65" s="13" customFormat="1" ht="11.25">
      <c r="B197" s="165"/>
      <c r="D197" s="166" t="s">
        <v>138</v>
      </c>
      <c r="E197" s="167" t="s">
        <v>1</v>
      </c>
      <c r="F197" s="168" t="s">
        <v>428</v>
      </c>
      <c r="H197" s="169">
        <v>17.82</v>
      </c>
      <c r="I197" s="170"/>
      <c r="L197" s="165"/>
      <c r="M197" s="171"/>
      <c r="N197" s="172"/>
      <c r="O197" s="172"/>
      <c r="P197" s="172"/>
      <c r="Q197" s="172"/>
      <c r="R197" s="172"/>
      <c r="S197" s="172"/>
      <c r="T197" s="173"/>
      <c r="AT197" s="167" t="s">
        <v>138</v>
      </c>
      <c r="AU197" s="167" t="s">
        <v>136</v>
      </c>
      <c r="AV197" s="13" t="s">
        <v>136</v>
      </c>
      <c r="AW197" s="13" t="s">
        <v>29</v>
      </c>
      <c r="AX197" s="13" t="s">
        <v>72</v>
      </c>
      <c r="AY197" s="167" t="s">
        <v>127</v>
      </c>
    </row>
    <row r="198" spans="1:65" s="13" customFormat="1" ht="11.25">
      <c r="B198" s="165"/>
      <c r="D198" s="166" t="s">
        <v>138</v>
      </c>
      <c r="E198" s="167" t="s">
        <v>1</v>
      </c>
      <c r="F198" s="168" t="s">
        <v>429</v>
      </c>
      <c r="H198" s="169">
        <v>7.83</v>
      </c>
      <c r="I198" s="170"/>
      <c r="L198" s="165"/>
      <c r="M198" s="171"/>
      <c r="N198" s="172"/>
      <c r="O198" s="172"/>
      <c r="P198" s="172"/>
      <c r="Q198" s="172"/>
      <c r="R198" s="172"/>
      <c r="S198" s="172"/>
      <c r="T198" s="173"/>
      <c r="AT198" s="167" t="s">
        <v>138</v>
      </c>
      <c r="AU198" s="167" t="s">
        <v>136</v>
      </c>
      <c r="AV198" s="13" t="s">
        <v>136</v>
      </c>
      <c r="AW198" s="13" t="s">
        <v>29</v>
      </c>
      <c r="AX198" s="13" t="s">
        <v>72</v>
      </c>
      <c r="AY198" s="167" t="s">
        <v>127</v>
      </c>
    </row>
    <row r="199" spans="1:65" s="14" customFormat="1" ht="11.25">
      <c r="B199" s="185"/>
      <c r="D199" s="166" t="s">
        <v>138</v>
      </c>
      <c r="E199" s="186" t="s">
        <v>1</v>
      </c>
      <c r="F199" s="187" t="s">
        <v>156</v>
      </c>
      <c r="H199" s="188">
        <v>129.375</v>
      </c>
      <c r="I199" s="189"/>
      <c r="L199" s="185"/>
      <c r="M199" s="190"/>
      <c r="N199" s="191"/>
      <c r="O199" s="191"/>
      <c r="P199" s="191"/>
      <c r="Q199" s="191"/>
      <c r="R199" s="191"/>
      <c r="S199" s="191"/>
      <c r="T199" s="192"/>
      <c r="AT199" s="186" t="s">
        <v>138</v>
      </c>
      <c r="AU199" s="186" t="s">
        <v>136</v>
      </c>
      <c r="AV199" s="14" t="s">
        <v>135</v>
      </c>
      <c r="AW199" s="14" t="s">
        <v>29</v>
      </c>
      <c r="AX199" s="14" t="s">
        <v>80</v>
      </c>
      <c r="AY199" s="186" t="s">
        <v>127</v>
      </c>
    </row>
    <row r="200" spans="1:65" s="2" customFormat="1" ht="24.2" customHeight="1">
      <c r="A200" s="33"/>
      <c r="B200" s="150"/>
      <c r="C200" s="151" t="s">
        <v>430</v>
      </c>
      <c r="D200" s="151" t="s">
        <v>131</v>
      </c>
      <c r="E200" s="152" t="s">
        <v>431</v>
      </c>
      <c r="F200" s="153" t="s">
        <v>432</v>
      </c>
      <c r="G200" s="154" t="s">
        <v>166</v>
      </c>
      <c r="H200" s="155">
        <v>282.89999999999998</v>
      </c>
      <c r="I200" s="156"/>
      <c r="J200" s="157">
        <f>ROUND(I200*H200,2)</f>
        <v>0</v>
      </c>
      <c r="K200" s="158"/>
      <c r="L200" s="34"/>
      <c r="M200" s="159" t="s">
        <v>1</v>
      </c>
      <c r="N200" s="160" t="s">
        <v>38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0.16800000000000001</v>
      </c>
      <c r="T200" s="162">
        <f>S200*H200</f>
        <v>47.527200000000001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3" t="s">
        <v>135</v>
      </c>
      <c r="AT200" s="163" t="s">
        <v>131</v>
      </c>
      <c r="AU200" s="163" t="s">
        <v>136</v>
      </c>
      <c r="AY200" s="17" t="s">
        <v>127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136</v>
      </c>
      <c r="BK200" s="164">
        <f>ROUND(I200*H200,2)</f>
        <v>0</v>
      </c>
      <c r="BL200" s="17" t="s">
        <v>135</v>
      </c>
      <c r="BM200" s="163" t="s">
        <v>433</v>
      </c>
    </row>
    <row r="201" spans="1:65" s="13" customFormat="1" ht="11.25">
      <c r="B201" s="165"/>
      <c r="D201" s="166" t="s">
        <v>138</v>
      </c>
      <c r="E201" s="167" t="s">
        <v>1</v>
      </c>
      <c r="F201" s="168" t="s">
        <v>434</v>
      </c>
      <c r="H201" s="169">
        <v>42</v>
      </c>
      <c r="I201" s="170"/>
      <c r="L201" s="165"/>
      <c r="M201" s="171"/>
      <c r="N201" s="172"/>
      <c r="O201" s="172"/>
      <c r="P201" s="172"/>
      <c r="Q201" s="172"/>
      <c r="R201" s="172"/>
      <c r="S201" s="172"/>
      <c r="T201" s="173"/>
      <c r="AT201" s="167" t="s">
        <v>138</v>
      </c>
      <c r="AU201" s="167" t="s">
        <v>136</v>
      </c>
      <c r="AV201" s="13" t="s">
        <v>136</v>
      </c>
      <c r="AW201" s="13" t="s">
        <v>29</v>
      </c>
      <c r="AX201" s="13" t="s">
        <v>72</v>
      </c>
      <c r="AY201" s="167" t="s">
        <v>127</v>
      </c>
    </row>
    <row r="202" spans="1:65" s="13" customFormat="1" ht="11.25">
      <c r="B202" s="165"/>
      <c r="D202" s="166" t="s">
        <v>138</v>
      </c>
      <c r="E202" s="167" t="s">
        <v>1</v>
      </c>
      <c r="F202" s="168" t="s">
        <v>435</v>
      </c>
      <c r="H202" s="169">
        <v>44.1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138</v>
      </c>
      <c r="AU202" s="167" t="s">
        <v>136</v>
      </c>
      <c r="AV202" s="13" t="s">
        <v>136</v>
      </c>
      <c r="AW202" s="13" t="s">
        <v>29</v>
      </c>
      <c r="AX202" s="13" t="s">
        <v>72</v>
      </c>
      <c r="AY202" s="167" t="s">
        <v>127</v>
      </c>
    </row>
    <row r="203" spans="1:65" s="13" customFormat="1" ht="11.25">
      <c r="B203" s="165"/>
      <c r="D203" s="166" t="s">
        <v>138</v>
      </c>
      <c r="E203" s="167" t="s">
        <v>1</v>
      </c>
      <c r="F203" s="168" t="s">
        <v>436</v>
      </c>
      <c r="H203" s="169">
        <v>48</v>
      </c>
      <c r="I203" s="170"/>
      <c r="L203" s="165"/>
      <c r="M203" s="171"/>
      <c r="N203" s="172"/>
      <c r="O203" s="172"/>
      <c r="P203" s="172"/>
      <c r="Q203" s="172"/>
      <c r="R203" s="172"/>
      <c r="S203" s="172"/>
      <c r="T203" s="173"/>
      <c r="AT203" s="167" t="s">
        <v>138</v>
      </c>
      <c r="AU203" s="167" t="s">
        <v>136</v>
      </c>
      <c r="AV203" s="13" t="s">
        <v>136</v>
      </c>
      <c r="AW203" s="13" t="s">
        <v>29</v>
      </c>
      <c r="AX203" s="13" t="s">
        <v>72</v>
      </c>
      <c r="AY203" s="167" t="s">
        <v>127</v>
      </c>
    </row>
    <row r="204" spans="1:65" s="13" customFormat="1" ht="11.25">
      <c r="B204" s="165"/>
      <c r="D204" s="166" t="s">
        <v>138</v>
      </c>
      <c r="E204" s="167" t="s">
        <v>1</v>
      </c>
      <c r="F204" s="168" t="s">
        <v>437</v>
      </c>
      <c r="H204" s="169">
        <v>50.4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138</v>
      </c>
      <c r="AU204" s="167" t="s">
        <v>136</v>
      </c>
      <c r="AV204" s="13" t="s">
        <v>136</v>
      </c>
      <c r="AW204" s="13" t="s">
        <v>29</v>
      </c>
      <c r="AX204" s="13" t="s">
        <v>72</v>
      </c>
      <c r="AY204" s="167" t="s">
        <v>127</v>
      </c>
    </row>
    <row r="205" spans="1:65" s="13" customFormat="1" ht="11.25">
      <c r="B205" s="165"/>
      <c r="D205" s="166" t="s">
        <v>138</v>
      </c>
      <c r="E205" s="167" t="s">
        <v>1</v>
      </c>
      <c r="F205" s="168" t="s">
        <v>436</v>
      </c>
      <c r="H205" s="169">
        <v>48</v>
      </c>
      <c r="I205" s="170"/>
      <c r="L205" s="165"/>
      <c r="M205" s="171"/>
      <c r="N205" s="172"/>
      <c r="O205" s="172"/>
      <c r="P205" s="172"/>
      <c r="Q205" s="172"/>
      <c r="R205" s="172"/>
      <c r="S205" s="172"/>
      <c r="T205" s="173"/>
      <c r="AT205" s="167" t="s">
        <v>138</v>
      </c>
      <c r="AU205" s="167" t="s">
        <v>136</v>
      </c>
      <c r="AV205" s="13" t="s">
        <v>136</v>
      </c>
      <c r="AW205" s="13" t="s">
        <v>29</v>
      </c>
      <c r="AX205" s="13" t="s">
        <v>72</v>
      </c>
      <c r="AY205" s="167" t="s">
        <v>127</v>
      </c>
    </row>
    <row r="206" spans="1:65" s="13" customFormat="1" ht="11.25">
      <c r="B206" s="165"/>
      <c r="D206" s="166" t="s">
        <v>138</v>
      </c>
      <c r="E206" s="167" t="s">
        <v>1</v>
      </c>
      <c r="F206" s="168" t="s">
        <v>437</v>
      </c>
      <c r="H206" s="169">
        <v>50.4</v>
      </c>
      <c r="I206" s="170"/>
      <c r="L206" s="165"/>
      <c r="M206" s="171"/>
      <c r="N206" s="172"/>
      <c r="O206" s="172"/>
      <c r="P206" s="172"/>
      <c r="Q206" s="172"/>
      <c r="R206" s="172"/>
      <c r="S206" s="172"/>
      <c r="T206" s="173"/>
      <c r="AT206" s="167" t="s">
        <v>138</v>
      </c>
      <c r="AU206" s="167" t="s">
        <v>136</v>
      </c>
      <c r="AV206" s="13" t="s">
        <v>136</v>
      </c>
      <c r="AW206" s="13" t="s">
        <v>29</v>
      </c>
      <c r="AX206" s="13" t="s">
        <v>72</v>
      </c>
      <c r="AY206" s="167" t="s">
        <v>127</v>
      </c>
    </row>
    <row r="207" spans="1:65" s="14" customFormat="1" ht="11.25">
      <c r="B207" s="185"/>
      <c r="D207" s="166" t="s">
        <v>138</v>
      </c>
      <c r="E207" s="186" t="s">
        <v>1</v>
      </c>
      <c r="F207" s="187" t="s">
        <v>156</v>
      </c>
      <c r="H207" s="188">
        <v>282.89999999999998</v>
      </c>
      <c r="I207" s="189"/>
      <c r="L207" s="185"/>
      <c r="M207" s="190"/>
      <c r="N207" s="191"/>
      <c r="O207" s="191"/>
      <c r="P207" s="191"/>
      <c r="Q207" s="191"/>
      <c r="R207" s="191"/>
      <c r="S207" s="191"/>
      <c r="T207" s="192"/>
      <c r="AT207" s="186" t="s">
        <v>138</v>
      </c>
      <c r="AU207" s="186" t="s">
        <v>136</v>
      </c>
      <c r="AV207" s="14" t="s">
        <v>135</v>
      </c>
      <c r="AW207" s="14" t="s">
        <v>29</v>
      </c>
      <c r="AX207" s="14" t="s">
        <v>80</v>
      </c>
      <c r="AY207" s="186" t="s">
        <v>127</v>
      </c>
    </row>
    <row r="208" spans="1:65" s="2" customFormat="1" ht="37.9" customHeight="1">
      <c r="A208" s="33"/>
      <c r="B208" s="150"/>
      <c r="C208" s="151" t="s">
        <v>438</v>
      </c>
      <c r="D208" s="151" t="s">
        <v>131</v>
      </c>
      <c r="E208" s="152" t="s">
        <v>241</v>
      </c>
      <c r="F208" s="153" t="s">
        <v>242</v>
      </c>
      <c r="G208" s="154" t="s">
        <v>152</v>
      </c>
      <c r="H208" s="155">
        <v>126</v>
      </c>
      <c r="I208" s="156"/>
      <c r="J208" s="157">
        <f>ROUND(I208*H208,2)</f>
        <v>0</v>
      </c>
      <c r="K208" s="158"/>
      <c r="L208" s="34"/>
      <c r="M208" s="159" t="s">
        <v>1</v>
      </c>
      <c r="N208" s="160" t="s">
        <v>38</v>
      </c>
      <c r="O208" s="61"/>
      <c r="P208" s="161">
        <f>O208*H208</f>
        <v>0</v>
      </c>
      <c r="Q208" s="161">
        <v>0</v>
      </c>
      <c r="R208" s="161">
        <f>Q208*H208</f>
        <v>0</v>
      </c>
      <c r="S208" s="161">
        <v>0.34499999999999997</v>
      </c>
      <c r="T208" s="162">
        <f>S208*H208</f>
        <v>43.47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135</v>
      </c>
      <c r="AT208" s="163" t="s">
        <v>131</v>
      </c>
      <c r="AU208" s="163" t="s">
        <v>136</v>
      </c>
      <c r="AY208" s="17" t="s">
        <v>127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7" t="s">
        <v>136</v>
      </c>
      <c r="BK208" s="164">
        <f>ROUND(I208*H208,2)</f>
        <v>0</v>
      </c>
      <c r="BL208" s="17" t="s">
        <v>135</v>
      </c>
      <c r="BM208" s="163" t="s">
        <v>439</v>
      </c>
    </row>
    <row r="209" spans="1:65" s="13" customFormat="1" ht="11.25">
      <c r="B209" s="165"/>
      <c r="D209" s="166" t="s">
        <v>138</v>
      </c>
      <c r="E209" s="167" t="s">
        <v>1</v>
      </c>
      <c r="F209" s="168" t="s">
        <v>440</v>
      </c>
      <c r="H209" s="169">
        <v>126</v>
      </c>
      <c r="I209" s="170"/>
      <c r="L209" s="165"/>
      <c r="M209" s="171"/>
      <c r="N209" s="172"/>
      <c r="O209" s="172"/>
      <c r="P209" s="172"/>
      <c r="Q209" s="172"/>
      <c r="R209" s="172"/>
      <c r="S209" s="172"/>
      <c r="T209" s="173"/>
      <c r="AT209" s="167" t="s">
        <v>138</v>
      </c>
      <c r="AU209" s="167" t="s">
        <v>136</v>
      </c>
      <c r="AV209" s="13" t="s">
        <v>136</v>
      </c>
      <c r="AW209" s="13" t="s">
        <v>29</v>
      </c>
      <c r="AX209" s="13" t="s">
        <v>80</v>
      </c>
      <c r="AY209" s="167" t="s">
        <v>127</v>
      </c>
    </row>
    <row r="210" spans="1:65" s="2" customFormat="1" ht="21.75" customHeight="1">
      <c r="A210" s="33"/>
      <c r="B210" s="150"/>
      <c r="C210" s="151" t="s">
        <v>182</v>
      </c>
      <c r="D210" s="151" t="s">
        <v>131</v>
      </c>
      <c r="E210" s="152" t="s">
        <v>246</v>
      </c>
      <c r="F210" s="153" t="s">
        <v>247</v>
      </c>
      <c r="G210" s="154" t="s">
        <v>248</v>
      </c>
      <c r="H210" s="155">
        <v>455.029</v>
      </c>
      <c r="I210" s="156"/>
      <c r="J210" s="157">
        <f>ROUND(I210*H210,2)</f>
        <v>0</v>
      </c>
      <c r="K210" s="158"/>
      <c r="L210" s="34"/>
      <c r="M210" s="159" t="s">
        <v>1</v>
      </c>
      <c r="N210" s="160" t="s">
        <v>38</v>
      </c>
      <c r="O210" s="61"/>
      <c r="P210" s="161">
        <f>O210*H210</f>
        <v>0</v>
      </c>
      <c r="Q210" s="161">
        <v>0</v>
      </c>
      <c r="R210" s="161">
        <f>Q210*H210</f>
        <v>0</v>
      </c>
      <c r="S210" s="161">
        <v>0</v>
      </c>
      <c r="T210" s="162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3" t="s">
        <v>135</v>
      </c>
      <c r="AT210" s="163" t="s">
        <v>131</v>
      </c>
      <c r="AU210" s="163" t="s">
        <v>136</v>
      </c>
      <c r="AY210" s="17" t="s">
        <v>127</v>
      </c>
      <c r="BE210" s="164">
        <f>IF(N210="základná",J210,0)</f>
        <v>0</v>
      </c>
      <c r="BF210" s="164">
        <f>IF(N210="znížená",J210,0)</f>
        <v>0</v>
      </c>
      <c r="BG210" s="164">
        <f>IF(N210="zákl. prenesená",J210,0)</f>
        <v>0</v>
      </c>
      <c r="BH210" s="164">
        <f>IF(N210="zníž. prenesená",J210,0)</f>
        <v>0</v>
      </c>
      <c r="BI210" s="164">
        <f>IF(N210="nulová",J210,0)</f>
        <v>0</v>
      </c>
      <c r="BJ210" s="17" t="s">
        <v>136</v>
      </c>
      <c r="BK210" s="164">
        <f>ROUND(I210*H210,2)</f>
        <v>0</v>
      </c>
      <c r="BL210" s="17" t="s">
        <v>135</v>
      </c>
      <c r="BM210" s="163" t="s">
        <v>441</v>
      </c>
    </row>
    <row r="211" spans="1:65" s="2" customFormat="1" ht="24.2" customHeight="1">
      <c r="A211" s="33"/>
      <c r="B211" s="150"/>
      <c r="C211" s="151" t="s">
        <v>7</v>
      </c>
      <c r="D211" s="151" t="s">
        <v>131</v>
      </c>
      <c r="E211" s="152" t="s">
        <v>442</v>
      </c>
      <c r="F211" s="153" t="s">
        <v>443</v>
      </c>
      <c r="G211" s="154" t="s">
        <v>248</v>
      </c>
      <c r="H211" s="155">
        <v>455.029</v>
      </c>
      <c r="I211" s="156"/>
      <c r="J211" s="157">
        <f>ROUND(I211*H211,2)</f>
        <v>0</v>
      </c>
      <c r="K211" s="158"/>
      <c r="L211" s="34"/>
      <c r="M211" s="159" t="s">
        <v>1</v>
      </c>
      <c r="N211" s="160" t="s">
        <v>38</v>
      </c>
      <c r="O211" s="61"/>
      <c r="P211" s="161">
        <f>O211*H211</f>
        <v>0</v>
      </c>
      <c r="Q211" s="161">
        <v>0</v>
      </c>
      <c r="R211" s="161">
        <f>Q211*H211</f>
        <v>0</v>
      </c>
      <c r="S211" s="161">
        <v>0</v>
      </c>
      <c r="T211" s="162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3" t="s">
        <v>135</v>
      </c>
      <c r="AT211" s="163" t="s">
        <v>131</v>
      </c>
      <c r="AU211" s="163" t="s">
        <v>136</v>
      </c>
      <c r="AY211" s="17" t="s">
        <v>127</v>
      </c>
      <c r="BE211" s="164">
        <f>IF(N211="základná",J211,0)</f>
        <v>0</v>
      </c>
      <c r="BF211" s="164">
        <f>IF(N211="znížená",J211,0)</f>
        <v>0</v>
      </c>
      <c r="BG211" s="164">
        <f>IF(N211="zákl. prenesená",J211,0)</f>
        <v>0</v>
      </c>
      <c r="BH211" s="164">
        <f>IF(N211="zníž. prenesená",J211,0)</f>
        <v>0</v>
      </c>
      <c r="BI211" s="164">
        <f>IF(N211="nulová",J211,0)</f>
        <v>0</v>
      </c>
      <c r="BJ211" s="17" t="s">
        <v>136</v>
      </c>
      <c r="BK211" s="164">
        <f>ROUND(I211*H211,2)</f>
        <v>0</v>
      </c>
      <c r="BL211" s="17" t="s">
        <v>135</v>
      </c>
      <c r="BM211" s="163" t="s">
        <v>444</v>
      </c>
    </row>
    <row r="212" spans="1:65" s="2" customFormat="1" ht="24.2" customHeight="1">
      <c r="A212" s="33"/>
      <c r="B212" s="150"/>
      <c r="C212" s="151" t="s">
        <v>193</v>
      </c>
      <c r="D212" s="151" t="s">
        <v>131</v>
      </c>
      <c r="E212" s="152" t="s">
        <v>251</v>
      </c>
      <c r="F212" s="153" t="s">
        <v>252</v>
      </c>
      <c r="G212" s="154" t="s">
        <v>248</v>
      </c>
      <c r="H212" s="155">
        <v>455.029</v>
      </c>
      <c r="I212" s="156"/>
      <c r="J212" s="157">
        <f>ROUND(I212*H212,2)</f>
        <v>0</v>
      </c>
      <c r="K212" s="158"/>
      <c r="L212" s="34"/>
      <c r="M212" s="159" t="s">
        <v>1</v>
      </c>
      <c r="N212" s="160" t="s">
        <v>38</v>
      </c>
      <c r="O212" s="61"/>
      <c r="P212" s="161">
        <f>O212*H212</f>
        <v>0</v>
      </c>
      <c r="Q212" s="161">
        <v>0</v>
      </c>
      <c r="R212" s="161">
        <f>Q212*H212</f>
        <v>0</v>
      </c>
      <c r="S212" s="161">
        <v>0</v>
      </c>
      <c r="T212" s="162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135</v>
      </c>
      <c r="AT212" s="163" t="s">
        <v>131</v>
      </c>
      <c r="AU212" s="163" t="s">
        <v>136</v>
      </c>
      <c r="AY212" s="17" t="s">
        <v>127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136</v>
      </c>
      <c r="BK212" s="164">
        <f>ROUND(I212*H212,2)</f>
        <v>0</v>
      </c>
      <c r="BL212" s="17" t="s">
        <v>135</v>
      </c>
      <c r="BM212" s="163" t="s">
        <v>445</v>
      </c>
    </row>
    <row r="213" spans="1:65" s="2" customFormat="1" ht="24.2" customHeight="1">
      <c r="A213" s="33"/>
      <c r="B213" s="150"/>
      <c r="C213" s="151" t="s">
        <v>219</v>
      </c>
      <c r="D213" s="151" t="s">
        <v>131</v>
      </c>
      <c r="E213" s="152" t="s">
        <v>255</v>
      </c>
      <c r="F213" s="153" t="s">
        <v>256</v>
      </c>
      <c r="G213" s="154" t="s">
        <v>248</v>
      </c>
      <c r="H213" s="155">
        <v>455.029</v>
      </c>
      <c r="I213" s="156"/>
      <c r="J213" s="157">
        <f>ROUND(I213*H213,2)</f>
        <v>0</v>
      </c>
      <c r="K213" s="158"/>
      <c r="L213" s="34"/>
      <c r="M213" s="159" t="s">
        <v>1</v>
      </c>
      <c r="N213" s="160" t="s">
        <v>38</v>
      </c>
      <c r="O213" s="61"/>
      <c r="P213" s="161">
        <f>O213*H213</f>
        <v>0</v>
      </c>
      <c r="Q213" s="161">
        <v>0</v>
      </c>
      <c r="R213" s="161">
        <f>Q213*H213</f>
        <v>0</v>
      </c>
      <c r="S213" s="161">
        <v>0</v>
      </c>
      <c r="T213" s="162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3" t="s">
        <v>135</v>
      </c>
      <c r="AT213" s="163" t="s">
        <v>131</v>
      </c>
      <c r="AU213" s="163" t="s">
        <v>136</v>
      </c>
      <c r="AY213" s="17" t="s">
        <v>127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136</v>
      </c>
      <c r="BK213" s="164">
        <f>ROUND(I213*H213,2)</f>
        <v>0</v>
      </c>
      <c r="BL213" s="17" t="s">
        <v>135</v>
      </c>
      <c r="BM213" s="163" t="s">
        <v>446</v>
      </c>
    </row>
    <row r="214" spans="1:65" s="12" customFormat="1" ht="25.9" customHeight="1">
      <c r="B214" s="137"/>
      <c r="D214" s="138" t="s">
        <v>71</v>
      </c>
      <c r="E214" s="139" t="s">
        <v>273</v>
      </c>
      <c r="F214" s="139" t="s">
        <v>274</v>
      </c>
      <c r="I214" s="140"/>
      <c r="J214" s="141">
        <f>BK214</f>
        <v>0</v>
      </c>
      <c r="L214" s="137"/>
      <c r="M214" s="142"/>
      <c r="N214" s="143"/>
      <c r="O214" s="143"/>
      <c r="P214" s="144">
        <f>P215+P227+P232</f>
        <v>0</v>
      </c>
      <c r="Q214" s="143"/>
      <c r="R214" s="144">
        <f>R215+R227+R232</f>
        <v>15.300598999999998</v>
      </c>
      <c r="S214" s="143"/>
      <c r="T214" s="145">
        <f>T215+T227+T232</f>
        <v>117.572</v>
      </c>
      <c r="AR214" s="138" t="s">
        <v>136</v>
      </c>
      <c r="AT214" s="146" t="s">
        <v>71</v>
      </c>
      <c r="AU214" s="146" t="s">
        <v>72</v>
      </c>
      <c r="AY214" s="138" t="s">
        <v>127</v>
      </c>
      <c r="BK214" s="147">
        <f>BK215+BK227+BK232</f>
        <v>0</v>
      </c>
    </row>
    <row r="215" spans="1:65" s="12" customFormat="1" ht="22.9" customHeight="1">
      <c r="B215" s="137"/>
      <c r="D215" s="138" t="s">
        <v>71</v>
      </c>
      <c r="E215" s="148" t="s">
        <v>447</v>
      </c>
      <c r="F215" s="148" t="s">
        <v>448</v>
      </c>
      <c r="I215" s="140"/>
      <c r="J215" s="149">
        <f>BK215</f>
        <v>0</v>
      </c>
      <c r="L215" s="137"/>
      <c r="M215" s="142"/>
      <c r="N215" s="143"/>
      <c r="O215" s="143"/>
      <c r="P215" s="144">
        <f>SUM(P216:P226)</f>
        <v>0</v>
      </c>
      <c r="Q215" s="143"/>
      <c r="R215" s="144">
        <f>SUM(R216:R226)</f>
        <v>0</v>
      </c>
      <c r="S215" s="143"/>
      <c r="T215" s="145">
        <f>SUM(T216:T226)</f>
        <v>58.344000000000001</v>
      </c>
      <c r="AR215" s="138" t="s">
        <v>136</v>
      </c>
      <c r="AT215" s="146" t="s">
        <v>71</v>
      </c>
      <c r="AU215" s="146" t="s">
        <v>80</v>
      </c>
      <c r="AY215" s="138" t="s">
        <v>127</v>
      </c>
      <c r="BK215" s="147">
        <f>SUM(BK216:BK226)</f>
        <v>0</v>
      </c>
    </row>
    <row r="216" spans="1:65" s="2" customFormat="1" ht="33" customHeight="1">
      <c r="A216" s="33"/>
      <c r="B216" s="150"/>
      <c r="C216" s="151" t="s">
        <v>235</v>
      </c>
      <c r="D216" s="151" t="s">
        <v>131</v>
      </c>
      <c r="E216" s="152" t="s">
        <v>449</v>
      </c>
      <c r="F216" s="153" t="s">
        <v>450</v>
      </c>
      <c r="G216" s="154" t="s">
        <v>166</v>
      </c>
      <c r="H216" s="155">
        <v>884</v>
      </c>
      <c r="I216" s="156"/>
      <c r="J216" s="157">
        <f>ROUND(I216*H216,2)</f>
        <v>0</v>
      </c>
      <c r="K216" s="158"/>
      <c r="L216" s="34"/>
      <c r="M216" s="159" t="s">
        <v>1</v>
      </c>
      <c r="N216" s="160" t="s">
        <v>38</v>
      </c>
      <c r="O216" s="61"/>
      <c r="P216" s="161">
        <f>O216*H216</f>
        <v>0</v>
      </c>
      <c r="Q216" s="161">
        <v>0</v>
      </c>
      <c r="R216" s="161">
        <f>Q216*H216</f>
        <v>0</v>
      </c>
      <c r="S216" s="161">
        <v>7.0000000000000001E-3</v>
      </c>
      <c r="T216" s="162">
        <f>S216*H216</f>
        <v>6.1879999999999997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3" t="s">
        <v>169</v>
      </c>
      <c r="AT216" s="163" t="s">
        <v>131</v>
      </c>
      <c r="AU216" s="163" t="s">
        <v>136</v>
      </c>
      <c r="AY216" s="17" t="s">
        <v>127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136</v>
      </c>
      <c r="BK216" s="164">
        <f>ROUND(I216*H216,2)</f>
        <v>0</v>
      </c>
      <c r="BL216" s="17" t="s">
        <v>169</v>
      </c>
      <c r="BM216" s="163" t="s">
        <v>451</v>
      </c>
    </row>
    <row r="217" spans="1:65" s="13" customFormat="1" ht="11.25">
      <c r="B217" s="165"/>
      <c r="D217" s="166" t="s">
        <v>138</v>
      </c>
      <c r="E217" s="167" t="s">
        <v>1</v>
      </c>
      <c r="F217" s="168" t="s">
        <v>452</v>
      </c>
      <c r="H217" s="169">
        <v>884</v>
      </c>
      <c r="I217" s="170"/>
      <c r="L217" s="165"/>
      <c r="M217" s="171"/>
      <c r="N217" s="172"/>
      <c r="O217" s="172"/>
      <c r="P217" s="172"/>
      <c r="Q217" s="172"/>
      <c r="R217" s="172"/>
      <c r="S217" s="172"/>
      <c r="T217" s="173"/>
      <c r="AT217" s="167" t="s">
        <v>138</v>
      </c>
      <c r="AU217" s="167" t="s">
        <v>136</v>
      </c>
      <c r="AV217" s="13" t="s">
        <v>136</v>
      </c>
      <c r="AW217" s="13" t="s">
        <v>29</v>
      </c>
      <c r="AX217" s="13" t="s">
        <v>80</v>
      </c>
      <c r="AY217" s="167" t="s">
        <v>127</v>
      </c>
    </row>
    <row r="218" spans="1:65" s="2" customFormat="1" ht="33" customHeight="1">
      <c r="A218" s="33"/>
      <c r="B218" s="150"/>
      <c r="C218" s="151" t="s">
        <v>453</v>
      </c>
      <c r="D218" s="151" t="s">
        <v>131</v>
      </c>
      <c r="E218" s="152" t="s">
        <v>454</v>
      </c>
      <c r="F218" s="153" t="s">
        <v>455</v>
      </c>
      <c r="G218" s="154" t="s">
        <v>166</v>
      </c>
      <c r="H218" s="155">
        <v>884</v>
      </c>
      <c r="I218" s="156"/>
      <c r="J218" s="157">
        <f>ROUND(I218*H218,2)</f>
        <v>0</v>
      </c>
      <c r="K218" s="158"/>
      <c r="L218" s="34"/>
      <c r="M218" s="159" t="s">
        <v>1</v>
      </c>
      <c r="N218" s="160" t="s">
        <v>38</v>
      </c>
      <c r="O218" s="61"/>
      <c r="P218" s="161">
        <f>O218*H218</f>
        <v>0</v>
      </c>
      <c r="Q218" s="161">
        <v>0</v>
      </c>
      <c r="R218" s="161">
        <f>Q218*H218</f>
        <v>0</v>
      </c>
      <c r="S218" s="161">
        <v>1.4E-2</v>
      </c>
      <c r="T218" s="162">
        <f>S218*H218</f>
        <v>12.375999999999999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3" t="s">
        <v>169</v>
      </c>
      <c r="AT218" s="163" t="s">
        <v>131</v>
      </c>
      <c r="AU218" s="163" t="s">
        <v>136</v>
      </c>
      <c r="AY218" s="17" t="s">
        <v>127</v>
      </c>
      <c r="BE218" s="164">
        <f>IF(N218="základná",J218,0)</f>
        <v>0</v>
      </c>
      <c r="BF218" s="164">
        <f>IF(N218="znížená",J218,0)</f>
        <v>0</v>
      </c>
      <c r="BG218" s="164">
        <f>IF(N218="zákl. prenesená",J218,0)</f>
        <v>0</v>
      </c>
      <c r="BH218" s="164">
        <f>IF(N218="zníž. prenesená",J218,0)</f>
        <v>0</v>
      </c>
      <c r="BI218" s="164">
        <f>IF(N218="nulová",J218,0)</f>
        <v>0</v>
      </c>
      <c r="BJ218" s="17" t="s">
        <v>136</v>
      </c>
      <c r="BK218" s="164">
        <f>ROUND(I218*H218,2)</f>
        <v>0</v>
      </c>
      <c r="BL218" s="17" t="s">
        <v>169</v>
      </c>
      <c r="BM218" s="163" t="s">
        <v>456</v>
      </c>
    </row>
    <row r="219" spans="1:65" s="13" customFormat="1" ht="11.25">
      <c r="B219" s="165"/>
      <c r="D219" s="166" t="s">
        <v>138</v>
      </c>
      <c r="E219" s="167" t="s">
        <v>1</v>
      </c>
      <c r="F219" s="168" t="s">
        <v>452</v>
      </c>
      <c r="H219" s="169">
        <v>884</v>
      </c>
      <c r="I219" s="170"/>
      <c r="L219" s="165"/>
      <c r="M219" s="171"/>
      <c r="N219" s="172"/>
      <c r="O219" s="172"/>
      <c r="P219" s="172"/>
      <c r="Q219" s="172"/>
      <c r="R219" s="172"/>
      <c r="S219" s="172"/>
      <c r="T219" s="173"/>
      <c r="AT219" s="167" t="s">
        <v>138</v>
      </c>
      <c r="AU219" s="167" t="s">
        <v>136</v>
      </c>
      <c r="AV219" s="13" t="s">
        <v>136</v>
      </c>
      <c r="AW219" s="13" t="s">
        <v>29</v>
      </c>
      <c r="AX219" s="13" t="s">
        <v>80</v>
      </c>
      <c r="AY219" s="167" t="s">
        <v>127</v>
      </c>
    </row>
    <row r="220" spans="1:65" s="2" customFormat="1" ht="24.2" customHeight="1">
      <c r="A220" s="33"/>
      <c r="B220" s="150"/>
      <c r="C220" s="151" t="s">
        <v>254</v>
      </c>
      <c r="D220" s="151" t="s">
        <v>131</v>
      </c>
      <c r="E220" s="152" t="s">
        <v>457</v>
      </c>
      <c r="F220" s="153" t="s">
        <v>458</v>
      </c>
      <c r="G220" s="154" t="s">
        <v>166</v>
      </c>
      <c r="H220" s="155">
        <v>884</v>
      </c>
      <c r="I220" s="156"/>
      <c r="J220" s="157">
        <f>ROUND(I220*H220,2)</f>
        <v>0</v>
      </c>
      <c r="K220" s="158"/>
      <c r="L220" s="34"/>
      <c r="M220" s="159" t="s">
        <v>1</v>
      </c>
      <c r="N220" s="160" t="s">
        <v>38</v>
      </c>
      <c r="O220" s="61"/>
      <c r="P220" s="161">
        <f>O220*H220</f>
        <v>0</v>
      </c>
      <c r="Q220" s="161">
        <v>0</v>
      </c>
      <c r="R220" s="161">
        <f>Q220*H220</f>
        <v>0</v>
      </c>
      <c r="S220" s="161">
        <v>4.4999999999999998E-2</v>
      </c>
      <c r="T220" s="162">
        <f>S220*H220</f>
        <v>39.78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3" t="s">
        <v>169</v>
      </c>
      <c r="AT220" s="163" t="s">
        <v>131</v>
      </c>
      <c r="AU220" s="163" t="s">
        <v>136</v>
      </c>
      <c r="AY220" s="17" t="s">
        <v>127</v>
      </c>
      <c r="BE220" s="164">
        <f>IF(N220="základná",J220,0)</f>
        <v>0</v>
      </c>
      <c r="BF220" s="164">
        <f>IF(N220="znížená",J220,0)</f>
        <v>0</v>
      </c>
      <c r="BG220" s="164">
        <f>IF(N220="zákl. prenesená",J220,0)</f>
        <v>0</v>
      </c>
      <c r="BH220" s="164">
        <f>IF(N220="zníž. prenesená",J220,0)</f>
        <v>0</v>
      </c>
      <c r="BI220" s="164">
        <f>IF(N220="nulová",J220,0)</f>
        <v>0</v>
      </c>
      <c r="BJ220" s="17" t="s">
        <v>136</v>
      </c>
      <c r="BK220" s="164">
        <f>ROUND(I220*H220,2)</f>
        <v>0</v>
      </c>
      <c r="BL220" s="17" t="s">
        <v>169</v>
      </c>
      <c r="BM220" s="163" t="s">
        <v>459</v>
      </c>
    </row>
    <row r="221" spans="1:65" s="13" customFormat="1" ht="11.25">
      <c r="B221" s="165"/>
      <c r="D221" s="166" t="s">
        <v>138</v>
      </c>
      <c r="E221" s="167" t="s">
        <v>1</v>
      </c>
      <c r="F221" s="168" t="s">
        <v>452</v>
      </c>
      <c r="H221" s="169">
        <v>884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138</v>
      </c>
      <c r="AU221" s="167" t="s">
        <v>136</v>
      </c>
      <c r="AV221" s="13" t="s">
        <v>136</v>
      </c>
      <c r="AW221" s="13" t="s">
        <v>29</v>
      </c>
      <c r="AX221" s="13" t="s">
        <v>80</v>
      </c>
      <c r="AY221" s="167" t="s">
        <v>127</v>
      </c>
    </row>
    <row r="222" spans="1:65" s="2" customFormat="1" ht="24.2" customHeight="1">
      <c r="A222" s="33"/>
      <c r="B222" s="150"/>
      <c r="C222" s="151" t="s">
        <v>260</v>
      </c>
      <c r="D222" s="151" t="s">
        <v>131</v>
      </c>
      <c r="E222" s="152" t="s">
        <v>460</v>
      </c>
      <c r="F222" s="153" t="s">
        <v>461</v>
      </c>
      <c r="G222" s="154" t="s">
        <v>248</v>
      </c>
      <c r="H222" s="155">
        <v>58.344000000000001</v>
      </c>
      <c r="I222" s="156"/>
      <c r="J222" s="157">
        <f>ROUND(I222*H222,2)</f>
        <v>0</v>
      </c>
      <c r="K222" s="158"/>
      <c r="L222" s="34"/>
      <c r="M222" s="159" t="s">
        <v>1</v>
      </c>
      <c r="N222" s="160" t="s">
        <v>38</v>
      </c>
      <c r="O222" s="61"/>
      <c r="P222" s="161">
        <f>O222*H222</f>
        <v>0</v>
      </c>
      <c r="Q222" s="161">
        <v>0</v>
      </c>
      <c r="R222" s="161">
        <f>Q222*H222</f>
        <v>0</v>
      </c>
      <c r="S222" s="161">
        <v>0</v>
      </c>
      <c r="T222" s="162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3" t="s">
        <v>169</v>
      </c>
      <c r="AT222" s="163" t="s">
        <v>131</v>
      </c>
      <c r="AU222" s="163" t="s">
        <v>136</v>
      </c>
      <c r="AY222" s="17" t="s">
        <v>127</v>
      </c>
      <c r="BE222" s="164">
        <f>IF(N222="základná",J222,0)</f>
        <v>0</v>
      </c>
      <c r="BF222" s="164">
        <f>IF(N222="znížená",J222,0)</f>
        <v>0</v>
      </c>
      <c r="BG222" s="164">
        <f>IF(N222="zákl. prenesená",J222,0)</f>
        <v>0</v>
      </c>
      <c r="BH222" s="164">
        <f>IF(N222="zníž. prenesená",J222,0)</f>
        <v>0</v>
      </c>
      <c r="BI222" s="164">
        <f>IF(N222="nulová",J222,0)</f>
        <v>0</v>
      </c>
      <c r="BJ222" s="17" t="s">
        <v>136</v>
      </c>
      <c r="BK222" s="164">
        <f>ROUND(I222*H222,2)</f>
        <v>0</v>
      </c>
      <c r="BL222" s="17" t="s">
        <v>169</v>
      </c>
      <c r="BM222" s="163" t="s">
        <v>462</v>
      </c>
    </row>
    <row r="223" spans="1:65" s="13" customFormat="1" ht="11.25">
      <c r="B223" s="165"/>
      <c r="D223" s="166" t="s">
        <v>138</v>
      </c>
      <c r="E223" s="167" t="s">
        <v>1</v>
      </c>
      <c r="F223" s="168" t="s">
        <v>463</v>
      </c>
      <c r="H223" s="169">
        <v>6.1879999999999997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138</v>
      </c>
      <c r="AU223" s="167" t="s">
        <v>136</v>
      </c>
      <c r="AV223" s="13" t="s">
        <v>136</v>
      </c>
      <c r="AW223" s="13" t="s">
        <v>29</v>
      </c>
      <c r="AX223" s="13" t="s">
        <v>72</v>
      </c>
      <c r="AY223" s="167" t="s">
        <v>127</v>
      </c>
    </row>
    <row r="224" spans="1:65" s="13" customFormat="1" ht="11.25">
      <c r="B224" s="165"/>
      <c r="D224" s="166" t="s">
        <v>138</v>
      </c>
      <c r="E224" s="167" t="s">
        <v>1</v>
      </c>
      <c r="F224" s="168" t="s">
        <v>464</v>
      </c>
      <c r="H224" s="169">
        <v>39.78</v>
      </c>
      <c r="I224" s="170"/>
      <c r="L224" s="165"/>
      <c r="M224" s="171"/>
      <c r="N224" s="172"/>
      <c r="O224" s="172"/>
      <c r="P224" s="172"/>
      <c r="Q224" s="172"/>
      <c r="R224" s="172"/>
      <c r="S224" s="172"/>
      <c r="T224" s="173"/>
      <c r="AT224" s="167" t="s">
        <v>138</v>
      </c>
      <c r="AU224" s="167" t="s">
        <v>136</v>
      </c>
      <c r="AV224" s="13" t="s">
        <v>136</v>
      </c>
      <c r="AW224" s="13" t="s">
        <v>29</v>
      </c>
      <c r="AX224" s="13" t="s">
        <v>72</v>
      </c>
      <c r="AY224" s="167" t="s">
        <v>127</v>
      </c>
    </row>
    <row r="225" spans="1:65" s="13" customFormat="1" ht="11.25">
      <c r="B225" s="165"/>
      <c r="D225" s="166" t="s">
        <v>138</v>
      </c>
      <c r="E225" s="167" t="s">
        <v>1</v>
      </c>
      <c r="F225" s="168" t="s">
        <v>465</v>
      </c>
      <c r="H225" s="169">
        <v>12.375999999999999</v>
      </c>
      <c r="I225" s="170"/>
      <c r="L225" s="165"/>
      <c r="M225" s="171"/>
      <c r="N225" s="172"/>
      <c r="O225" s="172"/>
      <c r="P225" s="172"/>
      <c r="Q225" s="172"/>
      <c r="R225" s="172"/>
      <c r="S225" s="172"/>
      <c r="T225" s="173"/>
      <c r="AT225" s="167" t="s">
        <v>138</v>
      </c>
      <c r="AU225" s="167" t="s">
        <v>136</v>
      </c>
      <c r="AV225" s="13" t="s">
        <v>136</v>
      </c>
      <c r="AW225" s="13" t="s">
        <v>29</v>
      </c>
      <c r="AX225" s="13" t="s">
        <v>72</v>
      </c>
      <c r="AY225" s="167" t="s">
        <v>127</v>
      </c>
    </row>
    <row r="226" spans="1:65" s="14" customFormat="1" ht="11.25">
      <c r="B226" s="185"/>
      <c r="D226" s="166" t="s">
        <v>138</v>
      </c>
      <c r="E226" s="186" t="s">
        <v>1</v>
      </c>
      <c r="F226" s="187" t="s">
        <v>156</v>
      </c>
      <c r="H226" s="188">
        <v>58.344000000000001</v>
      </c>
      <c r="I226" s="189"/>
      <c r="L226" s="185"/>
      <c r="M226" s="190"/>
      <c r="N226" s="191"/>
      <c r="O226" s="191"/>
      <c r="P226" s="191"/>
      <c r="Q226" s="191"/>
      <c r="R226" s="191"/>
      <c r="S226" s="191"/>
      <c r="T226" s="192"/>
      <c r="AT226" s="186" t="s">
        <v>138</v>
      </c>
      <c r="AU226" s="186" t="s">
        <v>136</v>
      </c>
      <c r="AV226" s="14" t="s">
        <v>135</v>
      </c>
      <c r="AW226" s="14" t="s">
        <v>29</v>
      </c>
      <c r="AX226" s="14" t="s">
        <v>80</v>
      </c>
      <c r="AY226" s="186" t="s">
        <v>127</v>
      </c>
    </row>
    <row r="227" spans="1:65" s="12" customFormat="1" ht="22.9" customHeight="1">
      <c r="B227" s="137"/>
      <c r="D227" s="138" t="s">
        <v>71</v>
      </c>
      <c r="E227" s="148" t="s">
        <v>466</v>
      </c>
      <c r="F227" s="148" t="s">
        <v>467</v>
      </c>
      <c r="I227" s="140"/>
      <c r="J227" s="149">
        <f>BK227</f>
        <v>0</v>
      </c>
      <c r="L227" s="137"/>
      <c r="M227" s="142"/>
      <c r="N227" s="143"/>
      <c r="O227" s="143"/>
      <c r="P227" s="144">
        <f>SUM(P228:P231)</f>
        <v>0</v>
      </c>
      <c r="Q227" s="143"/>
      <c r="R227" s="144">
        <f>SUM(R228:R231)</f>
        <v>0</v>
      </c>
      <c r="S227" s="143"/>
      <c r="T227" s="145">
        <f>SUM(T228:T231)</f>
        <v>59.228000000000002</v>
      </c>
      <c r="AR227" s="138" t="s">
        <v>136</v>
      </c>
      <c r="AT227" s="146" t="s">
        <v>71</v>
      </c>
      <c r="AU227" s="146" t="s">
        <v>80</v>
      </c>
      <c r="AY227" s="138" t="s">
        <v>127</v>
      </c>
      <c r="BK227" s="147">
        <f>SUM(BK228:BK231)</f>
        <v>0</v>
      </c>
    </row>
    <row r="228" spans="1:65" s="2" customFormat="1" ht="24.2" customHeight="1">
      <c r="A228" s="33"/>
      <c r="B228" s="150"/>
      <c r="C228" s="151" t="s">
        <v>468</v>
      </c>
      <c r="D228" s="151" t="s">
        <v>131</v>
      </c>
      <c r="E228" s="152" t="s">
        <v>469</v>
      </c>
      <c r="F228" s="153" t="s">
        <v>470</v>
      </c>
      <c r="G228" s="154" t="s">
        <v>166</v>
      </c>
      <c r="H228" s="155">
        <v>884</v>
      </c>
      <c r="I228" s="156"/>
      <c r="J228" s="157">
        <f>ROUND(I228*H228,2)</f>
        <v>0</v>
      </c>
      <c r="K228" s="158"/>
      <c r="L228" s="34"/>
      <c r="M228" s="159" t="s">
        <v>1</v>
      </c>
      <c r="N228" s="160" t="s">
        <v>38</v>
      </c>
      <c r="O228" s="61"/>
      <c r="P228" s="161">
        <f>O228*H228</f>
        <v>0</v>
      </c>
      <c r="Q228" s="161">
        <v>0</v>
      </c>
      <c r="R228" s="161">
        <f>Q228*H228</f>
        <v>0</v>
      </c>
      <c r="S228" s="161">
        <v>6.7000000000000004E-2</v>
      </c>
      <c r="T228" s="162">
        <f>S228*H228</f>
        <v>59.228000000000002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3" t="s">
        <v>169</v>
      </c>
      <c r="AT228" s="163" t="s">
        <v>131</v>
      </c>
      <c r="AU228" s="163" t="s">
        <v>136</v>
      </c>
      <c r="AY228" s="17" t="s">
        <v>127</v>
      </c>
      <c r="BE228" s="164">
        <f>IF(N228="základná",J228,0)</f>
        <v>0</v>
      </c>
      <c r="BF228" s="164">
        <f>IF(N228="znížená",J228,0)</f>
        <v>0</v>
      </c>
      <c r="BG228" s="164">
        <f>IF(N228="zákl. prenesená",J228,0)</f>
        <v>0</v>
      </c>
      <c r="BH228" s="164">
        <f>IF(N228="zníž. prenesená",J228,0)</f>
        <v>0</v>
      </c>
      <c r="BI228" s="164">
        <f>IF(N228="nulová",J228,0)</f>
        <v>0</v>
      </c>
      <c r="BJ228" s="17" t="s">
        <v>136</v>
      </c>
      <c r="BK228" s="164">
        <f>ROUND(I228*H228,2)</f>
        <v>0</v>
      </c>
      <c r="BL228" s="17" t="s">
        <v>169</v>
      </c>
      <c r="BM228" s="163" t="s">
        <v>471</v>
      </c>
    </row>
    <row r="229" spans="1:65" s="13" customFormat="1" ht="11.25">
      <c r="B229" s="165"/>
      <c r="D229" s="166" t="s">
        <v>138</v>
      </c>
      <c r="E229" s="167" t="s">
        <v>1</v>
      </c>
      <c r="F229" s="168" t="s">
        <v>452</v>
      </c>
      <c r="H229" s="169">
        <v>884</v>
      </c>
      <c r="I229" s="170"/>
      <c r="L229" s="165"/>
      <c r="M229" s="171"/>
      <c r="N229" s="172"/>
      <c r="O229" s="172"/>
      <c r="P229" s="172"/>
      <c r="Q229" s="172"/>
      <c r="R229" s="172"/>
      <c r="S229" s="172"/>
      <c r="T229" s="173"/>
      <c r="AT229" s="167" t="s">
        <v>138</v>
      </c>
      <c r="AU229" s="167" t="s">
        <v>136</v>
      </c>
      <c r="AV229" s="13" t="s">
        <v>136</v>
      </c>
      <c r="AW229" s="13" t="s">
        <v>29</v>
      </c>
      <c r="AX229" s="13" t="s">
        <v>80</v>
      </c>
      <c r="AY229" s="167" t="s">
        <v>127</v>
      </c>
    </row>
    <row r="230" spans="1:65" s="2" customFormat="1" ht="24.2" customHeight="1">
      <c r="A230" s="33"/>
      <c r="B230" s="150"/>
      <c r="C230" s="151" t="s">
        <v>472</v>
      </c>
      <c r="D230" s="151" t="s">
        <v>131</v>
      </c>
      <c r="E230" s="152" t="s">
        <v>473</v>
      </c>
      <c r="F230" s="153" t="s">
        <v>474</v>
      </c>
      <c r="G230" s="154" t="s">
        <v>248</v>
      </c>
      <c r="H230" s="155">
        <v>59.228000000000002</v>
      </c>
      <c r="I230" s="156"/>
      <c r="J230" s="157">
        <f>ROUND(I230*H230,2)</f>
        <v>0</v>
      </c>
      <c r="K230" s="158"/>
      <c r="L230" s="34"/>
      <c r="M230" s="159" t="s">
        <v>1</v>
      </c>
      <c r="N230" s="160" t="s">
        <v>38</v>
      </c>
      <c r="O230" s="61"/>
      <c r="P230" s="161">
        <f>O230*H230</f>
        <v>0</v>
      </c>
      <c r="Q230" s="161">
        <v>0</v>
      </c>
      <c r="R230" s="161">
        <f>Q230*H230</f>
        <v>0</v>
      </c>
      <c r="S230" s="161">
        <v>0</v>
      </c>
      <c r="T230" s="162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3" t="s">
        <v>169</v>
      </c>
      <c r="AT230" s="163" t="s">
        <v>131</v>
      </c>
      <c r="AU230" s="163" t="s">
        <v>136</v>
      </c>
      <c r="AY230" s="17" t="s">
        <v>127</v>
      </c>
      <c r="BE230" s="164">
        <f>IF(N230="základná",J230,0)</f>
        <v>0</v>
      </c>
      <c r="BF230" s="164">
        <f>IF(N230="znížená",J230,0)</f>
        <v>0</v>
      </c>
      <c r="BG230" s="164">
        <f>IF(N230="zákl. prenesená",J230,0)</f>
        <v>0</v>
      </c>
      <c r="BH230" s="164">
        <f>IF(N230="zníž. prenesená",J230,0)</f>
        <v>0</v>
      </c>
      <c r="BI230" s="164">
        <f>IF(N230="nulová",J230,0)</f>
        <v>0</v>
      </c>
      <c r="BJ230" s="17" t="s">
        <v>136</v>
      </c>
      <c r="BK230" s="164">
        <f>ROUND(I230*H230,2)</f>
        <v>0</v>
      </c>
      <c r="BL230" s="17" t="s">
        <v>169</v>
      </c>
      <c r="BM230" s="163" t="s">
        <v>475</v>
      </c>
    </row>
    <row r="231" spans="1:65" s="13" customFormat="1" ht="11.25">
      <c r="B231" s="165"/>
      <c r="D231" s="166" t="s">
        <v>138</v>
      </c>
      <c r="E231" s="167" t="s">
        <v>1</v>
      </c>
      <c r="F231" s="168" t="s">
        <v>476</v>
      </c>
      <c r="H231" s="169">
        <v>59.228000000000002</v>
      </c>
      <c r="I231" s="170"/>
      <c r="L231" s="165"/>
      <c r="M231" s="171"/>
      <c r="N231" s="172"/>
      <c r="O231" s="172"/>
      <c r="P231" s="172"/>
      <c r="Q231" s="172"/>
      <c r="R231" s="172"/>
      <c r="S231" s="172"/>
      <c r="T231" s="173"/>
      <c r="AT231" s="167" t="s">
        <v>138</v>
      </c>
      <c r="AU231" s="167" t="s">
        <v>136</v>
      </c>
      <c r="AV231" s="13" t="s">
        <v>136</v>
      </c>
      <c r="AW231" s="13" t="s">
        <v>29</v>
      </c>
      <c r="AX231" s="13" t="s">
        <v>80</v>
      </c>
      <c r="AY231" s="167" t="s">
        <v>127</v>
      </c>
    </row>
    <row r="232" spans="1:65" s="12" customFormat="1" ht="22.9" customHeight="1">
      <c r="B232" s="137"/>
      <c r="D232" s="138" t="s">
        <v>71</v>
      </c>
      <c r="E232" s="148" t="s">
        <v>291</v>
      </c>
      <c r="F232" s="148" t="s">
        <v>292</v>
      </c>
      <c r="I232" s="140"/>
      <c r="J232" s="149">
        <f>BK232</f>
        <v>0</v>
      </c>
      <c r="L232" s="137"/>
      <c r="M232" s="142"/>
      <c r="N232" s="143"/>
      <c r="O232" s="143"/>
      <c r="P232" s="144">
        <f>SUM(P233:P242)</f>
        <v>0</v>
      </c>
      <c r="Q232" s="143"/>
      <c r="R232" s="144">
        <f>SUM(R233:R242)</f>
        <v>15.300598999999998</v>
      </c>
      <c r="S232" s="143"/>
      <c r="T232" s="145">
        <f>SUM(T233:T242)</f>
        <v>0</v>
      </c>
      <c r="AR232" s="138" t="s">
        <v>136</v>
      </c>
      <c r="AT232" s="146" t="s">
        <v>71</v>
      </c>
      <c r="AU232" s="146" t="s">
        <v>80</v>
      </c>
      <c r="AY232" s="138" t="s">
        <v>127</v>
      </c>
      <c r="BK232" s="147">
        <f>SUM(BK233:BK242)</f>
        <v>0</v>
      </c>
    </row>
    <row r="233" spans="1:65" s="2" customFormat="1" ht="33" customHeight="1">
      <c r="A233" s="33"/>
      <c r="B233" s="150"/>
      <c r="C233" s="151" t="s">
        <v>477</v>
      </c>
      <c r="D233" s="151" t="s">
        <v>131</v>
      </c>
      <c r="E233" s="152" t="s">
        <v>478</v>
      </c>
      <c r="F233" s="153" t="s">
        <v>479</v>
      </c>
      <c r="G233" s="154" t="s">
        <v>152</v>
      </c>
      <c r="H233" s="155">
        <v>224</v>
      </c>
      <c r="I233" s="156"/>
      <c r="J233" s="157">
        <f>ROUND(I233*H233,2)</f>
        <v>0</v>
      </c>
      <c r="K233" s="158"/>
      <c r="L233" s="34"/>
      <c r="M233" s="159" t="s">
        <v>1</v>
      </c>
      <c r="N233" s="160" t="s">
        <v>38</v>
      </c>
      <c r="O233" s="61"/>
      <c r="P233" s="161">
        <f>O233*H233</f>
        <v>0</v>
      </c>
      <c r="Q233" s="161">
        <v>1.1900000000000001E-3</v>
      </c>
      <c r="R233" s="161">
        <f>Q233*H233</f>
        <v>0.26656000000000002</v>
      </c>
      <c r="S233" s="161">
        <v>0</v>
      </c>
      <c r="T233" s="162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3" t="s">
        <v>169</v>
      </c>
      <c r="AT233" s="163" t="s">
        <v>131</v>
      </c>
      <c r="AU233" s="163" t="s">
        <v>136</v>
      </c>
      <c r="AY233" s="17" t="s">
        <v>127</v>
      </c>
      <c r="BE233" s="164">
        <f>IF(N233="základná",J233,0)</f>
        <v>0</v>
      </c>
      <c r="BF233" s="164">
        <f>IF(N233="znížená",J233,0)</f>
        <v>0</v>
      </c>
      <c r="BG233" s="164">
        <f>IF(N233="zákl. prenesená",J233,0)</f>
        <v>0</v>
      </c>
      <c r="BH233" s="164">
        <f>IF(N233="zníž. prenesená",J233,0)</f>
        <v>0</v>
      </c>
      <c r="BI233" s="164">
        <f>IF(N233="nulová",J233,0)</f>
        <v>0</v>
      </c>
      <c r="BJ233" s="17" t="s">
        <v>136</v>
      </c>
      <c r="BK233" s="164">
        <f>ROUND(I233*H233,2)</f>
        <v>0</v>
      </c>
      <c r="BL233" s="17" t="s">
        <v>169</v>
      </c>
      <c r="BM233" s="163" t="s">
        <v>480</v>
      </c>
    </row>
    <row r="234" spans="1:65" s="15" customFormat="1" ht="11.25">
      <c r="B234" s="193"/>
      <c r="D234" s="166" t="s">
        <v>138</v>
      </c>
      <c r="E234" s="194" t="s">
        <v>1</v>
      </c>
      <c r="F234" s="195" t="s">
        <v>481</v>
      </c>
      <c r="H234" s="194" t="s">
        <v>1</v>
      </c>
      <c r="I234" s="196"/>
      <c r="L234" s="193"/>
      <c r="M234" s="197"/>
      <c r="N234" s="198"/>
      <c r="O234" s="198"/>
      <c r="P234" s="198"/>
      <c r="Q234" s="198"/>
      <c r="R234" s="198"/>
      <c r="S234" s="198"/>
      <c r="T234" s="199"/>
      <c r="AT234" s="194" t="s">
        <v>138</v>
      </c>
      <c r="AU234" s="194" t="s">
        <v>136</v>
      </c>
      <c r="AV234" s="15" t="s">
        <v>80</v>
      </c>
      <c r="AW234" s="15" t="s">
        <v>29</v>
      </c>
      <c r="AX234" s="15" t="s">
        <v>72</v>
      </c>
      <c r="AY234" s="194" t="s">
        <v>127</v>
      </c>
    </row>
    <row r="235" spans="1:65" s="15" customFormat="1" ht="11.25">
      <c r="B235" s="193"/>
      <c r="D235" s="166" t="s">
        <v>138</v>
      </c>
      <c r="E235" s="194" t="s">
        <v>1</v>
      </c>
      <c r="F235" s="195" t="s">
        <v>482</v>
      </c>
      <c r="H235" s="194" t="s">
        <v>1</v>
      </c>
      <c r="I235" s="196"/>
      <c r="L235" s="193"/>
      <c r="M235" s="197"/>
      <c r="N235" s="198"/>
      <c r="O235" s="198"/>
      <c r="P235" s="198"/>
      <c r="Q235" s="198"/>
      <c r="R235" s="198"/>
      <c r="S235" s="198"/>
      <c r="T235" s="199"/>
      <c r="AT235" s="194" t="s">
        <v>138</v>
      </c>
      <c r="AU235" s="194" t="s">
        <v>136</v>
      </c>
      <c r="AV235" s="15" t="s">
        <v>80</v>
      </c>
      <c r="AW235" s="15" t="s">
        <v>29</v>
      </c>
      <c r="AX235" s="15" t="s">
        <v>72</v>
      </c>
      <c r="AY235" s="194" t="s">
        <v>127</v>
      </c>
    </row>
    <row r="236" spans="1:65" s="13" customFormat="1" ht="11.25">
      <c r="B236" s="165"/>
      <c r="D236" s="166" t="s">
        <v>138</v>
      </c>
      <c r="E236" s="167" t="s">
        <v>1</v>
      </c>
      <c r="F236" s="168" t="s">
        <v>483</v>
      </c>
      <c r="H236" s="169">
        <v>224</v>
      </c>
      <c r="I236" s="170"/>
      <c r="L236" s="165"/>
      <c r="M236" s="171"/>
      <c r="N236" s="172"/>
      <c r="O236" s="172"/>
      <c r="P236" s="172"/>
      <c r="Q236" s="172"/>
      <c r="R236" s="172"/>
      <c r="S236" s="172"/>
      <c r="T236" s="173"/>
      <c r="AT236" s="167" t="s">
        <v>138</v>
      </c>
      <c r="AU236" s="167" t="s">
        <v>136</v>
      </c>
      <c r="AV236" s="13" t="s">
        <v>136</v>
      </c>
      <c r="AW236" s="13" t="s">
        <v>29</v>
      </c>
      <c r="AX236" s="13" t="s">
        <v>80</v>
      </c>
      <c r="AY236" s="167" t="s">
        <v>127</v>
      </c>
    </row>
    <row r="237" spans="1:65" s="2" customFormat="1" ht="37.9" customHeight="1">
      <c r="A237" s="33"/>
      <c r="B237" s="150"/>
      <c r="C237" s="151" t="s">
        <v>484</v>
      </c>
      <c r="D237" s="151" t="s">
        <v>131</v>
      </c>
      <c r="E237" s="152" t="s">
        <v>485</v>
      </c>
      <c r="F237" s="153" t="s">
        <v>486</v>
      </c>
      <c r="G237" s="154" t="s">
        <v>166</v>
      </c>
      <c r="H237" s="155">
        <v>1161.0999999999999</v>
      </c>
      <c r="I237" s="156"/>
      <c r="J237" s="157">
        <f>ROUND(I237*H237,2)</f>
        <v>0</v>
      </c>
      <c r="K237" s="158"/>
      <c r="L237" s="34"/>
      <c r="M237" s="159" t="s">
        <v>1</v>
      </c>
      <c r="N237" s="160" t="s">
        <v>38</v>
      </c>
      <c r="O237" s="61"/>
      <c r="P237" s="161">
        <f>O237*H237</f>
        <v>0</v>
      </c>
      <c r="Q237" s="161">
        <v>4.4999999999999999E-4</v>
      </c>
      <c r="R237" s="161">
        <f>Q237*H237</f>
        <v>0.52249499999999993</v>
      </c>
      <c r="S237" s="161">
        <v>0</v>
      </c>
      <c r="T237" s="162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3" t="s">
        <v>169</v>
      </c>
      <c r="AT237" s="163" t="s">
        <v>131</v>
      </c>
      <c r="AU237" s="163" t="s">
        <v>136</v>
      </c>
      <c r="AY237" s="17" t="s">
        <v>127</v>
      </c>
      <c r="BE237" s="164">
        <f>IF(N237="základná",J237,0)</f>
        <v>0</v>
      </c>
      <c r="BF237" s="164">
        <f>IF(N237="znížená",J237,0)</f>
        <v>0</v>
      </c>
      <c r="BG237" s="164">
        <f>IF(N237="zákl. prenesená",J237,0)</f>
        <v>0</v>
      </c>
      <c r="BH237" s="164">
        <f>IF(N237="zníž. prenesená",J237,0)</f>
        <v>0</v>
      </c>
      <c r="BI237" s="164">
        <f>IF(N237="nulová",J237,0)</f>
        <v>0</v>
      </c>
      <c r="BJ237" s="17" t="s">
        <v>136</v>
      </c>
      <c r="BK237" s="164">
        <f>ROUND(I237*H237,2)</f>
        <v>0</v>
      </c>
      <c r="BL237" s="17" t="s">
        <v>169</v>
      </c>
      <c r="BM237" s="163" t="s">
        <v>487</v>
      </c>
    </row>
    <row r="238" spans="1:65" s="13" customFormat="1" ht="11.25">
      <c r="B238" s="165"/>
      <c r="D238" s="166" t="s">
        <v>138</v>
      </c>
      <c r="E238" s="167" t="s">
        <v>1</v>
      </c>
      <c r="F238" s="168" t="s">
        <v>488</v>
      </c>
      <c r="H238" s="169">
        <v>1161.0999999999999</v>
      </c>
      <c r="I238" s="170"/>
      <c r="L238" s="165"/>
      <c r="M238" s="171"/>
      <c r="N238" s="172"/>
      <c r="O238" s="172"/>
      <c r="P238" s="172"/>
      <c r="Q238" s="172"/>
      <c r="R238" s="172"/>
      <c r="S238" s="172"/>
      <c r="T238" s="173"/>
      <c r="AT238" s="167" t="s">
        <v>138</v>
      </c>
      <c r="AU238" s="167" t="s">
        <v>136</v>
      </c>
      <c r="AV238" s="13" t="s">
        <v>136</v>
      </c>
      <c r="AW238" s="13" t="s">
        <v>29</v>
      </c>
      <c r="AX238" s="13" t="s">
        <v>80</v>
      </c>
      <c r="AY238" s="167" t="s">
        <v>127</v>
      </c>
    </row>
    <row r="239" spans="1:65" s="2" customFormat="1" ht="33" customHeight="1">
      <c r="A239" s="33"/>
      <c r="B239" s="150"/>
      <c r="C239" s="174" t="s">
        <v>489</v>
      </c>
      <c r="D239" s="174" t="s">
        <v>141</v>
      </c>
      <c r="E239" s="175" t="s">
        <v>490</v>
      </c>
      <c r="F239" s="176" t="s">
        <v>491</v>
      </c>
      <c r="G239" s="177" t="s">
        <v>166</v>
      </c>
      <c r="H239" s="178">
        <v>1161.0999999999999</v>
      </c>
      <c r="I239" s="179"/>
      <c r="J239" s="180">
        <f>ROUND(I239*H239,2)</f>
        <v>0</v>
      </c>
      <c r="K239" s="181"/>
      <c r="L239" s="182"/>
      <c r="M239" s="183" t="s">
        <v>1</v>
      </c>
      <c r="N239" s="184" t="s">
        <v>38</v>
      </c>
      <c r="O239" s="61"/>
      <c r="P239" s="161">
        <f>O239*H239</f>
        <v>0</v>
      </c>
      <c r="Q239" s="161">
        <v>1.0840000000000001E-2</v>
      </c>
      <c r="R239" s="161">
        <f>Q239*H239</f>
        <v>12.586323999999999</v>
      </c>
      <c r="S239" s="161">
        <v>0</v>
      </c>
      <c r="T239" s="162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3" t="s">
        <v>284</v>
      </c>
      <c r="AT239" s="163" t="s">
        <v>141</v>
      </c>
      <c r="AU239" s="163" t="s">
        <v>136</v>
      </c>
      <c r="AY239" s="17" t="s">
        <v>127</v>
      </c>
      <c r="BE239" s="164">
        <f>IF(N239="základná",J239,0)</f>
        <v>0</v>
      </c>
      <c r="BF239" s="164">
        <f>IF(N239="znížená",J239,0)</f>
        <v>0</v>
      </c>
      <c r="BG239" s="164">
        <f>IF(N239="zákl. prenesená",J239,0)</f>
        <v>0</v>
      </c>
      <c r="BH239" s="164">
        <f>IF(N239="zníž. prenesená",J239,0)</f>
        <v>0</v>
      </c>
      <c r="BI239" s="164">
        <f>IF(N239="nulová",J239,0)</f>
        <v>0</v>
      </c>
      <c r="BJ239" s="17" t="s">
        <v>136</v>
      </c>
      <c r="BK239" s="164">
        <f>ROUND(I239*H239,2)</f>
        <v>0</v>
      </c>
      <c r="BL239" s="17" t="s">
        <v>169</v>
      </c>
      <c r="BM239" s="163" t="s">
        <v>492</v>
      </c>
    </row>
    <row r="240" spans="1:65" s="2" customFormat="1" ht="24.2" customHeight="1">
      <c r="A240" s="33"/>
      <c r="B240" s="150"/>
      <c r="C240" s="151" t="s">
        <v>284</v>
      </c>
      <c r="D240" s="151" t="s">
        <v>131</v>
      </c>
      <c r="E240" s="152" t="s">
        <v>309</v>
      </c>
      <c r="F240" s="153" t="s">
        <v>310</v>
      </c>
      <c r="G240" s="154" t="s">
        <v>134</v>
      </c>
      <c r="H240" s="155">
        <v>6</v>
      </c>
      <c r="I240" s="156"/>
      <c r="J240" s="157">
        <f>ROUND(I240*H240,2)</f>
        <v>0</v>
      </c>
      <c r="K240" s="158"/>
      <c r="L240" s="34"/>
      <c r="M240" s="159" t="s">
        <v>1</v>
      </c>
      <c r="N240" s="160" t="s">
        <v>38</v>
      </c>
      <c r="O240" s="61"/>
      <c r="P240" s="161">
        <f>O240*H240</f>
        <v>0</v>
      </c>
      <c r="Q240" s="161">
        <v>8.7000000000000001E-4</v>
      </c>
      <c r="R240" s="161">
        <f>Q240*H240</f>
        <v>5.2199999999999998E-3</v>
      </c>
      <c r="S240" s="161">
        <v>0</v>
      </c>
      <c r="T240" s="162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3" t="s">
        <v>169</v>
      </c>
      <c r="AT240" s="163" t="s">
        <v>131</v>
      </c>
      <c r="AU240" s="163" t="s">
        <v>136</v>
      </c>
      <c r="AY240" s="17" t="s">
        <v>127</v>
      </c>
      <c r="BE240" s="164">
        <f>IF(N240="základná",J240,0)</f>
        <v>0</v>
      </c>
      <c r="BF240" s="164">
        <f>IF(N240="znížená",J240,0)</f>
        <v>0</v>
      </c>
      <c r="BG240" s="164">
        <f>IF(N240="zákl. prenesená",J240,0)</f>
        <v>0</v>
      </c>
      <c r="BH240" s="164">
        <f>IF(N240="zníž. prenesená",J240,0)</f>
        <v>0</v>
      </c>
      <c r="BI240" s="164">
        <f>IF(N240="nulová",J240,0)</f>
        <v>0</v>
      </c>
      <c r="BJ240" s="17" t="s">
        <v>136</v>
      </c>
      <c r="BK240" s="164">
        <f>ROUND(I240*H240,2)</f>
        <v>0</v>
      </c>
      <c r="BL240" s="17" t="s">
        <v>169</v>
      </c>
      <c r="BM240" s="163" t="s">
        <v>493</v>
      </c>
    </row>
    <row r="241" spans="1:65" s="2" customFormat="1" ht="33" customHeight="1">
      <c r="A241" s="33"/>
      <c r="B241" s="150"/>
      <c r="C241" s="174" t="s">
        <v>277</v>
      </c>
      <c r="D241" s="174" t="s">
        <v>141</v>
      </c>
      <c r="E241" s="175" t="s">
        <v>304</v>
      </c>
      <c r="F241" s="176" t="s">
        <v>305</v>
      </c>
      <c r="G241" s="177" t="s">
        <v>134</v>
      </c>
      <c r="H241" s="178">
        <v>6</v>
      </c>
      <c r="I241" s="179"/>
      <c r="J241" s="180">
        <f>ROUND(I241*H241,2)</f>
        <v>0</v>
      </c>
      <c r="K241" s="181"/>
      <c r="L241" s="182"/>
      <c r="M241" s="183" t="s">
        <v>1</v>
      </c>
      <c r="N241" s="184" t="s">
        <v>38</v>
      </c>
      <c r="O241" s="61"/>
      <c r="P241" s="161">
        <f>O241*H241</f>
        <v>0</v>
      </c>
      <c r="Q241" s="161">
        <v>0.32</v>
      </c>
      <c r="R241" s="161">
        <f>Q241*H241</f>
        <v>1.92</v>
      </c>
      <c r="S241" s="161">
        <v>0</v>
      </c>
      <c r="T241" s="162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3" t="s">
        <v>284</v>
      </c>
      <c r="AT241" s="163" t="s">
        <v>141</v>
      </c>
      <c r="AU241" s="163" t="s">
        <v>136</v>
      </c>
      <c r="AY241" s="17" t="s">
        <v>127</v>
      </c>
      <c r="BE241" s="164">
        <f>IF(N241="základná",J241,0)</f>
        <v>0</v>
      </c>
      <c r="BF241" s="164">
        <f>IF(N241="znížená",J241,0)</f>
        <v>0</v>
      </c>
      <c r="BG241" s="164">
        <f>IF(N241="zákl. prenesená",J241,0)</f>
        <v>0</v>
      </c>
      <c r="BH241" s="164">
        <f>IF(N241="zníž. prenesená",J241,0)</f>
        <v>0</v>
      </c>
      <c r="BI241" s="164">
        <f>IF(N241="nulová",J241,0)</f>
        <v>0</v>
      </c>
      <c r="BJ241" s="17" t="s">
        <v>136</v>
      </c>
      <c r="BK241" s="164">
        <f>ROUND(I241*H241,2)</f>
        <v>0</v>
      </c>
      <c r="BL241" s="17" t="s">
        <v>169</v>
      </c>
      <c r="BM241" s="163" t="s">
        <v>494</v>
      </c>
    </row>
    <row r="242" spans="1:65" s="13" customFormat="1" ht="11.25">
      <c r="B242" s="165"/>
      <c r="D242" s="166" t="s">
        <v>138</v>
      </c>
      <c r="E242" s="167" t="s">
        <v>1</v>
      </c>
      <c r="F242" s="168" t="s">
        <v>307</v>
      </c>
      <c r="H242" s="169">
        <v>6</v>
      </c>
      <c r="I242" s="170"/>
      <c r="L242" s="165"/>
      <c r="M242" s="171"/>
      <c r="N242" s="172"/>
      <c r="O242" s="172"/>
      <c r="P242" s="172"/>
      <c r="Q242" s="172"/>
      <c r="R242" s="172"/>
      <c r="S242" s="172"/>
      <c r="T242" s="173"/>
      <c r="AT242" s="167" t="s">
        <v>138</v>
      </c>
      <c r="AU242" s="167" t="s">
        <v>136</v>
      </c>
      <c r="AV242" s="13" t="s">
        <v>136</v>
      </c>
      <c r="AW242" s="13" t="s">
        <v>29</v>
      </c>
      <c r="AX242" s="13" t="s">
        <v>80</v>
      </c>
      <c r="AY242" s="167" t="s">
        <v>127</v>
      </c>
    </row>
    <row r="243" spans="1:65" s="12" customFormat="1" ht="25.9" customHeight="1">
      <c r="B243" s="137"/>
      <c r="D243" s="138" t="s">
        <v>71</v>
      </c>
      <c r="E243" s="139" t="s">
        <v>141</v>
      </c>
      <c r="F243" s="139" t="s">
        <v>327</v>
      </c>
      <c r="I243" s="140"/>
      <c r="J243" s="141">
        <f>BK243</f>
        <v>0</v>
      </c>
      <c r="L243" s="137"/>
      <c r="M243" s="142"/>
      <c r="N243" s="143"/>
      <c r="O243" s="143"/>
      <c r="P243" s="144">
        <f>P244+P255</f>
        <v>0</v>
      </c>
      <c r="Q243" s="143"/>
      <c r="R243" s="144">
        <f>R244+R255</f>
        <v>0.28608</v>
      </c>
      <c r="S243" s="143"/>
      <c r="T243" s="145">
        <f>T244+T255</f>
        <v>0</v>
      </c>
      <c r="AR243" s="138" t="s">
        <v>128</v>
      </c>
      <c r="AT243" s="146" t="s">
        <v>71</v>
      </c>
      <c r="AU243" s="146" t="s">
        <v>72</v>
      </c>
      <c r="AY243" s="138" t="s">
        <v>127</v>
      </c>
      <c r="BK243" s="147">
        <f>BK244+BK255</f>
        <v>0</v>
      </c>
    </row>
    <row r="244" spans="1:65" s="12" customFormat="1" ht="22.9" customHeight="1">
      <c r="B244" s="137"/>
      <c r="D244" s="138" t="s">
        <v>71</v>
      </c>
      <c r="E244" s="148" t="s">
        <v>495</v>
      </c>
      <c r="F244" s="148" t="s">
        <v>496</v>
      </c>
      <c r="I244" s="140"/>
      <c r="J244" s="149">
        <f>BK244</f>
        <v>0</v>
      </c>
      <c r="L244" s="137"/>
      <c r="M244" s="142"/>
      <c r="N244" s="143"/>
      <c r="O244" s="143"/>
      <c r="P244" s="144">
        <f>SUM(P245:P254)</f>
        <v>0</v>
      </c>
      <c r="Q244" s="143"/>
      <c r="R244" s="144">
        <f>SUM(R245:R254)</f>
        <v>0.28608</v>
      </c>
      <c r="S244" s="143"/>
      <c r="T244" s="145">
        <f>SUM(T245:T254)</f>
        <v>0</v>
      </c>
      <c r="AR244" s="138" t="s">
        <v>128</v>
      </c>
      <c r="AT244" s="146" t="s">
        <v>71</v>
      </c>
      <c r="AU244" s="146" t="s">
        <v>80</v>
      </c>
      <c r="AY244" s="138" t="s">
        <v>127</v>
      </c>
      <c r="BK244" s="147">
        <f>SUM(BK245:BK254)</f>
        <v>0</v>
      </c>
    </row>
    <row r="245" spans="1:65" s="2" customFormat="1" ht="24.2" customHeight="1">
      <c r="A245" s="33"/>
      <c r="B245" s="150"/>
      <c r="C245" s="151" t="s">
        <v>281</v>
      </c>
      <c r="D245" s="151" t="s">
        <v>131</v>
      </c>
      <c r="E245" s="152" t="s">
        <v>497</v>
      </c>
      <c r="F245" s="153" t="s">
        <v>498</v>
      </c>
      <c r="G245" s="154" t="s">
        <v>166</v>
      </c>
      <c r="H245" s="155">
        <v>224</v>
      </c>
      <c r="I245" s="156"/>
      <c r="J245" s="157">
        <f>ROUND(I245*H245,2)</f>
        <v>0</v>
      </c>
      <c r="K245" s="158"/>
      <c r="L245" s="34"/>
      <c r="M245" s="159" t="s">
        <v>1</v>
      </c>
      <c r="N245" s="160" t="s">
        <v>38</v>
      </c>
      <c r="O245" s="61"/>
      <c r="P245" s="161">
        <f>O245*H245</f>
        <v>0</v>
      </c>
      <c r="Q245" s="161">
        <v>1.2700000000000001E-3</v>
      </c>
      <c r="R245" s="161">
        <f>Q245*H245</f>
        <v>0.28448000000000001</v>
      </c>
      <c r="S245" s="161">
        <v>0</v>
      </c>
      <c r="T245" s="162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3" t="s">
        <v>333</v>
      </c>
      <c r="AT245" s="163" t="s">
        <v>131</v>
      </c>
      <c r="AU245" s="163" t="s">
        <v>136</v>
      </c>
      <c r="AY245" s="17" t="s">
        <v>127</v>
      </c>
      <c r="BE245" s="164">
        <f>IF(N245="základná",J245,0)</f>
        <v>0</v>
      </c>
      <c r="BF245" s="164">
        <f>IF(N245="znížená",J245,0)</f>
        <v>0</v>
      </c>
      <c r="BG245" s="164">
        <f>IF(N245="zákl. prenesená",J245,0)</f>
        <v>0</v>
      </c>
      <c r="BH245" s="164">
        <f>IF(N245="zníž. prenesená",J245,0)</f>
        <v>0</v>
      </c>
      <c r="BI245" s="164">
        <f>IF(N245="nulová",J245,0)</f>
        <v>0</v>
      </c>
      <c r="BJ245" s="17" t="s">
        <v>136</v>
      </c>
      <c r="BK245" s="164">
        <f>ROUND(I245*H245,2)</f>
        <v>0</v>
      </c>
      <c r="BL245" s="17" t="s">
        <v>333</v>
      </c>
      <c r="BM245" s="163" t="s">
        <v>499</v>
      </c>
    </row>
    <row r="246" spans="1:65" s="15" customFormat="1" ht="11.25">
      <c r="B246" s="193"/>
      <c r="D246" s="166" t="s">
        <v>138</v>
      </c>
      <c r="E246" s="194" t="s">
        <v>1</v>
      </c>
      <c r="F246" s="195" t="s">
        <v>481</v>
      </c>
      <c r="H246" s="194" t="s">
        <v>1</v>
      </c>
      <c r="I246" s="196"/>
      <c r="L246" s="193"/>
      <c r="M246" s="197"/>
      <c r="N246" s="198"/>
      <c r="O246" s="198"/>
      <c r="P246" s="198"/>
      <c r="Q246" s="198"/>
      <c r="R246" s="198"/>
      <c r="S246" s="198"/>
      <c r="T246" s="199"/>
      <c r="AT246" s="194" t="s">
        <v>138</v>
      </c>
      <c r="AU246" s="194" t="s">
        <v>136</v>
      </c>
      <c r="AV246" s="15" t="s">
        <v>80</v>
      </c>
      <c r="AW246" s="15" t="s">
        <v>29</v>
      </c>
      <c r="AX246" s="15" t="s">
        <v>72</v>
      </c>
      <c r="AY246" s="194" t="s">
        <v>127</v>
      </c>
    </row>
    <row r="247" spans="1:65" s="15" customFormat="1" ht="11.25">
      <c r="B247" s="193"/>
      <c r="D247" s="166" t="s">
        <v>138</v>
      </c>
      <c r="E247" s="194" t="s">
        <v>1</v>
      </c>
      <c r="F247" s="195" t="s">
        <v>482</v>
      </c>
      <c r="H247" s="194" t="s">
        <v>1</v>
      </c>
      <c r="I247" s="196"/>
      <c r="L247" s="193"/>
      <c r="M247" s="197"/>
      <c r="N247" s="198"/>
      <c r="O247" s="198"/>
      <c r="P247" s="198"/>
      <c r="Q247" s="198"/>
      <c r="R247" s="198"/>
      <c r="S247" s="198"/>
      <c r="T247" s="199"/>
      <c r="AT247" s="194" t="s">
        <v>138</v>
      </c>
      <c r="AU247" s="194" t="s">
        <v>136</v>
      </c>
      <c r="AV247" s="15" t="s">
        <v>80</v>
      </c>
      <c r="AW247" s="15" t="s">
        <v>29</v>
      </c>
      <c r="AX247" s="15" t="s">
        <v>72</v>
      </c>
      <c r="AY247" s="194" t="s">
        <v>127</v>
      </c>
    </row>
    <row r="248" spans="1:65" s="13" customFormat="1" ht="11.25">
      <c r="B248" s="165"/>
      <c r="D248" s="166" t="s">
        <v>138</v>
      </c>
      <c r="E248" s="167" t="s">
        <v>1</v>
      </c>
      <c r="F248" s="168" t="s">
        <v>483</v>
      </c>
      <c r="H248" s="169">
        <v>224</v>
      </c>
      <c r="I248" s="170"/>
      <c r="L248" s="165"/>
      <c r="M248" s="171"/>
      <c r="N248" s="172"/>
      <c r="O248" s="172"/>
      <c r="P248" s="172"/>
      <c r="Q248" s="172"/>
      <c r="R248" s="172"/>
      <c r="S248" s="172"/>
      <c r="T248" s="173"/>
      <c r="AT248" s="167" t="s">
        <v>138</v>
      </c>
      <c r="AU248" s="167" t="s">
        <v>136</v>
      </c>
      <c r="AV248" s="13" t="s">
        <v>136</v>
      </c>
      <c r="AW248" s="13" t="s">
        <v>29</v>
      </c>
      <c r="AX248" s="13" t="s">
        <v>80</v>
      </c>
      <c r="AY248" s="167" t="s">
        <v>127</v>
      </c>
    </row>
    <row r="249" spans="1:65" s="2" customFormat="1" ht="16.5" customHeight="1">
      <c r="A249" s="33"/>
      <c r="B249" s="150"/>
      <c r="C249" s="151" t="s">
        <v>287</v>
      </c>
      <c r="D249" s="151" t="s">
        <v>131</v>
      </c>
      <c r="E249" s="152" t="s">
        <v>500</v>
      </c>
      <c r="F249" s="153" t="s">
        <v>501</v>
      </c>
      <c r="G249" s="154" t="s">
        <v>502</v>
      </c>
      <c r="H249" s="155">
        <v>128</v>
      </c>
      <c r="I249" s="156"/>
      <c r="J249" s="157">
        <f>ROUND(I249*H249,2)</f>
        <v>0</v>
      </c>
      <c r="K249" s="158"/>
      <c r="L249" s="34"/>
      <c r="M249" s="159" t="s">
        <v>1</v>
      </c>
      <c r="N249" s="160" t="s">
        <v>38</v>
      </c>
      <c r="O249" s="61"/>
      <c r="P249" s="161">
        <f>O249*H249</f>
        <v>0</v>
      </c>
      <c r="Q249" s="161">
        <v>0</v>
      </c>
      <c r="R249" s="161">
        <f>Q249*H249</f>
        <v>0</v>
      </c>
      <c r="S249" s="161">
        <v>0</v>
      </c>
      <c r="T249" s="162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3" t="s">
        <v>333</v>
      </c>
      <c r="AT249" s="163" t="s">
        <v>131</v>
      </c>
      <c r="AU249" s="163" t="s">
        <v>136</v>
      </c>
      <c r="AY249" s="17" t="s">
        <v>127</v>
      </c>
      <c r="BE249" s="164">
        <f>IF(N249="základná",J249,0)</f>
        <v>0</v>
      </c>
      <c r="BF249" s="164">
        <f>IF(N249="znížená",J249,0)</f>
        <v>0</v>
      </c>
      <c r="BG249" s="164">
        <f>IF(N249="zákl. prenesená",J249,0)</f>
        <v>0</v>
      </c>
      <c r="BH249" s="164">
        <f>IF(N249="zníž. prenesená",J249,0)</f>
        <v>0</v>
      </c>
      <c r="BI249" s="164">
        <f>IF(N249="nulová",J249,0)</f>
        <v>0</v>
      </c>
      <c r="BJ249" s="17" t="s">
        <v>136</v>
      </c>
      <c r="BK249" s="164">
        <f>ROUND(I249*H249,2)</f>
        <v>0</v>
      </c>
      <c r="BL249" s="17" t="s">
        <v>333</v>
      </c>
      <c r="BM249" s="163" t="s">
        <v>503</v>
      </c>
    </row>
    <row r="250" spans="1:65" s="15" customFormat="1" ht="11.25">
      <c r="B250" s="193"/>
      <c r="D250" s="166" t="s">
        <v>138</v>
      </c>
      <c r="E250" s="194" t="s">
        <v>1</v>
      </c>
      <c r="F250" s="195" t="s">
        <v>504</v>
      </c>
      <c r="H250" s="194" t="s">
        <v>1</v>
      </c>
      <c r="I250" s="196"/>
      <c r="L250" s="193"/>
      <c r="M250" s="197"/>
      <c r="N250" s="198"/>
      <c r="O250" s="198"/>
      <c r="P250" s="198"/>
      <c r="Q250" s="198"/>
      <c r="R250" s="198"/>
      <c r="S250" s="198"/>
      <c r="T250" s="199"/>
      <c r="AT250" s="194" t="s">
        <v>138</v>
      </c>
      <c r="AU250" s="194" t="s">
        <v>136</v>
      </c>
      <c r="AV250" s="15" t="s">
        <v>80</v>
      </c>
      <c r="AW250" s="15" t="s">
        <v>29</v>
      </c>
      <c r="AX250" s="15" t="s">
        <v>72</v>
      </c>
      <c r="AY250" s="194" t="s">
        <v>127</v>
      </c>
    </row>
    <row r="251" spans="1:65" s="15" customFormat="1" ht="11.25">
      <c r="B251" s="193"/>
      <c r="D251" s="166" t="s">
        <v>138</v>
      </c>
      <c r="E251" s="194" t="s">
        <v>1</v>
      </c>
      <c r="F251" s="195" t="s">
        <v>505</v>
      </c>
      <c r="H251" s="194" t="s">
        <v>1</v>
      </c>
      <c r="I251" s="196"/>
      <c r="L251" s="193"/>
      <c r="M251" s="197"/>
      <c r="N251" s="198"/>
      <c r="O251" s="198"/>
      <c r="P251" s="198"/>
      <c r="Q251" s="198"/>
      <c r="R251" s="198"/>
      <c r="S251" s="198"/>
      <c r="T251" s="199"/>
      <c r="AT251" s="194" t="s">
        <v>138</v>
      </c>
      <c r="AU251" s="194" t="s">
        <v>136</v>
      </c>
      <c r="AV251" s="15" t="s">
        <v>80</v>
      </c>
      <c r="AW251" s="15" t="s">
        <v>29</v>
      </c>
      <c r="AX251" s="15" t="s">
        <v>72</v>
      </c>
      <c r="AY251" s="194" t="s">
        <v>127</v>
      </c>
    </row>
    <row r="252" spans="1:65" s="15" customFormat="1" ht="11.25">
      <c r="B252" s="193"/>
      <c r="D252" s="166" t="s">
        <v>138</v>
      </c>
      <c r="E252" s="194" t="s">
        <v>1</v>
      </c>
      <c r="F252" s="195" t="s">
        <v>506</v>
      </c>
      <c r="H252" s="194" t="s">
        <v>1</v>
      </c>
      <c r="I252" s="196"/>
      <c r="L252" s="193"/>
      <c r="M252" s="197"/>
      <c r="N252" s="198"/>
      <c r="O252" s="198"/>
      <c r="P252" s="198"/>
      <c r="Q252" s="198"/>
      <c r="R252" s="198"/>
      <c r="S252" s="198"/>
      <c r="T252" s="199"/>
      <c r="AT252" s="194" t="s">
        <v>138</v>
      </c>
      <c r="AU252" s="194" t="s">
        <v>136</v>
      </c>
      <c r="AV252" s="15" t="s">
        <v>80</v>
      </c>
      <c r="AW252" s="15" t="s">
        <v>29</v>
      </c>
      <c r="AX252" s="15" t="s">
        <v>72</v>
      </c>
      <c r="AY252" s="194" t="s">
        <v>127</v>
      </c>
    </row>
    <row r="253" spans="1:65" s="13" customFormat="1" ht="11.25">
      <c r="B253" s="165"/>
      <c r="D253" s="166" t="s">
        <v>138</v>
      </c>
      <c r="E253" s="167" t="s">
        <v>1</v>
      </c>
      <c r="F253" s="168" t="s">
        <v>507</v>
      </c>
      <c r="H253" s="169">
        <v>128</v>
      </c>
      <c r="I253" s="170"/>
      <c r="L253" s="165"/>
      <c r="M253" s="171"/>
      <c r="N253" s="172"/>
      <c r="O253" s="172"/>
      <c r="P253" s="172"/>
      <c r="Q253" s="172"/>
      <c r="R253" s="172"/>
      <c r="S253" s="172"/>
      <c r="T253" s="173"/>
      <c r="AT253" s="167" t="s">
        <v>138</v>
      </c>
      <c r="AU253" s="167" t="s">
        <v>136</v>
      </c>
      <c r="AV253" s="13" t="s">
        <v>136</v>
      </c>
      <c r="AW253" s="13" t="s">
        <v>29</v>
      </c>
      <c r="AX253" s="13" t="s">
        <v>80</v>
      </c>
      <c r="AY253" s="167" t="s">
        <v>127</v>
      </c>
    </row>
    <row r="254" spans="1:65" s="2" customFormat="1" ht="21.75" customHeight="1">
      <c r="A254" s="33"/>
      <c r="B254" s="150"/>
      <c r="C254" s="151" t="s">
        <v>245</v>
      </c>
      <c r="D254" s="151" t="s">
        <v>131</v>
      </c>
      <c r="E254" s="152" t="s">
        <v>508</v>
      </c>
      <c r="F254" s="153" t="s">
        <v>509</v>
      </c>
      <c r="G254" s="154" t="s">
        <v>134</v>
      </c>
      <c r="H254" s="155">
        <v>4</v>
      </c>
      <c r="I254" s="156"/>
      <c r="J254" s="157">
        <f>ROUND(I254*H254,2)</f>
        <v>0</v>
      </c>
      <c r="K254" s="158"/>
      <c r="L254" s="34"/>
      <c r="M254" s="159" t="s">
        <v>1</v>
      </c>
      <c r="N254" s="160" t="s">
        <v>38</v>
      </c>
      <c r="O254" s="61"/>
      <c r="P254" s="161">
        <f>O254*H254</f>
        <v>0</v>
      </c>
      <c r="Q254" s="161">
        <v>4.0000000000000002E-4</v>
      </c>
      <c r="R254" s="161">
        <f>Q254*H254</f>
        <v>1.6000000000000001E-3</v>
      </c>
      <c r="S254" s="161">
        <v>0</v>
      </c>
      <c r="T254" s="162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3" t="s">
        <v>333</v>
      </c>
      <c r="AT254" s="163" t="s">
        <v>131</v>
      </c>
      <c r="AU254" s="163" t="s">
        <v>136</v>
      </c>
      <c r="AY254" s="17" t="s">
        <v>127</v>
      </c>
      <c r="BE254" s="164">
        <f>IF(N254="základná",J254,0)</f>
        <v>0</v>
      </c>
      <c r="BF254" s="164">
        <f>IF(N254="znížená",J254,0)</f>
        <v>0</v>
      </c>
      <c r="BG254" s="164">
        <f>IF(N254="zákl. prenesená",J254,0)</f>
        <v>0</v>
      </c>
      <c r="BH254" s="164">
        <f>IF(N254="zníž. prenesená",J254,0)</f>
        <v>0</v>
      </c>
      <c r="BI254" s="164">
        <f>IF(N254="nulová",J254,0)</f>
        <v>0</v>
      </c>
      <c r="BJ254" s="17" t="s">
        <v>136</v>
      </c>
      <c r="BK254" s="164">
        <f>ROUND(I254*H254,2)</f>
        <v>0</v>
      </c>
      <c r="BL254" s="17" t="s">
        <v>333</v>
      </c>
      <c r="BM254" s="163" t="s">
        <v>510</v>
      </c>
    </row>
    <row r="255" spans="1:65" s="12" customFormat="1" ht="22.9" customHeight="1">
      <c r="B255" s="137"/>
      <c r="D255" s="138" t="s">
        <v>71</v>
      </c>
      <c r="E255" s="148" t="s">
        <v>328</v>
      </c>
      <c r="F255" s="148" t="s">
        <v>329</v>
      </c>
      <c r="I255" s="140"/>
      <c r="J255" s="149">
        <f>BK255</f>
        <v>0</v>
      </c>
      <c r="L255" s="137"/>
      <c r="M255" s="142"/>
      <c r="N255" s="143"/>
      <c r="O255" s="143"/>
      <c r="P255" s="144">
        <f>P256</f>
        <v>0</v>
      </c>
      <c r="Q255" s="143"/>
      <c r="R255" s="144">
        <f>R256</f>
        <v>0</v>
      </c>
      <c r="S255" s="143"/>
      <c r="T255" s="145">
        <f>T256</f>
        <v>0</v>
      </c>
      <c r="AR255" s="138" t="s">
        <v>128</v>
      </c>
      <c r="AT255" s="146" t="s">
        <v>71</v>
      </c>
      <c r="AU255" s="146" t="s">
        <v>80</v>
      </c>
      <c r="AY255" s="138" t="s">
        <v>127</v>
      </c>
      <c r="BK255" s="147">
        <f>BK256</f>
        <v>0</v>
      </c>
    </row>
    <row r="256" spans="1:65" s="2" customFormat="1" ht="24.2" customHeight="1">
      <c r="A256" s="33"/>
      <c r="B256" s="150"/>
      <c r="C256" s="151" t="s">
        <v>250</v>
      </c>
      <c r="D256" s="151" t="s">
        <v>131</v>
      </c>
      <c r="E256" s="152" t="s">
        <v>511</v>
      </c>
      <c r="F256" s="153" t="s">
        <v>512</v>
      </c>
      <c r="G256" s="154" t="s">
        <v>134</v>
      </c>
      <c r="H256" s="155">
        <v>1</v>
      </c>
      <c r="I256" s="156"/>
      <c r="J256" s="157">
        <f>ROUND(I256*H256,2)</f>
        <v>0</v>
      </c>
      <c r="K256" s="158"/>
      <c r="L256" s="34"/>
      <c r="M256" s="203" t="s">
        <v>1</v>
      </c>
      <c r="N256" s="204" t="s">
        <v>38</v>
      </c>
      <c r="O256" s="205"/>
      <c r="P256" s="206">
        <f>O256*H256</f>
        <v>0</v>
      </c>
      <c r="Q256" s="206">
        <v>0</v>
      </c>
      <c r="R256" s="206">
        <f>Q256*H256</f>
        <v>0</v>
      </c>
      <c r="S256" s="206">
        <v>0</v>
      </c>
      <c r="T256" s="207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3" t="s">
        <v>333</v>
      </c>
      <c r="AT256" s="163" t="s">
        <v>131</v>
      </c>
      <c r="AU256" s="163" t="s">
        <v>136</v>
      </c>
      <c r="AY256" s="17" t="s">
        <v>127</v>
      </c>
      <c r="BE256" s="164">
        <f>IF(N256="základná",J256,0)</f>
        <v>0</v>
      </c>
      <c r="BF256" s="164">
        <f>IF(N256="znížená",J256,0)</f>
        <v>0</v>
      </c>
      <c r="BG256" s="164">
        <f>IF(N256="zákl. prenesená",J256,0)</f>
        <v>0</v>
      </c>
      <c r="BH256" s="164">
        <f>IF(N256="zníž. prenesená",J256,0)</f>
        <v>0</v>
      </c>
      <c r="BI256" s="164">
        <f>IF(N256="nulová",J256,0)</f>
        <v>0</v>
      </c>
      <c r="BJ256" s="17" t="s">
        <v>136</v>
      </c>
      <c r="BK256" s="164">
        <f>ROUND(I256*H256,2)</f>
        <v>0</v>
      </c>
      <c r="BL256" s="17" t="s">
        <v>333</v>
      </c>
      <c r="BM256" s="163" t="s">
        <v>513</v>
      </c>
    </row>
    <row r="257" spans="1:31" s="2" customFormat="1" ht="6.95" customHeight="1">
      <c r="A257" s="33"/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34"/>
      <c r="M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</row>
  </sheetData>
  <autoFilter ref="C128:K256" xr:uid="{00000000-0009-0000-0000-000003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451"/>
  <sheetViews>
    <sheetView showGridLines="0" topLeftCell="A2" zoomScaleNormal="100" workbookViewId="0">
      <selection activeCell="C2" sqref="C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90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customHeight="1">
      <c r="B4" s="20"/>
      <c r="D4" s="21" t="s">
        <v>91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26.25" customHeight="1">
      <c r="B7" s="20"/>
      <c r="E7" s="251" t="str">
        <f>'Rekapitulácia stavby'!K6</f>
        <v>Digitalizácia a automatizácia riadenia chovu hovädzieho dobytku na farme HD Póšfa</v>
      </c>
      <c r="F7" s="252"/>
      <c r="G7" s="252"/>
      <c r="H7" s="252"/>
      <c r="L7" s="20"/>
    </row>
    <row r="8" spans="1:46" s="2" customFormat="1" ht="12" customHeight="1">
      <c r="A8" s="33"/>
      <c r="B8" s="34"/>
      <c r="C8" s="33"/>
      <c r="D8" s="27" t="s">
        <v>92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0" t="s">
        <v>514</v>
      </c>
      <c r="F9" s="253"/>
      <c r="G9" s="253"/>
      <c r="H9" s="253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7" t="s">
        <v>17</v>
      </c>
      <c r="E11" s="33"/>
      <c r="F11" s="25" t="s">
        <v>1</v>
      </c>
      <c r="G11" s="33"/>
      <c r="H11" s="33"/>
      <c r="I11" s="27" t="s">
        <v>18</v>
      </c>
      <c r="J11" s="25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7" t="s">
        <v>19</v>
      </c>
      <c r="E12" s="33"/>
      <c r="F12" s="25" t="s">
        <v>20</v>
      </c>
      <c r="G12" s="33"/>
      <c r="H12" s="33"/>
      <c r="I12" s="27" t="s">
        <v>21</v>
      </c>
      <c r="J12" s="260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7" t="s">
        <v>22</v>
      </c>
      <c r="E14" s="33"/>
      <c r="F14" s="33"/>
      <c r="G14" s="33"/>
      <c r="H14" s="33"/>
      <c r="I14" s="27" t="s">
        <v>23</v>
      </c>
      <c r="J14" s="25" t="str">
        <f>IF('Rekapitulácia stavby'!AN10="","",'Rekapitulácia stavby'!AN10)</f>
        <v>00191434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5" t="str">
        <f>IF('Rekapitulácia stavby'!E11="","",'Rekapitulácia stavby'!E11)</f>
        <v>Poľnonospodárské družstvo Holice - družstvo</v>
      </c>
      <c r="F15" s="33"/>
      <c r="G15" s="33"/>
      <c r="H15" s="33"/>
      <c r="I15" s="27" t="s">
        <v>25</v>
      </c>
      <c r="J15" s="25" t="str">
        <f>IF('Rekapitulácia stavby'!AN11="","",'Rekapitulácia stavby'!AN11)</f>
        <v>SK2020365666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7" t="s">
        <v>26</v>
      </c>
      <c r="E17" s="33"/>
      <c r="F17" s="33"/>
      <c r="G17" s="33"/>
      <c r="H17" s="33"/>
      <c r="I17" s="27" t="s">
        <v>23</v>
      </c>
      <c r="J17" s="28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4" t="str">
        <f>'Rekapitulácia stavby'!E14</f>
        <v>Vyplň údaj</v>
      </c>
      <c r="F18" s="231"/>
      <c r="G18" s="231"/>
      <c r="H18" s="231"/>
      <c r="I18" s="27" t="s">
        <v>25</v>
      </c>
      <c r="J18" s="28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7" t="s">
        <v>28</v>
      </c>
      <c r="E20" s="33"/>
      <c r="F20" s="33"/>
      <c r="G20" s="33"/>
      <c r="H20" s="33"/>
      <c r="I20" s="27" t="s">
        <v>23</v>
      </c>
      <c r="J20" s="25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5"/>
      <c r="F21" s="33"/>
      <c r="G21" s="33"/>
      <c r="H21" s="33"/>
      <c r="I21" s="27" t="s">
        <v>25</v>
      </c>
      <c r="J21" s="25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7" t="s">
        <v>30</v>
      </c>
      <c r="E23" s="33"/>
      <c r="F23" s="33"/>
      <c r="G23" s="33"/>
      <c r="H23" s="33"/>
      <c r="I23" s="27" t="s">
        <v>23</v>
      </c>
      <c r="J23" s="25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5"/>
      <c r="F24" s="33"/>
      <c r="G24" s="33"/>
      <c r="H24" s="33"/>
      <c r="I24" s="27" t="s">
        <v>25</v>
      </c>
      <c r="J24" s="25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7" t="s">
        <v>31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7"/>
      <c r="B27" s="98"/>
      <c r="C27" s="97"/>
      <c r="D27" s="97"/>
      <c r="E27" s="236" t="s">
        <v>1</v>
      </c>
      <c r="F27" s="236"/>
      <c r="G27" s="236"/>
      <c r="H27" s="236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9"/>
      <c r="E29" s="69"/>
      <c r="F29" s="69"/>
      <c r="G29" s="69"/>
      <c r="H29" s="69"/>
      <c r="I29" s="69"/>
      <c r="J29" s="69"/>
      <c r="K29" s="69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0" t="s">
        <v>32</v>
      </c>
      <c r="E30" s="33"/>
      <c r="F30" s="33"/>
      <c r="G30" s="33"/>
      <c r="H30" s="33"/>
      <c r="I30" s="33"/>
      <c r="J30" s="74">
        <f>ROUND(J132,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9"/>
      <c r="E31" s="69"/>
      <c r="F31" s="69"/>
      <c r="G31" s="69"/>
      <c r="H31" s="69"/>
      <c r="I31" s="69"/>
      <c r="J31" s="69"/>
      <c r="K31" s="69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34</v>
      </c>
      <c r="G32" s="33"/>
      <c r="H32" s="33"/>
      <c r="I32" s="37" t="s">
        <v>33</v>
      </c>
      <c r="J32" s="37" t="s">
        <v>35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1" t="s">
        <v>36</v>
      </c>
      <c r="E33" s="39" t="s">
        <v>37</v>
      </c>
      <c r="F33" s="102">
        <f>ROUND((SUM(BE132:BE450)),  2)</f>
        <v>0</v>
      </c>
      <c r="G33" s="103"/>
      <c r="H33" s="103"/>
      <c r="I33" s="104">
        <v>0.2</v>
      </c>
      <c r="J33" s="102">
        <f>ROUND(((SUM(BE132:BE450))*I33),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38</v>
      </c>
      <c r="F34" s="102">
        <f>ROUND((SUM(BF132:BF450)),  2)</f>
        <v>0</v>
      </c>
      <c r="G34" s="103"/>
      <c r="H34" s="103"/>
      <c r="I34" s="104">
        <v>0.2</v>
      </c>
      <c r="J34" s="102">
        <f>ROUND(((SUM(BF132:BF450))*I34),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7" t="s">
        <v>39</v>
      </c>
      <c r="F35" s="105">
        <f>ROUND((SUM(BG132:BG450)),  2)</f>
        <v>0</v>
      </c>
      <c r="G35" s="33"/>
      <c r="H35" s="33"/>
      <c r="I35" s="106">
        <v>0.2</v>
      </c>
      <c r="J35" s="105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7" t="s">
        <v>40</v>
      </c>
      <c r="F36" s="105">
        <f>ROUND((SUM(BH132:BH450)),  2)</f>
        <v>0</v>
      </c>
      <c r="G36" s="33"/>
      <c r="H36" s="33"/>
      <c r="I36" s="106">
        <v>0.2</v>
      </c>
      <c r="J36" s="105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41</v>
      </c>
      <c r="F37" s="102">
        <f>ROUND((SUM(BI132:BI450)),  2)</f>
        <v>0</v>
      </c>
      <c r="G37" s="103"/>
      <c r="H37" s="103"/>
      <c r="I37" s="104">
        <v>0</v>
      </c>
      <c r="J37" s="102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42</v>
      </c>
      <c r="E39" s="63"/>
      <c r="F39" s="63"/>
      <c r="G39" s="109" t="s">
        <v>43</v>
      </c>
      <c r="H39" s="110" t="s">
        <v>44</v>
      </c>
      <c r="I39" s="63"/>
      <c r="J39" s="111">
        <f>SUM(J30:J37)</f>
        <v>0</v>
      </c>
      <c r="K39" s="112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6"/>
      <c r="D50" s="47" t="s">
        <v>45</v>
      </c>
      <c r="E50" s="48"/>
      <c r="F50" s="48"/>
      <c r="G50" s="47" t="s">
        <v>46</v>
      </c>
      <c r="H50" s="48"/>
      <c r="I50" s="48"/>
      <c r="J50" s="48"/>
      <c r="K50" s="48"/>
      <c r="L50" s="46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3"/>
      <c r="B61" s="34"/>
      <c r="C61" s="33"/>
      <c r="D61" s="49" t="s">
        <v>47</v>
      </c>
      <c r="E61" s="36"/>
      <c r="F61" s="113" t="s">
        <v>48</v>
      </c>
      <c r="G61" s="49" t="s">
        <v>47</v>
      </c>
      <c r="H61" s="36"/>
      <c r="I61" s="36"/>
      <c r="J61" s="114" t="s">
        <v>48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3"/>
      <c r="B65" s="34"/>
      <c r="C65" s="33"/>
      <c r="D65" s="47" t="s">
        <v>49</v>
      </c>
      <c r="E65" s="50"/>
      <c r="F65" s="50"/>
      <c r="G65" s="47" t="s">
        <v>50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0"/>
      <c r="G66" s="256"/>
      <c r="H66" s="256"/>
      <c r="I66" s="256"/>
      <c r="J66" s="256"/>
      <c r="L66" s="20"/>
    </row>
    <row r="67" spans="1:31" ht="11.25">
      <c r="B67" s="20"/>
      <c r="G67" s="256"/>
      <c r="H67" s="256"/>
      <c r="I67" s="256"/>
      <c r="J67" s="256"/>
      <c r="L67" s="20"/>
    </row>
    <row r="68" spans="1:31" ht="11.25">
      <c r="B68" s="20"/>
      <c r="G68" s="256"/>
      <c r="H68" s="256"/>
      <c r="I68" s="256"/>
      <c r="J68" s="256"/>
      <c r="L68" s="20"/>
    </row>
    <row r="69" spans="1:31" ht="11.25">
      <c r="B69" s="20"/>
      <c r="G69" s="256"/>
      <c r="H69" s="256"/>
      <c r="I69" s="256"/>
      <c r="J69" s="256"/>
      <c r="L69" s="20"/>
    </row>
    <row r="70" spans="1:31" ht="11.25">
      <c r="B70" s="20"/>
      <c r="G70" s="256"/>
      <c r="H70" s="256"/>
      <c r="I70" s="256"/>
      <c r="J70" s="256"/>
      <c r="L70" s="20"/>
    </row>
    <row r="71" spans="1:31" ht="11.25">
      <c r="B71" s="20"/>
      <c r="G71" s="256"/>
      <c r="H71" s="256"/>
      <c r="I71" s="256"/>
      <c r="J71" s="256"/>
      <c r="L71" s="20"/>
    </row>
    <row r="72" spans="1:31" ht="11.25">
      <c r="B72" s="20"/>
      <c r="G72" s="256"/>
      <c r="H72" s="256"/>
      <c r="I72" s="256"/>
      <c r="J72" s="256"/>
      <c r="L72" s="20"/>
    </row>
    <row r="73" spans="1:31" ht="11.25">
      <c r="B73" s="20"/>
      <c r="G73" s="256"/>
      <c r="H73" s="256"/>
      <c r="I73" s="256"/>
      <c r="J73" s="256"/>
      <c r="L73" s="20"/>
    </row>
    <row r="74" spans="1:31" ht="11.25">
      <c r="B74" s="20"/>
      <c r="G74" s="256"/>
      <c r="H74" s="256"/>
      <c r="I74" s="256"/>
      <c r="J74" s="256"/>
      <c r="L74" s="20"/>
    </row>
    <row r="75" spans="1:31" ht="11.25">
      <c r="B75" s="20"/>
      <c r="G75" s="256"/>
      <c r="H75" s="256"/>
      <c r="I75" s="256"/>
      <c r="J75" s="256"/>
      <c r="L75" s="20"/>
    </row>
    <row r="76" spans="1:31" s="2" customFormat="1" ht="12.75">
      <c r="A76" s="33"/>
      <c r="B76" s="34"/>
      <c r="C76" s="33"/>
      <c r="D76" s="49" t="s">
        <v>47</v>
      </c>
      <c r="E76" s="36"/>
      <c r="F76" s="113" t="s">
        <v>48</v>
      </c>
      <c r="G76" s="49" t="s">
        <v>47</v>
      </c>
      <c r="H76" s="36"/>
      <c r="I76" s="36"/>
      <c r="J76" s="114" t="s">
        <v>48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1" t="s">
        <v>94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1" t="str">
        <f>E7</f>
        <v>Digitalizácia a automatizácia riadenia chovu hovädzieho dobytku na farme HD Póšfa</v>
      </c>
      <c r="F85" s="252"/>
      <c r="G85" s="252"/>
      <c r="H85" s="252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7" t="s">
        <v>92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0" t="str">
        <f>E9</f>
        <v xml:space="preserve">SO-04 - Dojáreň </v>
      </c>
      <c r="F87" s="253"/>
      <c r="G87" s="253"/>
      <c r="H87" s="253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7" t="s">
        <v>19</v>
      </c>
      <c r="D89" s="33"/>
      <c r="E89" s="33"/>
      <c r="F89" s="25" t="str">
        <f>F12</f>
        <v>Póšfa</v>
      </c>
      <c r="G89" s="33"/>
      <c r="H89" s="33"/>
      <c r="I89" s="27" t="s">
        <v>21</v>
      </c>
      <c r="J89" s="260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7" t="s">
        <v>22</v>
      </c>
      <c r="D91" s="33"/>
      <c r="E91" s="33"/>
      <c r="F91" s="25" t="str">
        <f>E15</f>
        <v>Poľnonospodárské družstvo Holice - družstvo</v>
      </c>
      <c r="G91" s="33"/>
      <c r="H91" s="33"/>
      <c r="I91" s="27" t="s">
        <v>28</v>
      </c>
      <c r="J91" s="31">
        <f>E21</f>
        <v>0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7" t="s">
        <v>26</v>
      </c>
      <c r="D92" s="33"/>
      <c r="E92" s="33"/>
      <c r="F92" s="261" t="str">
        <f>IF(E18="","",E18)</f>
        <v>Vyplň údaj</v>
      </c>
      <c r="G92" s="33"/>
      <c r="H92" s="33"/>
      <c r="I92" s="27" t="s">
        <v>30</v>
      </c>
      <c r="J92" s="31">
        <f>E24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95</v>
      </c>
      <c r="D94" s="107"/>
      <c r="E94" s="107"/>
      <c r="F94" s="107"/>
      <c r="G94" s="107"/>
      <c r="H94" s="107"/>
      <c r="I94" s="107"/>
      <c r="J94" s="116" t="s">
        <v>96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97</v>
      </c>
      <c r="D96" s="33"/>
      <c r="E96" s="33"/>
      <c r="F96" s="33"/>
      <c r="G96" s="33"/>
      <c r="H96" s="33"/>
      <c r="I96" s="33"/>
      <c r="J96" s="74">
        <f>J132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7" t="s">
        <v>98</v>
      </c>
    </row>
    <row r="97" spans="2:12" s="9" customFormat="1" ht="24.95" customHeight="1">
      <c r="B97" s="118"/>
      <c r="D97" s="119" t="s">
        <v>99</v>
      </c>
      <c r="E97" s="120"/>
      <c r="F97" s="120"/>
      <c r="G97" s="120"/>
      <c r="H97" s="120"/>
      <c r="I97" s="120"/>
      <c r="J97" s="121">
        <f>J133</f>
        <v>0</v>
      </c>
      <c r="L97" s="118"/>
    </row>
    <row r="98" spans="2:12" s="10" customFormat="1" ht="19.899999999999999" customHeight="1">
      <c r="B98" s="122"/>
      <c r="D98" s="123" t="s">
        <v>344</v>
      </c>
      <c r="E98" s="124"/>
      <c r="F98" s="124"/>
      <c r="G98" s="124"/>
      <c r="H98" s="124"/>
      <c r="I98" s="124"/>
      <c r="J98" s="125">
        <f>J134</f>
        <v>0</v>
      </c>
      <c r="L98" s="122"/>
    </row>
    <row r="99" spans="2:12" s="10" customFormat="1" ht="19.899999999999999" customHeight="1">
      <c r="B99" s="122"/>
      <c r="D99" s="123" t="s">
        <v>345</v>
      </c>
      <c r="E99" s="124"/>
      <c r="F99" s="124"/>
      <c r="G99" s="124"/>
      <c r="H99" s="124"/>
      <c r="I99" s="124"/>
      <c r="J99" s="125">
        <f>J153</f>
        <v>0</v>
      </c>
      <c r="L99" s="122"/>
    </row>
    <row r="100" spans="2:12" s="10" customFormat="1" ht="19.899999999999999" customHeight="1">
      <c r="B100" s="122"/>
      <c r="D100" s="123" t="s">
        <v>102</v>
      </c>
      <c r="E100" s="124"/>
      <c r="F100" s="124"/>
      <c r="G100" s="124"/>
      <c r="H100" s="124"/>
      <c r="I100" s="124"/>
      <c r="J100" s="125">
        <f>J177</f>
        <v>0</v>
      </c>
      <c r="L100" s="122"/>
    </row>
    <row r="101" spans="2:12" s="10" customFormat="1" ht="19.899999999999999" customHeight="1">
      <c r="B101" s="122"/>
      <c r="D101" s="123" t="s">
        <v>515</v>
      </c>
      <c r="E101" s="124"/>
      <c r="F101" s="124"/>
      <c r="G101" s="124"/>
      <c r="H101" s="124"/>
      <c r="I101" s="124"/>
      <c r="J101" s="125">
        <f>J219</f>
        <v>0</v>
      </c>
      <c r="L101" s="122"/>
    </row>
    <row r="102" spans="2:12" s="10" customFormat="1" ht="19.899999999999999" customHeight="1">
      <c r="B102" s="122"/>
      <c r="D102" s="123" t="s">
        <v>103</v>
      </c>
      <c r="E102" s="124"/>
      <c r="F102" s="124"/>
      <c r="G102" s="124"/>
      <c r="H102" s="124"/>
      <c r="I102" s="124"/>
      <c r="J102" s="125">
        <f>J235</f>
        <v>0</v>
      </c>
      <c r="L102" s="122"/>
    </row>
    <row r="103" spans="2:12" s="9" customFormat="1" ht="24.95" customHeight="1">
      <c r="B103" s="118"/>
      <c r="D103" s="119" t="s">
        <v>107</v>
      </c>
      <c r="E103" s="120"/>
      <c r="F103" s="120"/>
      <c r="G103" s="120"/>
      <c r="H103" s="120"/>
      <c r="I103" s="120"/>
      <c r="J103" s="121">
        <f>J260</f>
        <v>0</v>
      </c>
      <c r="L103" s="118"/>
    </row>
    <row r="104" spans="2:12" s="10" customFormat="1" ht="19.899999999999999" customHeight="1">
      <c r="B104" s="122"/>
      <c r="D104" s="123" t="s">
        <v>108</v>
      </c>
      <c r="E104" s="124"/>
      <c r="F104" s="124"/>
      <c r="G104" s="124"/>
      <c r="H104" s="124"/>
      <c r="I104" s="124"/>
      <c r="J104" s="125">
        <f>J261</f>
        <v>0</v>
      </c>
      <c r="L104" s="122"/>
    </row>
    <row r="105" spans="2:12" s="10" customFormat="1" ht="19.899999999999999" customHeight="1">
      <c r="B105" s="122"/>
      <c r="D105" s="123" t="s">
        <v>346</v>
      </c>
      <c r="E105" s="124"/>
      <c r="F105" s="124"/>
      <c r="G105" s="124"/>
      <c r="H105" s="124"/>
      <c r="I105" s="124"/>
      <c r="J105" s="125">
        <f>J284</f>
        <v>0</v>
      </c>
      <c r="L105" s="122"/>
    </row>
    <row r="106" spans="2:12" s="10" customFormat="1" ht="19.899999999999999" customHeight="1">
      <c r="B106" s="122"/>
      <c r="D106" s="123" t="s">
        <v>516</v>
      </c>
      <c r="E106" s="124"/>
      <c r="F106" s="124"/>
      <c r="G106" s="124"/>
      <c r="H106" s="124"/>
      <c r="I106" s="124"/>
      <c r="J106" s="125">
        <f>J302</f>
        <v>0</v>
      </c>
      <c r="L106" s="122"/>
    </row>
    <row r="107" spans="2:12" s="10" customFormat="1" ht="19.899999999999999" customHeight="1">
      <c r="B107" s="122"/>
      <c r="D107" s="123" t="s">
        <v>347</v>
      </c>
      <c r="E107" s="124"/>
      <c r="F107" s="124"/>
      <c r="G107" s="124"/>
      <c r="H107" s="124"/>
      <c r="I107" s="124"/>
      <c r="J107" s="125">
        <f>J320</f>
        <v>0</v>
      </c>
      <c r="L107" s="122"/>
    </row>
    <row r="108" spans="2:12" s="10" customFormat="1" ht="19.899999999999999" customHeight="1">
      <c r="B108" s="122"/>
      <c r="D108" s="123" t="s">
        <v>517</v>
      </c>
      <c r="E108" s="124"/>
      <c r="F108" s="124"/>
      <c r="G108" s="124"/>
      <c r="H108" s="124"/>
      <c r="I108" s="124"/>
      <c r="J108" s="125">
        <f>J325</f>
        <v>0</v>
      </c>
      <c r="L108" s="122"/>
    </row>
    <row r="109" spans="2:12" s="10" customFormat="1" ht="19.899999999999999" customHeight="1">
      <c r="B109" s="122"/>
      <c r="D109" s="123" t="s">
        <v>109</v>
      </c>
      <c r="E109" s="124"/>
      <c r="F109" s="124"/>
      <c r="G109" s="124"/>
      <c r="H109" s="124"/>
      <c r="I109" s="124"/>
      <c r="J109" s="125">
        <f>J331</f>
        <v>0</v>
      </c>
      <c r="L109" s="122"/>
    </row>
    <row r="110" spans="2:12" s="9" customFormat="1" ht="24.95" customHeight="1">
      <c r="B110" s="118"/>
      <c r="D110" s="119" t="s">
        <v>518</v>
      </c>
      <c r="E110" s="120"/>
      <c r="F110" s="120"/>
      <c r="G110" s="120"/>
      <c r="H110" s="120"/>
      <c r="I110" s="120"/>
      <c r="J110" s="121">
        <f>J356</f>
        <v>0</v>
      </c>
      <c r="L110" s="118"/>
    </row>
    <row r="111" spans="2:12" s="10" customFormat="1" ht="19.899999999999999" customHeight="1">
      <c r="B111" s="122"/>
      <c r="D111" s="123" t="s">
        <v>519</v>
      </c>
      <c r="E111" s="124"/>
      <c r="F111" s="124"/>
      <c r="G111" s="124"/>
      <c r="H111" s="124"/>
      <c r="I111" s="124"/>
      <c r="J111" s="125">
        <f>J357</f>
        <v>0</v>
      </c>
      <c r="L111" s="122"/>
    </row>
    <row r="112" spans="2:12" s="10" customFormat="1" ht="19.899999999999999" customHeight="1">
      <c r="B112" s="122"/>
      <c r="D112" s="123" t="s">
        <v>520</v>
      </c>
      <c r="E112" s="124"/>
      <c r="F112" s="124"/>
      <c r="G112" s="124"/>
      <c r="H112" s="124"/>
      <c r="I112" s="124"/>
      <c r="J112" s="125">
        <f>J412</f>
        <v>0</v>
      </c>
      <c r="L112" s="122"/>
    </row>
    <row r="113" spans="1:31" s="2" customFormat="1" ht="21.7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6.95" customHeight="1">
      <c r="A114" s="33"/>
      <c r="B114" s="51"/>
      <c r="C114" s="52"/>
      <c r="D114" s="52"/>
      <c r="E114" s="52"/>
      <c r="F114" s="52"/>
      <c r="G114" s="52"/>
      <c r="H114" s="52"/>
      <c r="I114" s="52"/>
      <c r="J114" s="52"/>
      <c r="K114" s="52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6.95" customHeight="1">
      <c r="A118" s="33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4.95" customHeight="1">
      <c r="A119" s="33"/>
      <c r="B119" s="34"/>
      <c r="C119" s="21" t="s">
        <v>113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7" t="s">
        <v>15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26.25" customHeight="1">
      <c r="A122" s="33"/>
      <c r="B122" s="34"/>
      <c r="C122" s="33"/>
      <c r="D122" s="33"/>
      <c r="E122" s="251" t="str">
        <f>E7</f>
        <v>Digitalizácia a automatizácia riadenia chovu hovädzieho dobytku na farme HD Póšfa</v>
      </c>
      <c r="F122" s="252"/>
      <c r="G122" s="252"/>
      <c r="H122" s="252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7" t="s">
        <v>92</v>
      </c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3"/>
      <c r="D124" s="33"/>
      <c r="E124" s="210" t="str">
        <f>E9</f>
        <v xml:space="preserve">SO-04 - Dojáreň </v>
      </c>
      <c r="F124" s="253"/>
      <c r="G124" s="253"/>
      <c r="H124" s="253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7" t="s">
        <v>19</v>
      </c>
      <c r="D126" s="33"/>
      <c r="E126" s="33"/>
      <c r="F126" s="25" t="str">
        <f>F12</f>
        <v>Póšfa</v>
      </c>
      <c r="G126" s="33"/>
      <c r="H126" s="33"/>
      <c r="I126" s="27" t="s">
        <v>21</v>
      </c>
      <c r="J126" s="260" t="str">
        <f>IF(J12="","",J12)</f>
        <v>Vyplň údaj</v>
      </c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7" t="s">
        <v>22</v>
      </c>
      <c r="D128" s="33"/>
      <c r="E128" s="33"/>
      <c r="F128" s="25" t="str">
        <f>E15</f>
        <v>Poľnonospodárské družstvo Holice - družstvo</v>
      </c>
      <c r="G128" s="33"/>
      <c r="H128" s="33"/>
      <c r="I128" s="27" t="s">
        <v>28</v>
      </c>
      <c r="J128" s="31">
        <f>E21</f>
        <v>0</v>
      </c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7" t="s">
        <v>26</v>
      </c>
      <c r="D129" s="33"/>
      <c r="E129" s="33"/>
      <c r="F129" s="261" t="str">
        <f>IF(E18="","",E18)</f>
        <v>Vyplň údaj</v>
      </c>
      <c r="G129" s="33"/>
      <c r="H129" s="33"/>
      <c r="I129" s="27" t="s">
        <v>30</v>
      </c>
      <c r="J129" s="31">
        <f>E24</f>
        <v>0</v>
      </c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6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26"/>
      <c r="B131" s="127"/>
      <c r="C131" s="128" t="s">
        <v>114</v>
      </c>
      <c r="D131" s="129" t="s">
        <v>57</v>
      </c>
      <c r="E131" s="129" t="s">
        <v>53</v>
      </c>
      <c r="F131" s="129" t="s">
        <v>54</v>
      </c>
      <c r="G131" s="129" t="s">
        <v>115</v>
      </c>
      <c r="H131" s="129" t="s">
        <v>116</v>
      </c>
      <c r="I131" s="129" t="s">
        <v>117</v>
      </c>
      <c r="J131" s="130" t="s">
        <v>96</v>
      </c>
      <c r="K131" s="131" t="s">
        <v>118</v>
      </c>
      <c r="L131" s="132"/>
      <c r="M131" s="65" t="s">
        <v>1</v>
      </c>
      <c r="N131" s="66" t="s">
        <v>36</v>
      </c>
      <c r="O131" s="66" t="s">
        <v>119</v>
      </c>
      <c r="P131" s="66" t="s">
        <v>120</v>
      </c>
      <c r="Q131" s="66" t="s">
        <v>121</v>
      </c>
      <c r="R131" s="66" t="s">
        <v>122</v>
      </c>
      <c r="S131" s="66" t="s">
        <v>123</v>
      </c>
      <c r="T131" s="67" t="s">
        <v>124</v>
      </c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65" s="2" customFormat="1" ht="22.9" customHeight="1">
      <c r="A132" s="33"/>
      <c r="B132" s="34"/>
      <c r="C132" s="72" t="s">
        <v>97</v>
      </c>
      <c r="D132" s="33"/>
      <c r="E132" s="33"/>
      <c r="F132" s="33"/>
      <c r="G132" s="33"/>
      <c r="H132" s="33"/>
      <c r="I132" s="33"/>
      <c r="J132" s="133">
        <f>BK132</f>
        <v>0</v>
      </c>
      <c r="K132" s="33"/>
      <c r="L132" s="34"/>
      <c r="M132" s="68"/>
      <c r="N132" s="59"/>
      <c r="O132" s="69"/>
      <c r="P132" s="134">
        <f>P133+P260+P356</f>
        <v>0</v>
      </c>
      <c r="Q132" s="69"/>
      <c r="R132" s="134">
        <f>R133+R260+R356</f>
        <v>369.62650251999997</v>
      </c>
      <c r="S132" s="69"/>
      <c r="T132" s="135">
        <f>T133+T260+T356</f>
        <v>663.69089999999994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7" t="s">
        <v>71</v>
      </c>
      <c r="AU132" s="17" t="s">
        <v>98</v>
      </c>
      <c r="BK132" s="136">
        <f>BK133+BK260+BK356</f>
        <v>0</v>
      </c>
    </row>
    <row r="133" spans="1:65" s="12" customFormat="1" ht="25.9" customHeight="1">
      <c r="B133" s="137"/>
      <c r="D133" s="138" t="s">
        <v>71</v>
      </c>
      <c r="E133" s="139" t="s">
        <v>125</v>
      </c>
      <c r="F133" s="139" t="s">
        <v>126</v>
      </c>
      <c r="I133" s="140"/>
      <c r="J133" s="141">
        <f>BK133</f>
        <v>0</v>
      </c>
      <c r="L133" s="137"/>
      <c r="M133" s="142"/>
      <c r="N133" s="143"/>
      <c r="O133" s="143"/>
      <c r="P133" s="144">
        <f>P134+P153+P177+P219+P235</f>
        <v>0</v>
      </c>
      <c r="Q133" s="143"/>
      <c r="R133" s="144">
        <f>R134+R153+R177+R219+R235</f>
        <v>299.37905151999996</v>
      </c>
      <c r="S133" s="143"/>
      <c r="T133" s="145">
        <f>T134+T153+T177+T219+T235</f>
        <v>566.53089999999997</v>
      </c>
      <c r="AR133" s="138" t="s">
        <v>80</v>
      </c>
      <c r="AT133" s="146" t="s">
        <v>71</v>
      </c>
      <c r="AU133" s="146" t="s">
        <v>72</v>
      </c>
      <c r="AY133" s="138" t="s">
        <v>127</v>
      </c>
      <c r="BK133" s="147">
        <f>BK134+BK153+BK177+BK219+BK235</f>
        <v>0</v>
      </c>
    </row>
    <row r="134" spans="1:65" s="12" customFormat="1" ht="22.9" customHeight="1">
      <c r="B134" s="137"/>
      <c r="D134" s="138" t="s">
        <v>71</v>
      </c>
      <c r="E134" s="148" t="s">
        <v>80</v>
      </c>
      <c r="F134" s="148" t="s">
        <v>349</v>
      </c>
      <c r="I134" s="140"/>
      <c r="J134" s="149">
        <f>BK134</f>
        <v>0</v>
      </c>
      <c r="L134" s="137"/>
      <c r="M134" s="142"/>
      <c r="N134" s="143"/>
      <c r="O134" s="143"/>
      <c r="P134" s="144">
        <f>SUM(P135:P152)</f>
        <v>0</v>
      </c>
      <c r="Q134" s="143"/>
      <c r="R134" s="144">
        <f>SUM(R135:R152)</f>
        <v>0</v>
      </c>
      <c r="S134" s="143"/>
      <c r="T134" s="145">
        <f>SUM(T135:T152)</f>
        <v>0</v>
      </c>
      <c r="AR134" s="138" t="s">
        <v>80</v>
      </c>
      <c r="AT134" s="146" t="s">
        <v>71</v>
      </c>
      <c r="AU134" s="146" t="s">
        <v>80</v>
      </c>
      <c r="AY134" s="138" t="s">
        <v>127</v>
      </c>
      <c r="BK134" s="147">
        <f>SUM(BK135:BK152)</f>
        <v>0</v>
      </c>
    </row>
    <row r="135" spans="1:65" s="2" customFormat="1" ht="24.2" customHeight="1">
      <c r="A135" s="33"/>
      <c r="B135" s="150"/>
      <c r="C135" s="151" t="s">
        <v>303</v>
      </c>
      <c r="D135" s="151" t="s">
        <v>131</v>
      </c>
      <c r="E135" s="152" t="s">
        <v>521</v>
      </c>
      <c r="F135" s="153" t="s">
        <v>522</v>
      </c>
      <c r="G135" s="154" t="s">
        <v>160</v>
      </c>
      <c r="H135" s="155">
        <v>13.5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38</v>
      </c>
      <c r="O135" s="61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135</v>
      </c>
      <c r="AT135" s="163" t="s">
        <v>131</v>
      </c>
      <c r="AU135" s="163" t="s">
        <v>136</v>
      </c>
      <c r="AY135" s="17" t="s">
        <v>127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7" t="s">
        <v>136</v>
      </c>
      <c r="BK135" s="164">
        <f>ROUND(I135*H135,2)</f>
        <v>0</v>
      </c>
      <c r="BL135" s="17" t="s">
        <v>135</v>
      </c>
      <c r="BM135" s="163" t="s">
        <v>523</v>
      </c>
    </row>
    <row r="136" spans="1:65" s="13" customFormat="1" ht="11.25">
      <c r="B136" s="165"/>
      <c r="D136" s="166" t="s">
        <v>138</v>
      </c>
      <c r="E136" s="167" t="s">
        <v>1</v>
      </c>
      <c r="F136" s="168" t="s">
        <v>524</v>
      </c>
      <c r="H136" s="169">
        <v>13.5</v>
      </c>
      <c r="I136" s="170"/>
      <c r="L136" s="165"/>
      <c r="M136" s="171"/>
      <c r="N136" s="172"/>
      <c r="O136" s="172"/>
      <c r="P136" s="172"/>
      <c r="Q136" s="172"/>
      <c r="R136" s="172"/>
      <c r="S136" s="172"/>
      <c r="T136" s="173"/>
      <c r="AT136" s="167" t="s">
        <v>138</v>
      </c>
      <c r="AU136" s="167" t="s">
        <v>136</v>
      </c>
      <c r="AV136" s="13" t="s">
        <v>136</v>
      </c>
      <c r="AW136" s="13" t="s">
        <v>29</v>
      </c>
      <c r="AX136" s="13" t="s">
        <v>80</v>
      </c>
      <c r="AY136" s="167" t="s">
        <v>127</v>
      </c>
    </row>
    <row r="137" spans="1:65" s="2" customFormat="1" ht="24.2" customHeight="1">
      <c r="A137" s="33"/>
      <c r="B137" s="150"/>
      <c r="C137" s="151" t="s">
        <v>525</v>
      </c>
      <c r="D137" s="151" t="s">
        <v>131</v>
      </c>
      <c r="E137" s="152" t="s">
        <v>526</v>
      </c>
      <c r="F137" s="153" t="s">
        <v>527</v>
      </c>
      <c r="G137" s="154" t="s">
        <v>160</v>
      </c>
      <c r="H137" s="155">
        <v>166.6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38</v>
      </c>
      <c r="O137" s="61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135</v>
      </c>
      <c r="AT137" s="163" t="s">
        <v>131</v>
      </c>
      <c r="AU137" s="163" t="s">
        <v>136</v>
      </c>
      <c r="AY137" s="17" t="s">
        <v>127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136</v>
      </c>
      <c r="BK137" s="164">
        <f>ROUND(I137*H137,2)</f>
        <v>0</v>
      </c>
      <c r="BL137" s="17" t="s">
        <v>135</v>
      </c>
      <c r="BM137" s="163" t="s">
        <v>528</v>
      </c>
    </row>
    <row r="138" spans="1:65" s="13" customFormat="1" ht="11.25">
      <c r="B138" s="165"/>
      <c r="D138" s="166" t="s">
        <v>138</v>
      </c>
      <c r="E138" s="167" t="s">
        <v>1</v>
      </c>
      <c r="F138" s="168" t="s">
        <v>529</v>
      </c>
      <c r="H138" s="169">
        <v>46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138</v>
      </c>
      <c r="AU138" s="167" t="s">
        <v>136</v>
      </c>
      <c r="AV138" s="13" t="s">
        <v>136</v>
      </c>
      <c r="AW138" s="13" t="s">
        <v>29</v>
      </c>
      <c r="AX138" s="13" t="s">
        <v>72</v>
      </c>
      <c r="AY138" s="167" t="s">
        <v>127</v>
      </c>
    </row>
    <row r="139" spans="1:65" s="13" customFormat="1" ht="11.25">
      <c r="B139" s="165"/>
      <c r="D139" s="166" t="s">
        <v>138</v>
      </c>
      <c r="E139" s="167" t="s">
        <v>1</v>
      </c>
      <c r="F139" s="168" t="s">
        <v>530</v>
      </c>
      <c r="H139" s="169">
        <v>120.6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138</v>
      </c>
      <c r="AU139" s="167" t="s">
        <v>136</v>
      </c>
      <c r="AV139" s="13" t="s">
        <v>136</v>
      </c>
      <c r="AW139" s="13" t="s">
        <v>29</v>
      </c>
      <c r="AX139" s="13" t="s">
        <v>72</v>
      </c>
      <c r="AY139" s="167" t="s">
        <v>127</v>
      </c>
    </row>
    <row r="140" spans="1:65" s="14" customFormat="1" ht="11.25">
      <c r="B140" s="185"/>
      <c r="D140" s="166" t="s">
        <v>138</v>
      </c>
      <c r="E140" s="186" t="s">
        <v>1</v>
      </c>
      <c r="F140" s="187" t="s">
        <v>156</v>
      </c>
      <c r="H140" s="188">
        <v>166.6</v>
      </c>
      <c r="I140" s="189"/>
      <c r="L140" s="185"/>
      <c r="M140" s="190"/>
      <c r="N140" s="191"/>
      <c r="O140" s="191"/>
      <c r="P140" s="191"/>
      <c r="Q140" s="191"/>
      <c r="R140" s="191"/>
      <c r="S140" s="191"/>
      <c r="T140" s="192"/>
      <c r="AT140" s="186" t="s">
        <v>138</v>
      </c>
      <c r="AU140" s="186" t="s">
        <v>136</v>
      </c>
      <c r="AV140" s="14" t="s">
        <v>135</v>
      </c>
      <c r="AW140" s="14" t="s">
        <v>29</v>
      </c>
      <c r="AX140" s="14" t="s">
        <v>80</v>
      </c>
      <c r="AY140" s="186" t="s">
        <v>127</v>
      </c>
    </row>
    <row r="141" spans="1:65" s="2" customFormat="1" ht="24.2" customHeight="1">
      <c r="A141" s="33"/>
      <c r="B141" s="150"/>
      <c r="C141" s="151" t="s">
        <v>293</v>
      </c>
      <c r="D141" s="151" t="s">
        <v>131</v>
      </c>
      <c r="E141" s="152" t="s">
        <v>531</v>
      </c>
      <c r="F141" s="153" t="s">
        <v>532</v>
      </c>
      <c r="G141" s="154" t="s">
        <v>160</v>
      </c>
      <c r="H141" s="155">
        <v>166.6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38</v>
      </c>
      <c r="O141" s="61"/>
      <c r="P141" s="161">
        <f>O141*H141</f>
        <v>0</v>
      </c>
      <c r="Q141" s="161">
        <v>0</v>
      </c>
      <c r="R141" s="161">
        <f>Q141*H141</f>
        <v>0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135</v>
      </c>
      <c r="AT141" s="163" t="s">
        <v>131</v>
      </c>
      <c r="AU141" s="163" t="s">
        <v>136</v>
      </c>
      <c r="AY141" s="17" t="s">
        <v>127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136</v>
      </c>
      <c r="BK141" s="164">
        <f>ROUND(I141*H141,2)</f>
        <v>0</v>
      </c>
      <c r="BL141" s="17" t="s">
        <v>135</v>
      </c>
      <c r="BM141" s="163" t="s">
        <v>533</v>
      </c>
    </row>
    <row r="142" spans="1:65" s="13" customFormat="1" ht="11.25">
      <c r="B142" s="165"/>
      <c r="D142" s="166" t="s">
        <v>138</v>
      </c>
      <c r="E142" s="167" t="s">
        <v>1</v>
      </c>
      <c r="F142" s="168" t="s">
        <v>529</v>
      </c>
      <c r="H142" s="169">
        <v>46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138</v>
      </c>
      <c r="AU142" s="167" t="s">
        <v>136</v>
      </c>
      <c r="AV142" s="13" t="s">
        <v>136</v>
      </c>
      <c r="AW142" s="13" t="s">
        <v>29</v>
      </c>
      <c r="AX142" s="13" t="s">
        <v>72</v>
      </c>
      <c r="AY142" s="167" t="s">
        <v>127</v>
      </c>
    </row>
    <row r="143" spans="1:65" s="13" customFormat="1" ht="11.25">
      <c r="B143" s="165"/>
      <c r="D143" s="166" t="s">
        <v>138</v>
      </c>
      <c r="E143" s="167" t="s">
        <v>1</v>
      </c>
      <c r="F143" s="168" t="s">
        <v>530</v>
      </c>
      <c r="H143" s="169">
        <v>120.6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138</v>
      </c>
      <c r="AU143" s="167" t="s">
        <v>136</v>
      </c>
      <c r="AV143" s="13" t="s">
        <v>136</v>
      </c>
      <c r="AW143" s="13" t="s">
        <v>29</v>
      </c>
      <c r="AX143" s="13" t="s">
        <v>72</v>
      </c>
      <c r="AY143" s="167" t="s">
        <v>127</v>
      </c>
    </row>
    <row r="144" spans="1:65" s="14" customFormat="1" ht="11.25">
      <c r="B144" s="185"/>
      <c r="D144" s="166" t="s">
        <v>138</v>
      </c>
      <c r="E144" s="186" t="s">
        <v>1</v>
      </c>
      <c r="F144" s="187" t="s">
        <v>156</v>
      </c>
      <c r="H144" s="188">
        <v>166.6</v>
      </c>
      <c r="I144" s="189"/>
      <c r="L144" s="185"/>
      <c r="M144" s="190"/>
      <c r="N144" s="191"/>
      <c r="O144" s="191"/>
      <c r="P144" s="191"/>
      <c r="Q144" s="191"/>
      <c r="R144" s="191"/>
      <c r="S144" s="191"/>
      <c r="T144" s="192"/>
      <c r="AT144" s="186" t="s">
        <v>138</v>
      </c>
      <c r="AU144" s="186" t="s">
        <v>136</v>
      </c>
      <c r="AV144" s="14" t="s">
        <v>135</v>
      </c>
      <c r="AW144" s="14" t="s">
        <v>29</v>
      </c>
      <c r="AX144" s="14" t="s">
        <v>80</v>
      </c>
      <c r="AY144" s="186" t="s">
        <v>127</v>
      </c>
    </row>
    <row r="145" spans="1:65" s="2" customFormat="1" ht="24.2" customHeight="1">
      <c r="A145" s="33"/>
      <c r="B145" s="150"/>
      <c r="C145" s="151" t="s">
        <v>298</v>
      </c>
      <c r="D145" s="151" t="s">
        <v>131</v>
      </c>
      <c r="E145" s="152" t="s">
        <v>534</v>
      </c>
      <c r="F145" s="153" t="s">
        <v>535</v>
      </c>
      <c r="G145" s="154" t="s">
        <v>160</v>
      </c>
      <c r="H145" s="155">
        <v>166.6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38</v>
      </c>
      <c r="O145" s="61"/>
      <c r="P145" s="161">
        <f>O145*H145</f>
        <v>0</v>
      </c>
      <c r="Q145" s="161">
        <v>0</v>
      </c>
      <c r="R145" s="161">
        <f>Q145*H145</f>
        <v>0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135</v>
      </c>
      <c r="AT145" s="163" t="s">
        <v>131</v>
      </c>
      <c r="AU145" s="163" t="s">
        <v>136</v>
      </c>
      <c r="AY145" s="17" t="s">
        <v>127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7" t="s">
        <v>136</v>
      </c>
      <c r="BK145" s="164">
        <f>ROUND(I145*H145,2)</f>
        <v>0</v>
      </c>
      <c r="BL145" s="17" t="s">
        <v>135</v>
      </c>
      <c r="BM145" s="163" t="s">
        <v>536</v>
      </c>
    </row>
    <row r="146" spans="1:65" s="13" customFormat="1" ht="11.25">
      <c r="B146" s="165"/>
      <c r="D146" s="166" t="s">
        <v>138</v>
      </c>
      <c r="E146" s="167" t="s">
        <v>1</v>
      </c>
      <c r="F146" s="168" t="s">
        <v>529</v>
      </c>
      <c r="H146" s="169">
        <v>46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138</v>
      </c>
      <c r="AU146" s="167" t="s">
        <v>136</v>
      </c>
      <c r="AV146" s="13" t="s">
        <v>136</v>
      </c>
      <c r="AW146" s="13" t="s">
        <v>29</v>
      </c>
      <c r="AX146" s="13" t="s">
        <v>72</v>
      </c>
      <c r="AY146" s="167" t="s">
        <v>127</v>
      </c>
    </row>
    <row r="147" spans="1:65" s="13" customFormat="1" ht="11.25">
      <c r="B147" s="165"/>
      <c r="D147" s="166" t="s">
        <v>138</v>
      </c>
      <c r="E147" s="167" t="s">
        <v>1</v>
      </c>
      <c r="F147" s="168" t="s">
        <v>530</v>
      </c>
      <c r="H147" s="169">
        <v>120.6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138</v>
      </c>
      <c r="AU147" s="167" t="s">
        <v>136</v>
      </c>
      <c r="AV147" s="13" t="s">
        <v>136</v>
      </c>
      <c r="AW147" s="13" t="s">
        <v>29</v>
      </c>
      <c r="AX147" s="13" t="s">
        <v>72</v>
      </c>
      <c r="AY147" s="167" t="s">
        <v>127</v>
      </c>
    </row>
    <row r="148" spans="1:65" s="14" customFormat="1" ht="11.25">
      <c r="B148" s="185"/>
      <c r="D148" s="166" t="s">
        <v>138</v>
      </c>
      <c r="E148" s="186" t="s">
        <v>1</v>
      </c>
      <c r="F148" s="187" t="s">
        <v>156</v>
      </c>
      <c r="H148" s="188">
        <v>166.6</v>
      </c>
      <c r="I148" s="189"/>
      <c r="L148" s="185"/>
      <c r="M148" s="190"/>
      <c r="N148" s="191"/>
      <c r="O148" s="191"/>
      <c r="P148" s="191"/>
      <c r="Q148" s="191"/>
      <c r="R148" s="191"/>
      <c r="S148" s="191"/>
      <c r="T148" s="192"/>
      <c r="AT148" s="186" t="s">
        <v>138</v>
      </c>
      <c r="AU148" s="186" t="s">
        <v>136</v>
      </c>
      <c r="AV148" s="14" t="s">
        <v>135</v>
      </c>
      <c r="AW148" s="14" t="s">
        <v>29</v>
      </c>
      <c r="AX148" s="14" t="s">
        <v>80</v>
      </c>
      <c r="AY148" s="186" t="s">
        <v>127</v>
      </c>
    </row>
    <row r="149" spans="1:65" s="2" customFormat="1" ht="24.2" customHeight="1">
      <c r="A149" s="33"/>
      <c r="B149" s="150"/>
      <c r="C149" s="151" t="s">
        <v>308</v>
      </c>
      <c r="D149" s="151" t="s">
        <v>131</v>
      </c>
      <c r="E149" s="152" t="s">
        <v>537</v>
      </c>
      <c r="F149" s="153" t="s">
        <v>538</v>
      </c>
      <c r="G149" s="154" t="s">
        <v>160</v>
      </c>
      <c r="H149" s="155">
        <v>166.6</v>
      </c>
      <c r="I149" s="156"/>
      <c r="J149" s="157">
        <f>ROUND(I149*H149,2)</f>
        <v>0</v>
      </c>
      <c r="K149" s="158"/>
      <c r="L149" s="34"/>
      <c r="M149" s="159" t="s">
        <v>1</v>
      </c>
      <c r="N149" s="160" t="s">
        <v>38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135</v>
      </c>
      <c r="AT149" s="163" t="s">
        <v>131</v>
      </c>
      <c r="AU149" s="163" t="s">
        <v>136</v>
      </c>
      <c r="AY149" s="17" t="s">
        <v>127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136</v>
      </c>
      <c r="BK149" s="164">
        <f>ROUND(I149*H149,2)</f>
        <v>0</v>
      </c>
      <c r="BL149" s="17" t="s">
        <v>135</v>
      </c>
      <c r="BM149" s="163" t="s">
        <v>539</v>
      </c>
    </row>
    <row r="150" spans="1:65" s="13" customFormat="1" ht="11.25">
      <c r="B150" s="165"/>
      <c r="D150" s="166" t="s">
        <v>138</v>
      </c>
      <c r="E150" s="167" t="s">
        <v>1</v>
      </c>
      <c r="F150" s="168" t="s">
        <v>529</v>
      </c>
      <c r="H150" s="169">
        <v>46</v>
      </c>
      <c r="I150" s="170"/>
      <c r="L150" s="165"/>
      <c r="M150" s="171"/>
      <c r="N150" s="172"/>
      <c r="O150" s="172"/>
      <c r="P150" s="172"/>
      <c r="Q150" s="172"/>
      <c r="R150" s="172"/>
      <c r="S150" s="172"/>
      <c r="T150" s="173"/>
      <c r="AT150" s="167" t="s">
        <v>138</v>
      </c>
      <c r="AU150" s="167" t="s">
        <v>136</v>
      </c>
      <c r="AV150" s="13" t="s">
        <v>136</v>
      </c>
      <c r="AW150" s="13" t="s">
        <v>29</v>
      </c>
      <c r="AX150" s="13" t="s">
        <v>72</v>
      </c>
      <c r="AY150" s="167" t="s">
        <v>127</v>
      </c>
    </row>
    <row r="151" spans="1:65" s="13" customFormat="1" ht="11.25">
      <c r="B151" s="165"/>
      <c r="D151" s="166" t="s">
        <v>138</v>
      </c>
      <c r="E151" s="167" t="s">
        <v>1</v>
      </c>
      <c r="F151" s="168" t="s">
        <v>530</v>
      </c>
      <c r="H151" s="169">
        <v>120.6</v>
      </c>
      <c r="I151" s="170"/>
      <c r="L151" s="165"/>
      <c r="M151" s="171"/>
      <c r="N151" s="172"/>
      <c r="O151" s="172"/>
      <c r="P151" s="172"/>
      <c r="Q151" s="172"/>
      <c r="R151" s="172"/>
      <c r="S151" s="172"/>
      <c r="T151" s="173"/>
      <c r="AT151" s="167" t="s">
        <v>138</v>
      </c>
      <c r="AU151" s="167" t="s">
        <v>136</v>
      </c>
      <c r="AV151" s="13" t="s">
        <v>136</v>
      </c>
      <c r="AW151" s="13" t="s">
        <v>29</v>
      </c>
      <c r="AX151" s="13" t="s">
        <v>72</v>
      </c>
      <c r="AY151" s="167" t="s">
        <v>127</v>
      </c>
    </row>
    <row r="152" spans="1:65" s="14" customFormat="1" ht="11.25">
      <c r="B152" s="185"/>
      <c r="D152" s="166" t="s">
        <v>138</v>
      </c>
      <c r="E152" s="186" t="s">
        <v>1</v>
      </c>
      <c r="F152" s="187" t="s">
        <v>156</v>
      </c>
      <c r="H152" s="188">
        <v>166.6</v>
      </c>
      <c r="I152" s="189"/>
      <c r="L152" s="185"/>
      <c r="M152" s="190"/>
      <c r="N152" s="191"/>
      <c r="O152" s="191"/>
      <c r="P152" s="191"/>
      <c r="Q152" s="191"/>
      <c r="R152" s="191"/>
      <c r="S152" s="191"/>
      <c r="T152" s="192"/>
      <c r="AT152" s="186" t="s">
        <v>138</v>
      </c>
      <c r="AU152" s="186" t="s">
        <v>136</v>
      </c>
      <c r="AV152" s="14" t="s">
        <v>135</v>
      </c>
      <c r="AW152" s="14" t="s">
        <v>29</v>
      </c>
      <c r="AX152" s="14" t="s">
        <v>80</v>
      </c>
      <c r="AY152" s="186" t="s">
        <v>127</v>
      </c>
    </row>
    <row r="153" spans="1:65" s="12" customFormat="1" ht="22.9" customHeight="1">
      <c r="B153" s="137"/>
      <c r="D153" s="138" t="s">
        <v>71</v>
      </c>
      <c r="E153" s="148" t="s">
        <v>136</v>
      </c>
      <c r="F153" s="148" t="s">
        <v>358</v>
      </c>
      <c r="I153" s="140"/>
      <c r="J153" s="149">
        <f>BK153</f>
        <v>0</v>
      </c>
      <c r="L153" s="137"/>
      <c r="M153" s="142"/>
      <c r="N153" s="143"/>
      <c r="O153" s="143"/>
      <c r="P153" s="144">
        <f>SUM(P154:P176)</f>
        <v>0</v>
      </c>
      <c r="Q153" s="143"/>
      <c r="R153" s="144">
        <f>SUM(R154:R176)</f>
        <v>47.158118760000001</v>
      </c>
      <c r="S153" s="143"/>
      <c r="T153" s="145">
        <f>SUM(T154:T176)</f>
        <v>0</v>
      </c>
      <c r="AR153" s="138" t="s">
        <v>80</v>
      </c>
      <c r="AT153" s="146" t="s">
        <v>71</v>
      </c>
      <c r="AU153" s="146" t="s">
        <v>80</v>
      </c>
      <c r="AY153" s="138" t="s">
        <v>127</v>
      </c>
      <c r="BK153" s="147">
        <f>SUM(BK154:BK176)</f>
        <v>0</v>
      </c>
    </row>
    <row r="154" spans="1:65" s="2" customFormat="1" ht="24.2" customHeight="1">
      <c r="A154" s="33"/>
      <c r="B154" s="150"/>
      <c r="C154" s="151" t="s">
        <v>157</v>
      </c>
      <c r="D154" s="151" t="s">
        <v>131</v>
      </c>
      <c r="E154" s="152" t="s">
        <v>540</v>
      </c>
      <c r="F154" s="153" t="s">
        <v>541</v>
      </c>
      <c r="G154" s="154" t="s">
        <v>160</v>
      </c>
      <c r="H154" s="155">
        <v>2.88</v>
      </c>
      <c r="I154" s="156"/>
      <c r="J154" s="157">
        <f>ROUND(I154*H154,2)</f>
        <v>0</v>
      </c>
      <c r="K154" s="158"/>
      <c r="L154" s="34"/>
      <c r="M154" s="159" t="s">
        <v>1</v>
      </c>
      <c r="N154" s="160" t="s">
        <v>38</v>
      </c>
      <c r="O154" s="61"/>
      <c r="P154" s="161">
        <f>O154*H154</f>
        <v>0</v>
      </c>
      <c r="Q154" s="161">
        <v>2.0699999999999998</v>
      </c>
      <c r="R154" s="161">
        <f>Q154*H154</f>
        <v>5.9615999999999989</v>
      </c>
      <c r="S154" s="161">
        <v>0</v>
      </c>
      <c r="T154" s="162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135</v>
      </c>
      <c r="AT154" s="163" t="s">
        <v>131</v>
      </c>
      <c r="AU154" s="163" t="s">
        <v>136</v>
      </c>
      <c r="AY154" s="17" t="s">
        <v>127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136</v>
      </c>
      <c r="BK154" s="164">
        <f>ROUND(I154*H154,2)</f>
        <v>0</v>
      </c>
      <c r="BL154" s="17" t="s">
        <v>135</v>
      </c>
      <c r="BM154" s="163" t="s">
        <v>542</v>
      </c>
    </row>
    <row r="155" spans="1:65" s="13" customFormat="1" ht="11.25">
      <c r="B155" s="165"/>
      <c r="D155" s="166" t="s">
        <v>138</v>
      </c>
      <c r="E155" s="167" t="s">
        <v>1</v>
      </c>
      <c r="F155" s="168" t="s">
        <v>543</v>
      </c>
      <c r="H155" s="169">
        <v>2.88</v>
      </c>
      <c r="I155" s="170"/>
      <c r="L155" s="165"/>
      <c r="M155" s="171"/>
      <c r="N155" s="172"/>
      <c r="O155" s="172"/>
      <c r="P155" s="172"/>
      <c r="Q155" s="172"/>
      <c r="R155" s="172"/>
      <c r="S155" s="172"/>
      <c r="T155" s="173"/>
      <c r="AT155" s="167" t="s">
        <v>138</v>
      </c>
      <c r="AU155" s="167" t="s">
        <v>136</v>
      </c>
      <c r="AV155" s="13" t="s">
        <v>136</v>
      </c>
      <c r="AW155" s="13" t="s">
        <v>29</v>
      </c>
      <c r="AX155" s="13" t="s">
        <v>80</v>
      </c>
      <c r="AY155" s="167" t="s">
        <v>127</v>
      </c>
    </row>
    <row r="156" spans="1:65" s="2" customFormat="1" ht="16.5" customHeight="1">
      <c r="A156" s="33"/>
      <c r="B156" s="150"/>
      <c r="C156" s="151" t="s">
        <v>173</v>
      </c>
      <c r="D156" s="151" t="s">
        <v>131</v>
      </c>
      <c r="E156" s="152" t="s">
        <v>544</v>
      </c>
      <c r="F156" s="153" t="s">
        <v>545</v>
      </c>
      <c r="G156" s="154" t="s">
        <v>160</v>
      </c>
      <c r="H156" s="155">
        <v>2.88</v>
      </c>
      <c r="I156" s="156"/>
      <c r="J156" s="157">
        <f>ROUND(I156*H156,2)</f>
        <v>0</v>
      </c>
      <c r="K156" s="158"/>
      <c r="L156" s="34"/>
      <c r="M156" s="159" t="s">
        <v>1</v>
      </c>
      <c r="N156" s="160" t="s">
        <v>38</v>
      </c>
      <c r="O156" s="61"/>
      <c r="P156" s="161">
        <f>O156*H156</f>
        <v>0</v>
      </c>
      <c r="Q156" s="161">
        <v>2.23543</v>
      </c>
      <c r="R156" s="161">
        <f>Q156*H156</f>
        <v>6.4380383999999999</v>
      </c>
      <c r="S156" s="161">
        <v>0</v>
      </c>
      <c r="T156" s="16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135</v>
      </c>
      <c r="AT156" s="163" t="s">
        <v>131</v>
      </c>
      <c r="AU156" s="163" t="s">
        <v>136</v>
      </c>
      <c r="AY156" s="17" t="s">
        <v>127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7" t="s">
        <v>136</v>
      </c>
      <c r="BK156" s="164">
        <f>ROUND(I156*H156,2)</f>
        <v>0</v>
      </c>
      <c r="BL156" s="17" t="s">
        <v>135</v>
      </c>
      <c r="BM156" s="163" t="s">
        <v>546</v>
      </c>
    </row>
    <row r="157" spans="1:65" s="13" customFormat="1" ht="11.25">
      <c r="B157" s="165"/>
      <c r="D157" s="166" t="s">
        <v>138</v>
      </c>
      <c r="E157" s="167" t="s">
        <v>1</v>
      </c>
      <c r="F157" s="168" t="s">
        <v>543</v>
      </c>
      <c r="H157" s="169">
        <v>2.88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138</v>
      </c>
      <c r="AU157" s="167" t="s">
        <v>136</v>
      </c>
      <c r="AV157" s="13" t="s">
        <v>136</v>
      </c>
      <c r="AW157" s="13" t="s">
        <v>29</v>
      </c>
      <c r="AX157" s="13" t="s">
        <v>80</v>
      </c>
      <c r="AY157" s="167" t="s">
        <v>127</v>
      </c>
    </row>
    <row r="158" spans="1:65" s="2" customFormat="1" ht="24.2" customHeight="1">
      <c r="A158" s="33"/>
      <c r="B158" s="150"/>
      <c r="C158" s="151" t="s">
        <v>177</v>
      </c>
      <c r="D158" s="151" t="s">
        <v>131</v>
      </c>
      <c r="E158" s="152" t="s">
        <v>547</v>
      </c>
      <c r="F158" s="153" t="s">
        <v>548</v>
      </c>
      <c r="G158" s="154" t="s">
        <v>160</v>
      </c>
      <c r="H158" s="155">
        <v>4.32</v>
      </c>
      <c r="I158" s="156"/>
      <c r="J158" s="157">
        <f>ROUND(I158*H158,2)</f>
        <v>0</v>
      </c>
      <c r="K158" s="158"/>
      <c r="L158" s="34"/>
      <c r="M158" s="159" t="s">
        <v>1</v>
      </c>
      <c r="N158" s="160" t="s">
        <v>38</v>
      </c>
      <c r="O158" s="61"/>
      <c r="P158" s="161">
        <f>O158*H158</f>
        <v>0</v>
      </c>
      <c r="Q158" s="161">
        <v>2.4157199999999999</v>
      </c>
      <c r="R158" s="161">
        <f>Q158*H158</f>
        <v>10.435910400000001</v>
      </c>
      <c r="S158" s="161">
        <v>0</v>
      </c>
      <c r="T158" s="162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135</v>
      </c>
      <c r="AT158" s="163" t="s">
        <v>131</v>
      </c>
      <c r="AU158" s="163" t="s">
        <v>136</v>
      </c>
      <c r="AY158" s="17" t="s">
        <v>127</v>
      </c>
      <c r="BE158" s="164">
        <f>IF(N158="základná",J158,0)</f>
        <v>0</v>
      </c>
      <c r="BF158" s="164">
        <f>IF(N158="znížená",J158,0)</f>
        <v>0</v>
      </c>
      <c r="BG158" s="164">
        <f>IF(N158="zákl. prenesená",J158,0)</f>
        <v>0</v>
      </c>
      <c r="BH158" s="164">
        <f>IF(N158="zníž. prenesená",J158,0)</f>
        <v>0</v>
      </c>
      <c r="BI158" s="164">
        <f>IF(N158="nulová",J158,0)</f>
        <v>0</v>
      </c>
      <c r="BJ158" s="17" t="s">
        <v>136</v>
      </c>
      <c r="BK158" s="164">
        <f>ROUND(I158*H158,2)</f>
        <v>0</v>
      </c>
      <c r="BL158" s="17" t="s">
        <v>135</v>
      </c>
      <c r="BM158" s="163" t="s">
        <v>549</v>
      </c>
    </row>
    <row r="159" spans="1:65" s="13" customFormat="1" ht="11.25">
      <c r="B159" s="165"/>
      <c r="D159" s="166" t="s">
        <v>138</v>
      </c>
      <c r="E159" s="167" t="s">
        <v>1</v>
      </c>
      <c r="F159" s="168" t="s">
        <v>550</v>
      </c>
      <c r="H159" s="169">
        <v>4.32</v>
      </c>
      <c r="I159" s="170"/>
      <c r="L159" s="165"/>
      <c r="M159" s="171"/>
      <c r="N159" s="172"/>
      <c r="O159" s="172"/>
      <c r="P159" s="172"/>
      <c r="Q159" s="172"/>
      <c r="R159" s="172"/>
      <c r="S159" s="172"/>
      <c r="T159" s="173"/>
      <c r="AT159" s="167" t="s">
        <v>138</v>
      </c>
      <c r="AU159" s="167" t="s">
        <v>136</v>
      </c>
      <c r="AV159" s="13" t="s">
        <v>136</v>
      </c>
      <c r="AW159" s="13" t="s">
        <v>29</v>
      </c>
      <c r="AX159" s="13" t="s">
        <v>80</v>
      </c>
      <c r="AY159" s="167" t="s">
        <v>127</v>
      </c>
    </row>
    <row r="160" spans="1:65" s="2" customFormat="1" ht="16.5" customHeight="1">
      <c r="A160" s="33"/>
      <c r="B160" s="150"/>
      <c r="C160" s="151" t="s">
        <v>230</v>
      </c>
      <c r="D160" s="151" t="s">
        <v>131</v>
      </c>
      <c r="E160" s="152" t="s">
        <v>551</v>
      </c>
      <c r="F160" s="153" t="s">
        <v>552</v>
      </c>
      <c r="G160" s="154" t="s">
        <v>248</v>
      </c>
      <c r="H160" s="155">
        <v>1.206</v>
      </c>
      <c r="I160" s="156"/>
      <c r="J160" s="157">
        <f>ROUND(I160*H160,2)</f>
        <v>0</v>
      </c>
      <c r="K160" s="158"/>
      <c r="L160" s="34"/>
      <c r="M160" s="159" t="s">
        <v>1</v>
      </c>
      <c r="N160" s="160" t="s">
        <v>38</v>
      </c>
      <c r="O160" s="61"/>
      <c r="P160" s="161">
        <f>O160*H160</f>
        <v>0</v>
      </c>
      <c r="Q160" s="161">
        <v>1.0530600000000001</v>
      </c>
      <c r="R160" s="161">
        <f>Q160*H160</f>
        <v>1.26999036</v>
      </c>
      <c r="S160" s="161">
        <v>0</v>
      </c>
      <c r="T160" s="162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135</v>
      </c>
      <c r="AT160" s="163" t="s">
        <v>131</v>
      </c>
      <c r="AU160" s="163" t="s">
        <v>136</v>
      </c>
      <c r="AY160" s="17" t="s">
        <v>127</v>
      </c>
      <c r="BE160" s="164">
        <f>IF(N160="základná",J160,0)</f>
        <v>0</v>
      </c>
      <c r="BF160" s="164">
        <f>IF(N160="znížená",J160,0)</f>
        <v>0</v>
      </c>
      <c r="BG160" s="164">
        <f>IF(N160="zákl. prenesená",J160,0)</f>
        <v>0</v>
      </c>
      <c r="BH160" s="164">
        <f>IF(N160="zníž. prenesená",J160,0)</f>
        <v>0</v>
      </c>
      <c r="BI160" s="164">
        <f>IF(N160="nulová",J160,0)</f>
        <v>0</v>
      </c>
      <c r="BJ160" s="17" t="s">
        <v>136</v>
      </c>
      <c r="BK160" s="164">
        <f>ROUND(I160*H160,2)</f>
        <v>0</v>
      </c>
      <c r="BL160" s="17" t="s">
        <v>135</v>
      </c>
      <c r="BM160" s="163" t="s">
        <v>553</v>
      </c>
    </row>
    <row r="161" spans="1:65" s="13" customFormat="1" ht="11.25">
      <c r="B161" s="165"/>
      <c r="D161" s="166" t="s">
        <v>138</v>
      </c>
      <c r="E161" s="167" t="s">
        <v>1</v>
      </c>
      <c r="F161" s="168" t="s">
        <v>554</v>
      </c>
      <c r="H161" s="169">
        <v>0.99</v>
      </c>
      <c r="I161" s="170"/>
      <c r="L161" s="165"/>
      <c r="M161" s="171"/>
      <c r="N161" s="172"/>
      <c r="O161" s="172"/>
      <c r="P161" s="172"/>
      <c r="Q161" s="172"/>
      <c r="R161" s="172"/>
      <c r="S161" s="172"/>
      <c r="T161" s="173"/>
      <c r="AT161" s="167" t="s">
        <v>138</v>
      </c>
      <c r="AU161" s="167" t="s">
        <v>136</v>
      </c>
      <c r="AV161" s="13" t="s">
        <v>136</v>
      </c>
      <c r="AW161" s="13" t="s">
        <v>29</v>
      </c>
      <c r="AX161" s="13" t="s">
        <v>72</v>
      </c>
      <c r="AY161" s="167" t="s">
        <v>127</v>
      </c>
    </row>
    <row r="162" spans="1:65" s="13" customFormat="1" ht="11.25">
      <c r="B162" s="165"/>
      <c r="D162" s="166" t="s">
        <v>138</v>
      </c>
      <c r="E162" s="167" t="s">
        <v>1</v>
      </c>
      <c r="F162" s="168" t="s">
        <v>555</v>
      </c>
      <c r="H162" s="169">
        <v>0.216</v>
      </c>
      <c r="I162" s="170"/>
      <c r="L162" s="165"/>
      <c r="M162" s="171"/>
      <c r="N162" s="172"/>
      <c r="O162" s="172"/>
      <c r="P162" s="172"/>
      <c r="Q162" s="172"/>
      <c r="R162" s="172"/>
      <c r="S162" s="172"/>
      <c r="T162" s="173"/>
      <c r="AT162" s="167" t="s">
        <v>138</v>
      </c>
      <c r="AU162" s="167" t="s">
        <v>136</v>
      </c>
      <c r="AV162" s="13" t="s">
        <v>136</v>
      </c>
      <c r="AW162" s="13" t="s">
        <v>29</v>
      </c>
      <c r="AX162" s="13" t="s">
        <v>72</v>
      </c>
      <c r="AY162" s="167" t="s">
        <v>127</v>
      </c>
    </row>
    <row r="163" spans="1:65" s="14" customFormat="1" ht="11.25">
      <c r="B163" s="185"/>
      <c r="D163" s="166" t="s">
        <v>138</v>
      </c>
      <c r="E163" s="186" t="s">
        <v>1</v>
      </c>
      <c r="F163" s="187" t="s">
        <v>156</v>
      </c>
      <c r="H163" s="188">
        <v>1.206</v>
      </c>
      <c r="I163" s="189"/>
      <c r="L163" s="185"/>
      <c r="M163" s="190"/>
      <c r="N163" s="191"/>
      <c r="O163" s="191"/>
      <c r="P163" s="191"/>
      <c r="Q163" s="191"/>
      <c r="R163" s="191"/>
      <c r="S163" s="191"/>
      <c r="T163" s="192"/>
      <c r="AT163" s="186" t="s">
        <v>138</v>
      </c>
      <c r="AU163" s="186" t="s">
        <v>136</v>
      </c>
      <c r="AV163" s="14" t="s">
        <v>135</v>
      </c>
      <c r="AW163" s="14" t="s">
        <v>29</v>
      </c>
      <c r="AX163" s="14" t="s">
        <v>80</v>
      </c>
      <c r="AY163" s="186" t="s">
        <v>127</v>
      </c>
    </row>
    <row r="164" spans="1:65" s="2" customFormat="1" ht="24.2" customHeight="1">
      <c r="A164" s="33"/>
      <c r="B164" s="150"/>
      <c r="C164" s="151" t="s">
        <v>140</v>
      </c>
      <c r="D164" s="151" t="s">
        <v>131</v>
      </c>
      <c r="E164" s="152" t="s">
        <v>556</v>
      </c>
      <c r="F164" s="153" t="s">
        <v>557</v>
      </c>
      <c r="G164" s="154" t="s">
        <v>160</v>
      </c>
      <c r="H164" s="155">
        <v>9.48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38</v>
      </c>
      <c r="O164" s="61"/>
      <c r="P164" s="161">
        <f>O164*H164</f>
        <v>0</v>
      </c>
      <c r="Q164" s="161">
        <v>2.4157199999999999</v>
      </c>
      <c r="R164" s="161">
        <f>Q164*H164</f>
        <v>22.901025600000001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135</v>
      </c>
      <c r="AT164" s="163" t="s">
        <v>131</v>
      </c>
      <c r="AU164" s="163" t="s">
        <v>136</v>
      </c>
      <c r="AY164" s="17" t="s">
        <v>127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7" t="s">
        <v>136</v>
      </c>
      <c r="BK164" s="164">
        <f>ROUND(I164*H164,2)</f>
        <v>0</v>
      </c>
      <c r="BL164" s="17" t="s">
        <v>135</v>
      </c>
      <c r="BM164" s="163" t="s">
        <v>558</v>
      </c>
    </row>
    <row r="165" spans="1:65" s="13" customFormat="1" ht="11.25">
      <c r="B165" s="165"/>
      <c r="D165" s="166" t="s">
        <v>138</v>
      </c>
      <c r="E165" s="167" t="s">
        <v>1</v>
      </c>
      <c r="F165" s="168" t="s">
        <v>559</v>
      </c>
      <c r="H165" s="169">
        <v>6.6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138</v>
      </c>
      <c r="AU165" s="167" t="s">
        <v>136</v>
      </c>
      <c r="AV165" s="13" t="s">
        <v>136</v>
      </c>
      <c r="AW165" s="13" t="s">
        <v>29</v>
      </c>
      <c r="AX165" s="13" t="s">
        <v>72</v>
      </c>
      <c r="AY165" s="167" t="s">
        <v>127</v>
      </c>
    </row>
    <row r="166" spans="1:65" s="13" customFormat="1" ht="11.25">
      <c r="B166" s="165"/>
      <c r="D166" s="166" t="s">
        <v>138</v>
      </c>
      <c r="E166" s="167" t="s">
        <v>1</v>
      </c>
      <c r="F166" s="168" t="s">
        <v>560</v>
      </c>
      <c r="H166" s="169">
        <v>1.44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138</v>
      </c>
      <c r="AU166" s="167" t="s">
        <v>136</v>
      </c>
      <c r="AV166" s="13" t="s">
        <v>136</v>
      </c>
      <c r="AW166" s="13" t="s">
        <v>29</v>
      </c>
      <c r="AX166" s="13" t="s">
        <v>72</v>
      </c>
      <c r="AY166" s="167" t="s">
        <v>127</v>
      </c>
    </row>
    <row r="167" spans="1:65" s="13" customFormat="1" ht="11.25">
      <c r="B167" s="165"/>
      <c r="D167" s="166" t="s">
        <v>138</v>
      </c>
      <c r="E167" s="167" t="s">
        <v>1</v>
      </c>
      <c r="F167" s="168" t="s">
        <v>560</v>
      </c>
      <c r="H167" s="169">
        <v>1.44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138</v>
      </c>
      <c r="AU167" s="167" t="s">
        <v>136</v>
      </c>
      <c r="AV167" s="13" t="s">
        <v>136</v>
      </c>
      <c r="AW167" s="13" t="s">
        <v>29</v>
      </c>
      <c r="AX167" s="13" t="s">
        <v>72</v>
      </c>
      <c r="AY167" s="167" t="s">
        <v>127</v>
      </c>
    </row>
    <row r="168" spans="1:65" s="14" customFormat="1" ht="11.25">
      <c r="B168" s="185"/>
      <c r="D168" s="166" t="s">
        <v>138</v>
      </c>
      <c r="E168" s="186" t="s">
        <v>1</v>
      </c>
      <c r="F168" s="187" t="s">
        <v>156</v>
      </c>
      <c r="H168" s="188">
        <v>9.4799999999999986</v>
      </c>
      <c r="I168" s="189"/>
      <c r="L168" s="185"/>
      <c r="M168" s="190"/>
      <c r="N168" s="191"/>
      <c r="O168" s="191"/>
      <c r="P168" s="191"/>
      <c r="Q168" s="191"/>
      <c r="R168" s="191"/>
      <c r="S168" s="191"/>
      <c r="T168" s="192"/>
      <c r="AT168" s="186" t="s">
        <v>138</v>
      </c>
      <c r="AU168" s="186" t="s">
        <v>136</v>
      </c>
      <c r="AV168" s="14" t="s">
        <v>135</v>
      </c>
      <c r="AW168" s="14" t="s">
        <v>29</v>
      </c>
      <c r="AX168" s="14" t="s">
        <v>80</v>
      </c>
      <c r="AY168" s="186" t="s">
        <v>127</v>
      </c>
    </row>
    <row r="169" spans="1:65" s="2" customFormat="1" ht="21.75" customHeight="1">
      <c r="A169" s="33"/>
      <c r="B169" s="150"/>
      <c r="C169" s="151" t="s">
        <v>561</v>
      </c>
      <c r="D169" s="151" t="s">
        <v>131</v>
      </c>
      <c r="E169" s="152" t="s">
        <v>562</v>
      </c>
      <c r="F169" s="153" t="s">
        <v>563</v>
      </c>
      <c r="G169" s="154" t="s">
        <v>166</v>
      </c>
      <c r="H169" s="155">
        <v>40.200000000000003</v>
      </c>
      <c r="I169" s="156"/>
      <c r="J169" s="157">
        <f>ROUND(I169*H169,2)</f>
        <v>0</v>
      </c>
      <c r="K169" s="158"/>
      <c r="L169" s="34"/>
      <c r="M169" s="159" t="s">
        <v>1</v>
      </c>
      <c r="N169" s="160" t="s">
        <v>38</v>
      </c>
      <c r="O169" s="61"/>
      <c r="P169" s="161">
        <f>O169*H169</f>
        <v>0</v>
      </c>
      <c r="Q169" s="161">
        <v>3.7699999999999999E-3</v>
      </c>
      <c r="R169" s="161">
        <f>Q169*H169</f>
        <v>0.15155399999999999</v>
      </c>
      <c r="S169" s="161">
        <v>0</v>
      </c>
      <c r="T169" s="16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135</v>
      </c>
      <c r="AT169" s="163" t="s">
        <v>131</v>
      </c>
      <c r="AU169" s="163" t="s">
        <v>136</v>
      </c>
      <c r="AY169" s="17" t="s">
        <v>127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136</v>
      </c>
      <c r="BK169" s="164">
        <f>ROUND(I169*H169,2)</f>
        <v>0</v>
      </c>
      <c r="BL169" s="17" t="s">
        <v>135</v>
      </c>
      <c r="BM169" s="163" t="s">
        <v>564</v>
      </c>
    </row>
    <row r="170" spans="1:65" s="13" customFormat="1" ht="11.25">
      <c r="B170" s="165"/>
      <c r="D170" s="166" t="s">
        <v>138</v>
      </c>
      <c r="E170" s="167" t="s">
        <v>1</v>
      </c>
      <c r="F170" s="168" t="s">
        <v>565</v>
      </c>
      <c r="H170" s="169">
        <v>33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138</v>
      </c>
      <c r="AU170" s="167" t="s">
        <v>136</v>
      </c>
      <c r="AV170" s="13" t="s">
        <v>136</v>
      </c>
      <c r="AW170" s="13" t="s">
        <v>29</v>
      </c>
      <c r="AX170" s="13" t="s">
        <v>72</v>
      </c>
      <c r="AY170" s="167" t="s">
        <v>127</v>
      </c>
    </row>
    <row r="171" spans="1:65" s="13" customFormat="1" ht="11.25">
      <c r="B171" s="165"/>
      <c r="D171" s="166" t="s">
        <v>138</v>
      </c>
      <c r="E171" s="167" t="s">
        <v>1</v>
      </c>
      <c r="F171" s="168" t="s">
        <v>566</v>
      </c>
      <c r="H171" s="169">
        <v>7.2</v>
      </c>
      <c r="I171" s="170"/>
      <c r="L171" s="165"/>
      <c r="M171" s="171"/>
      <c r="N171" s="172"/>
      <c r="O171" s="172"/>
      <c r="P171" s="172"/>
      <c r="Q171" s="172"/>
      <c r="R171" s="172"/>
      <c r="S171" s="172"/>
      <c r="T171" s="173"/>
      <c r="AT171" s="167" t="s">
        <v>138</v>
      </c>
      <c r="AU171" s="167" t="s">
        <v>136</v>
      </c>
      <c r="AV171" s="13" t="s">
        <v>136</v>
      </c>
      <c r="AW171" s="13" t="s">
        <v>29</v>
      </c>
      <c r="AX171" s="13" t="s">
        <v>72</v>
      </c>
      <c r="AY171" s="167" t="s">
        <v>127</v>
      </c>
    </row>
    <row r="172" spans="1:65" s="14" customFormat="1" ht="11.25">
      <c r="B172" s="185"/>
      <c r="D172" s="166" t="s">
        <v>138</v>
      </c>
      <c r="E172" s="186" t="s">
        <v>1</v>
      </c>
      <c r="F172" s="187" t="s">
        <v>156</v>
      </c>
      <c r="H172" s="188">
        <v>40.200000000000003</v>
      </c>
      <c r="I172" s="189"/>
      <c r="L172" s="185"/>
      <c r="M172" s="190"/>
      <c r="N172" s="191"/>
      <c r="O172" s="191"/>
      <c r="P172" s="191"/>
      <c r="Q172" s="191"/>
      <c r="R172" s="191"/>
      <c r="S172" s="191"/>
      <c r="T172" s="192"/>
      <c r="AT172" s="186" t="s">
        <v>138</v>
      </c>
      <c r="AU172" s="186" t="s">
        <v>136</v>
      </c>
      <c r="AV172" s="14" t="s">
        <v>135</v>
      </c>
      <c r="AW172" s="14" t="s">
        <v>29</v>
      </c>
      <c r="AX172" s="14" t="s">
        <v>80</v>
      </c>
      <c r="AY172" s="186" t="s">
        <v>127</v>
      </c>
    </row>
    <row r="173" spans="1:65" s="2" customFormat="1" ht="24.2" customHeight="1">
      <c r="A173" s="33"/>
      <c r="B173" s="150"/>
      <c r="C173" s="151" t="s">
        <v>225</v>
      </c>
      <c r="D173" s="151" t="s">
        <v>131</v>
      </c>
      <c r="E173" s="152" t="s">
        <v>567</v>
      </c>
      <c r="F173" s="153" t="s">
        <v>568</v>
      </c>
      <c r="G173" s="154" t="s">
        <v>166</v>
      </c>
      <c r="H173" s="155">
        <v>40.200000000000003</v>
      </c>
      <c r="I173" s="156"/>
      <c r="J173" s="157">
        <f>ROUND(I173*H173,2)</f>
        <v>0</v>
      </c>
      <c r="K173" s="158"/>
      <c r="L173" s="34"/>
      <c r="M173" s="159" t="s">
        <v>1</v>
      </c>
      <c r="N173" s="160" t="s">
        <v>38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135</v>
      </c>
      <c r="AT173" s="163" t="s">
        <v>131</v>
      </c>
      <c r="AU173" s="163" t="s">
        <v>136</v>
      </c>
      <c r="AY173" s="17" t="s">
        <v>127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136</v>
      </c>
      <c r="BK173" s="164">
        <f>ROUND(I173*H173,2)</f>
        <v>0</v>
      </c>
      <c r="BL173" s="17" t="s">
        <v>135</v>
      </c>
      <c r="BM173" s="163" t="s">
        <v>569</v>
      </c>
    </row>
    <row r="174" spans="1:65" s="13" customFormat="1" ht="11.25">
      <c r="B174" s="165"/>
      <c r="D174" s="166" t="s">
        <v>138</v>
      </c>
      <c r="E174" s="167" t="s">
        <v>1</v>
      </c>
      <c r="F174" s="168" t="s">
        <v>565</v>
      </c>
      <c r="H174" s="169">
        <v>33</v>
      </c>
      <c r="I174" s="170"/>
      <c r="L174" s="165"/>
      <c r="M174" s="171"/>
      <c r="N174" s="172"/>
      <c r="O174" s="172"/>
      <c r="P174" s="172"/>
      <c r="Q174" s="172"/>
      <c r="R174" s="172"/>
      <c r="S174" s="172"/>
      <c r="T174" s="173"/>
      <c r="AT174" s="167" t="s">
        <v>138</v>
      </c>
      <c r="AU174" s="167" t="s">
        <v>136</v>
      </c>
      <c r="AV174" s="13" t="s">
        <v>136</v>
      </c>
      <c r="AW174" s="13" t="s">
        <v>29</v>
      </c>
      <c r="AX174" s="13" t="s">
        <v>72</v>
      </c>
      <c r="AY174" s="167" t="s">
        <v>127</v>
      </c>
    </row>
    <row r="175" spans="1:65" s="13" customFormat="1" ht="11.25">
      <c r="B175" s="165"/>
      <c r="D175" s="166" t="s">
        <v>138</v>
      </c>
      <c r="E175" s="167" t="s">
        <v>1</v>
      </c>
      <c r="F175" s="168" t="s">
        <v>566</v>
      </c>
      <c r="H175" s="169">
        <v>7.2</v>
      </c>
      <c r="I175" s="170"/>
      <c r="L175" s="165"/>
      <c r="M175" s="171"/>
      <c r="N175" s="172"/>
      <c r="O175" s="172"/>
      <c r="P175" s="172"/>
      <c r="Q175" s="172"/>
      <c r="R175" s="172"/>
      <c r="S175" s="172"/>
      <c r="T175" s="173"/>
      <c r="AT175" s="167" t="s">
        <v>138</v>
      </c>
      <c r="AU175" s="167" t="s">
        <v>136</v>
      </c>
      <c r="AV175" s="13" t="s">
        <v>136</v>
      </c>
      <c r="AW175" s="13" t="s">
        <v>29</v>
      </c>
      <c r="AX175" s="13" t="s">
        <v>72</v>
      </c>
      <c r="AY175" s="167" t="s">
        <v>127</v>
      </c>
    </row>
    <row r="176" spans="1:65" s="14" customFormat="1" ht="11.25">
      <c r="B176" s="185"/>
      <c r="D176" s="166" t="s">
        <v>138</v>
      </c>
      <c r="E176" s="186" t="s">
        <v>1</v>
      </c>
      <c r="F176" s="187" t="s">
        <v>156</v>
      </c>
      <c r="H176" s="188">
        <v>40.200000000000003</v>
      </c>
      <c r="I176" s="189"/>
      <c r="L176" s="185"/>
      <c r="M176" s="190"/>
      <c r="N176" s="191"/>
      <c r="O176" s="191"/>
      <c r="P176" s="191"/>
      <c r="Q176" s="191"/>
      <c r="R176" s="191"/>
      <c r="S176" s="191"/>
      <c r="T176" s="192"/>
      <c r="AT176" s="186" t="s">
        <v>138</v>
      </c>
      <c r="AU176" s="186" t="s">
        <v>136</v>
      </c>
      <c r="AV176" s="14" t="s">
        <v>135</v>
      </c>
      <c r="AW176" s="14" t="s">
        <v>29</v>
      </c>
      <c r="AX176" s="14" t="s">
        <v>80</v>
      </c>
      <c r="AY176" s="186" t="s">
        <v>127</v>
      </c>
    </row>
    <row r="177" spans="1:65" s="12" customFormat="1" ht="22.9" customHeight="1">
      <c r="B177" s="137"/>
      <c r="D177" s="138" t="s">
        <v>71</v>
      </c>
      <c r="E177" s="148" t="s">
        <v>147</v>
      </c>
      <c r="F177" s="148" t="s">
        <v>148</v>
      </c>
      <c r="I177" s="140"/>
      <c r="J177" s="149">
        <f>BK177</f>
        <v>0</v>
      </c>
      <c r="L177" s="137"/>
      <c r="M177" s="142"/>
      <c r="N177" s="143"/>
      <c r="O177" s="143"/>
      <c r="P177" s="144">
        <f>SUM(P178:P218)</f>
        <v>0</v>
      </c>
      <c r="Q177" s="143"/>
      <c r="R177" s="144">
        <f>SUM(R178:R218)</f>
        <v>251.13899299999997</v>
      </c>
      <c r="S177" s="143"/>
      <c r="T177" s="145">
        <f>SUM(T178:T218)</f>
        <v>0</v>
      </c>
      <c r="AR177" s="138" t="s">
        <v>80</v>
      </c>
      <c r="AT177" s="146" t="s">
        <v>71</v>
      </c>
      <c r="AU177" s="146" t="s">
        <v>80</v>
      </c>
      <c r="AY177" s="138" t="s">
        <v>127</v>
      </c>
      <c r="BK177" s="147">
        <f>SUM(BK178:BK218)</f>
        <v>0</v>
      </c>
    </row>
    <row r="178" spans="1:65" s="2" customFormat="1" ht="16.5" customHeight="1">
      <c r="A178" s="33"/>
      <c r="B178" s="150"/>
      <c r="C178" s="174" t="s">
        <v>245</v>
      </c>
      <c r="D178" s="174" t="s">
        <v>141</v>
      </c>
      <c r="E178" s="175" t="s">
        <v>150</v>
      </c>
      <c r="F178" s="176" t="s">
        <v>151</v>
      </c>
      <c r="G178" s="177" t="s">
        <v>152</v>
      </c>
      <c r="H178" s="178">
        <v>146</v>
      </c>
      <c r="I178" s="179"/>
      <c r="J178" s="180">
        <f>ROUND(I178*H178,2)</f>
        <v>0</v>
      </c>
      <c r="K178" s="181"/>
      <c r="L178" s="182"/>
      <c r="M178" s="183" t="s">
        <v>1</v>
      </c>
      <c r="N178" s="184" t="s">
        <v>38</v>
      </c>
      <c r="O178" s="61"/>
      <c r="P178" s="161">
        <f>O178*H178</f>
        <v>0</v>
      </c>
      <c r="Q178" s="161">
        <v>5.0000000000000001E-4</v>
      </c>
      <c r="R178" s="161">
        <f>Q178*H178</f>
        <v>7.2999999999999995E-2</v>
      </c>
      <c r="S178" s="161">
        <v>0</v>
      </c>
      <c r="T178" s="162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144</v>
      </c>
      <c r="AT178" s="163" t="s">
        <v>141</v>
      </c>
      <c r="AU178" s="163" t="s">
        <v>136</v>
      </c>
      <c r="AY178" s="17" t="s">
        <v>127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7" t="s">
        <v>136</v>
      </c>
      <c r="BK178" s="164">
        <f>ROUND(I178*H178,2)</f>
        <v>0</v>
      </c>
      <c r="BL178" s="17" t="s">
        <v>135</v>
      </c>
      <c r="BM178" s="163" t="s">
        <v>570</v>
      </c>
    </row>
    <row r="179" spans="1:65" s="13" customFormat="1" ht="11.25">
      <c r="B179" s="165"/>
      <c r="D179" s="166" t="s">
        <v>138</v>
      </c>
      <c r="E179" s="167" t="s">
        <v>1</v>
      </c>
      <c r="F179" s="168" t="s">
        <v>154</v>
      </c>
      <c r="H179" s="169">
        <v>126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138</v>
      </c>
      <c r="AU179" s="167" t="s">
        <v>136</v>
      </c>
      <c r="AV179" s="13" t="s">
        <v>136</v>
      </c>
      <c r="AW179" s="13" t="s">
        <v>29</v>
      </c>
      <c r="AX179" s="13" t="s">
        <v>72</v>
      </c>
      <c r="AY179" s="167" t="s">
        <v>127</v>
      </c>
    </row>
    <row r="180" spans="1:65" s="13" customFormat="1" ht="11.25">
      <c r="B180" s="165"/>
      <c r="D180" s="166" t="s">
        <v>138</v>
      </c>
      <c r="E180" s="167" t="s">
        <v>1</v>
      </c>
      <c r="F180" s="168" t="s">
        <v>571</v>
      </c>
      <c r="H180" s="169">
        <v>20</v>
      </c>
      <c r="I180" s="170"/>
      <c r="L180" s="165"/>
      <c r="M180" s="171"/>
      <c r="N180" s="172"/>
      <c r="O180" s="172"/>
      <c r="P180" s="172"/>
      <c r="Q180" s="172"/>
      <c r="R180" s="172"/>
      <c r="S180" s="172"/>
      <c r="T180" s="173"/>
      <c r="AT180" s="167" t="s">
        <v>138</v>
      </c>
      <c r="AU180" s="167" t="s">
        <v>136</v>
      </c>
      <c r="AV180" s="13" t="s">
        <v>136</v>
      </c>
      <c r="AW180" s="13" t="s">
        <v>29</v>
      </c>
      <c r="AX180" s="13" t="s">
        <v>72</v>
      </c>
      <c r="AY180" s="167" t="s">
        <v>127</v>
      </c>
    </row>
    <row r="181" spans="1:65" s="14" customFormat="1" ht="11.25">
      <c r="B181" s="185"/>
      <c r="D181" s="166" t="s">
        <v>138</v>
      </c>
      <c r="E181" s="186" t="s">
        <v>1</v>
      </c>
      <c r="F181" s="187" t="s">
        <v>156</v>
      </c>
      <c r="H181" s="188">
        <v>146</v>
      </c>
      <c r="I181" s="189"/>
      <c r="L181" s="185"/>
      <c r="M181" s="190"/>
      <c r="N181" s="191"/>
      <c r="O181" s="191"/>
      <c r="P181" s="191"/>
      <c r="Q181" s="191"/>
      <c r="R181" s="191"/>
      <c r="S181" s="191"/>
      <c r="T181" s="192"/>
      <c r="AT181" s="186" t="s">
        <v>138</v>
      </c>
      <c r="AU181" s="186" t="s">
        <v>136</v>
      </c>
      <c r="AV181" s="14" t="s">
        <v>135</v>
      </c>
      <c r="AW181" s="14" t="s">
        <v>29</v>
      </c>
      <c r="AX181" s="14" t="s">
        <v>80</v>
      </c>
      <c r="AY181" s="186" t="s">
        <v>127</v>
      </c>
    </row>
    <row r="182" spans="1:65" s="2" customFormat="1" ht="24.2" customHeight="1">
      <c r="A182" s="33"/>
      <c r="B182" s="150"/>
      <c r="C182" s="151" t="s">
        <v>572</v>
      </c>
      <c r="D182" s="151" t="s">
        <v>131</v>
      </c>
      <c r="E182" s="152" t="s">
        <v>573</v>
      </c>
      <c r="F182" s="153" t="s">
        <v>574</v>
      </c>
      <c r="G182" s="154" t="s">
        <v>166</v>
      </c>
      <c r="H182" s="155">
        <v>139.4</v>
      </c>
      <c r="I182" s="156"/>
      <c r="J182" s="157">
        <f>ROUND(I182*H182,2)</f>
        <v>0</v>
      </c>
      <c r="K182" s="158"/>
      <c r="L182" s="34"/>
      <c r="M182" s="159" t="s">
        <v>1</v>
      </c>
      <c r="N182" s="160" t="s">
        <v>38</v>
      </c>
      <c r="O182" s="61"/>
      <c r="P182" s="161">
        <f>O182*H182</f>
        <v>0</v>
      </c>
      <c r="Q182" s="161">
        <v>3.5E-4</v>
      </c>
      <c r="R182" s="161">
        <f>Q182*H182</f>
        <v>4.879E-2</v>
      </c>
      <c r="S182" s="161">
        <v>0</v>
      </c>
      <c r="T182" s="162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135</v>
      </c>
      <c r="AT182" s="163" t="s">
        <v>131</v>
      </c>
      <c r="AU182" s="163" t="s">
        <v>136</v>
      </c>
      <c r="AY182" s="17" t="s">
        <v>127</v>
      </c>
      <c r="BE182" s="164">
        <f>IF(N182="základná",J182,0)</f>
        <v>0</v>
      </c>
      <c r="BF182" s="164">
        <f>IF(N182="znížená",J182,0)</f>
        <v>0</v>
      </c>
      <c r="BG182" s="164">
        <f>IF(N182="zákl. prenesená",J182,0)</f>
        <v>0</v>
      </c>
      <c r="BH182" s="164">
        <f>IF(N182="zníž. prenesená",J182,0)</f>
        <v>0</v>
      </c>
      <c r="BI182" s="164">
        <f>IF(N182="nulová",J182,0)</f>
        <v>0</v>
      </c>
      <c r="BJ182" s="17" t="s">
        <v>136</v>
      </c>
      <c r="BK182" s="164">
        <f>ROUND(I182*H182,2)</f>
        <v>0</v>
      </c>
      <c r="BL182" s="17" t="s">
        <v>135</v>
      </c>
      <c r="BM182" s="163" t="s">
        <v>575</v>
      </c>
    </row>
    <row r="183" spans="1:65" s="13" customFormat="1" ht="11.25">
      <c r="B183" s="165"/>
      <c r="D183" s="166" t="s">
        <v>138</v>
      </c>
      <c r="E183" s="167" t="s">
        <v>1</v>
      </c>
      <c r="F183" s="168" t="s">
        <v>576</v>
      </c>
      <c r="H183" s="169">
        <v>113.4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138</v>
      </c>
      <c r="AU183" s="167" t="s">
        <v>136</v>
      </c>
      <c r="AV183" s="13" t="s">
        <v>136</v>
      </c>
      <c r="AW183" s="13" t="s">
        <v>29</v>
      </c>
      <c r="AX183" s="13" t="s">
        <v>72</v>
      </c>
      <c r="AY183" s="167" t="s">
        <v>127</v>
      </c>
    </row>
    <row r="184" spans="1:65" s="13" customFormat="1" ht="11.25">
      <c r="B184" s="165"/>
      <c r="D184" s="166" t="s">
        <v>138</v>
      </c>
      <c r="E184" s="167" t="s">
        <v>1</v>
      </c>
      <c r="F184" s="168" t="s">
        <v>577</v>
      </c>
      <c r="H184" s="169">
        <v>26</v>
      </c>
      <c r="I184" s="170"/>
      <c r="L184" s="165"/>
      <c r="M184" s="171"/>
      <c r="N184" s="172"/>
      <c r="O184" s="172"/>
      <c r="P184" s="172"/>
      <c r="Q184" s="172"/>
      <c r="R184" s="172"/>
      <c r="S184" s="172"/>
      <c r="T184" s="173"/>
      <c r="AT184" s="167" t="s">
        <v>138</v>
      </c>
      <c r="AU184" s="167" t="s">
        <v>136</v>
      </c>
      <c r="AV184" s="13" t="s">
        <v>136</v>
      </c>
      <c r="AW184" s="13" t="s">
        <v>29</v>
      </c>
      <c r="AX184" s="13" t="s">
        <v>72</v>
      </c>
      <c r="AY184" s="167" t="s">
        <v>127</v>
      </c>
    </row>
    <row r="185" spans="1:65" s="14" customFormat="1" ht="11.25">
      <c r="B185" s="185"/>
      <c r="D185" s="166" t="s">
        <v>138</v>
      </c>
      <c r="E185" s="186" t="s">
        <v>1</v>
      </c>
      <c r="F185" s="187" t="s">
        <v>156</v>
      </c>
      <c r="H185" s="188">
        <v>139.4</v>
      </c>
      <c r="I185" s="189"/>
      <c r="L185" s="185"/>
      <c r="M185" s="190"/>
      <c r="N185" s="191"/>
      <c r="O185" s="191"/>
      <c r="P185" s="191"/>
      <c r="Q185" s="191"/>
      <c r="R185" s="191"/>
      <c r="S185" s="191"/>
      <c r="T185" s="192"/>
      <c r="AT185" s="186" t="s">
        <v>138</v>
      </c>
      <c r="AU185" s="186" t="s">
        <v>136</v>
      </c>
      <c r="AV185" s="14" t="s">
        <v>135</v>
      </c>
      <c r="AW185" s="14" t="s">
        <v>29</v>
      </c>
      <c r="AX185" s="14" t="s">
        <v>80</v>
      </c>
      <c r="AY185" s="186" t="s">
        <v>127</v>
      </c>
    </row>
    <row r="186" spans="1:65" s="2" customFormat="1" ht="24.2" customHeight="1">
      <c r="A186" s="33"/>
      <c r="B186" s="150"/>
      <c r="C186" s="151" t="s">
        <v>578</v>
      </c>
      <c r="D186" s="151" t="s">
        <v>131</v>
      </c>
      <c r="E186" s="152" t="s">
        <v>579</v>
      </c>
      <c r="F186" s="153" t="s">
        <v>580</v>
      </c>
      <c r="G186" s="154" t="s">
        <v>166</v>
      </c>
      <c r="H186" s="155">
        <v>139.4</v>
      </c>
      <c r="I186" s="156"/>
      <c r="J186" s="157">
        <f>ROUND(I186*H186,2)</f>
        <v>0</v>
      </c>
      <c r="K186" s="158"/>
      <c r="L186" s="34"/>
      <c r="M186" s="159" t="s">
        <v>1</v>
      </c>
      <c r="N186" s="160" t="s">
        <v>38</v>
      </c>
      <c r="O186" s="61"/>
      <c r="P186" s="161">
        <f>O186*H186</f>
        <v>0</v>
      </c>
      <c r="Q186" s="161">
        <v>1.89E-2</v>
      </c>
      <c r="R186" s="161">
        <f>Q186*H186</f>
        <v>2.6346600000000002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135</v>
      </c>
      <c r="AT186" s="163" t="s">
        <v>131</v>
      </c>
      <c r="AU186" s="163" t="s">
        <v>136</v>
      </c>
      <c r="AY186" s="17" t="s">
        <v>127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7" t="s">
        <v>136</v>
      </c>
      <c r="BK186" s="164">
        <f>ROUND(I186*H186,2)</f>
        <v>0</v>
      </c>
      <c r="BL186" s="17" t="s">
        <v>135</v>
      </c>
      <c r="BM186" s="163" t="s">
        <v>581</v>
      </c>
    </row>
    <row r="187" spans="1:65" s="13" customFormat="1" ht="11.25">
      <c r="B187" s="165"/>
      <c r="D187" s="166" t="s">
        <v>138</v>
      </c>
      <c r="E187" s="167" t="s">
        <v>1</v>
      </c>
      <c r="F187" s="168" t="s">
        <v>576</v>
      </c>
      <c r="H187" s="169">
        <v>113.4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138</v>
      </c>
      <c r="AU187" s="167" t="s">
        <v>136</v>
      </c>
      <c r="AV187" s="13" t="s">
        <v>136</v>
      </c>
      <c r="AW187" s="13" t="s">
        <v>29</v>
      </c>
      <c r="AX187" s="13" t="s">
        <v>72</v>
      </c>
      <c r="AY187" s="167" t="s">
        <v>127</v>
      </c>
    </row>
    <row r="188" spans="1:65" s="13" customFormat="1" ht="11.25">
      <c r="B188" s="165"/>
      <c r="D188" s="166" t="s">
        <v>138</v>
      </c>
      <c r="E188" s="167" t="s">
        <v>1</v>
      </c>
      <c r="F188" s="168" t="s">
        <v>577</v>
      </c>
      <c r="H188" s="169">
        <v>26</v>
      </c>
      <c r="I188" s="170"/>
      <c r="L188" s="165"/>
      <c r="M188" s="171"/>
      <c r="N188" s="172"/>
      <c r="O188" s="172"/>
      <c r="P188" s="172"/>
      <c r="Q188" s="172"/>
      <c r="R188" s="172"/>
      <c r="S188" s="172"/>
      <c r="T188" s="173"/>
      <c r="AT188" s="167" t="s">
        <v>138</v>
      </c>
      <c r="AU188" s="167" t="s">
        <v>136</v>
      </c>
      <c r="AV188" s="13" t="s">
        <v>136</v>
      </c>
      <c r="AW188" s="13" t="s">
        <v>29</v>
      </c>
      <c r="AX188" s="13" t="s">
        <v>72</v>
      </c>
      <c r="AY188" s="167" t="s">
        <v>127</v>
      </c>
    </row>
    <row r="189" spans="1:65" s="14" customFormat="1" ht="11.25">
      <c r="B189" s="185"/>
      <c r="D189" s="166" t="s">
        <v>138</v>
      </c>
      <c r="E189" s="186" t="s">
        <v>1</v>
      </c>
      <c r="F189" s="187" t="s">
        <v>156</v>
      </c>
      <c r="H189" s="188">
        <v>139.4</v>
      </c>
      <c r="I189" s="189"/>
      <c r="L189" s="185"/>
      <c r="M189" s="190"/>
      <c r="N189" s="191"/>
      <c r="O189" s="191"/>
      <c r="P189" s="191"/>
      <c r="Q189" s="191"/>
      <c r="R189" s="191"/>
      <c r="S189" s="191"/>
      <c r="T189" s="192"/>
      <c r="AT189" s="186" t="s">
        <v>138</v>
      </c>
      <c r="AU189" s="186" t="s">
        <v>136</v>
      </c>
      <c r="AV189" s="14" t="s">
        <v>135</v>
      </c>
      <c r="AW189" s="14" t="s">
        <v>29</v>
      </c>
      <c r="AX189" s="14" t="s">
        <v>80</v>
      </c>
      <c r="AY189" s="186" t="s">
        <v>127</v>
      </c>
    </row>
    <row r="190" spans="1:65" s="2" customFormat="1" ht="24.2" customHeight="1">
      <c r="A190" s="33"/>
      <c r="B190" s="150"/>
      <c r="C190" s="151" t="s">
        <v>582</v>
      </c>
      <c r="D190" s="151" t="s">
        <v>131</v>
      </c>
      <c r="E190" s="152" t="s">
        <v>583</v>
      </c>
      <c r="F190" s="153" t="s">
        <v>584</v>
      </c>
      <c r="G190" s="154" t="s">
        <v>166</v>
      </c>
      <c r="H190" s="155">
        <v>139.4</v>
      </c>
      <c r="I190" s="156"/>
      <c r="J190" s="157">
        <f>ROUND(I190*H190,2)</f>
        <v>0</v>
      </c>
      <c r="K190" s="158"/>
      <c r="L190" s="34"/>
      <c r="M190" s="159" t="s">
        <v>1</v>
      </c>
      <c r="N190" s="160" t="s">
        <v>38</v>
      </c>
      <c r="O190" s="61"/>
      <c r="P190" s="161">
        <f>O190*H190</f>
        <v>0</v>
      </c>
      <c r="Q190" s="161">
        <v>6.9999999999999994E-5</v>
      </c>
      <c r="R190" s="161">
        <f>Q190*H190</f>
        <v>9.7579999999999993E-3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135</v>
      </c>
      <c r="AT190" s="163" t="s">
        <v>131</v>
      </c>
      <c r="AU190" s="163" t="s">
        <v>136</v>
      </c>
      <c r="AY190" s="17" t="s">
        <v>127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7" t="s">
        <v>136</v>
      </c>
      <c r="BK190" s="164">
        <f>ROUND(I190*H190,2)</f>
        <v>0</v>
      </c>
      <c r="BL190" s="17" t="s">
        <v>135</v>
      </c>
      <c r="BM190" s="163" t="s">
        <v>585</v>
      </c>
    </row>
    <row r="191" spans="1:65" s="13" customFormat="1" ht="11.25">
      <c r="B191" s="165"/>
      <c r="D191" s="166" t="s">
        <v>138</v>
      </c>
      <c r="E191" s="167" t="s">
        <v>1</v>
      </c>
      <c r="F191" s="168" t="s">
        <v>576</v>
      </c>
      <c r="H191" s="169">
        <v>113.4</v>
      </c>
      <c r="I191" s="170"/>
      <c r="L191" s="165"/>
      <c r="M191" s="171"/>
      <c r="N191" s="172"/>
      <c r="O191" s="172"/>
      <c r="P191" s="172"/>
      <c r="Q191" s="172"/>
      <c r="R191" s="172"/>
      <c r="S191" s="172"/>
      <c r="T191" s="173"/>
      <c r="AT191" s="167" t="s">
        <v>138</v>
      </c>
      <c r="AU191" s="167" t="s">
        <v>136</v>
      </c>
      <c r="AV191" s="13" t="s">
        <v>136</v>
      </c>
      <c r="AW191" s="13" t="s">
        <v>29</v>
      </c>
      <c r="AX191" s="13" t="s">
        <v>72</v>
      </c>
      <c r="AY191" s="167" t="s">
        <v>127</v>
      </c>
    </row>
    <row r="192" spans="1:65" s="13" customFormat="1" ht="11.25">
      <c r="B192" s="165"/>
      <c r="D192" s="166" t="s">
        <v>138</v>
      </c>
      <c r="E192" s="167" t="s">
        <v>1</v>
      </c>
      <c r="F192" s="168" t="s">
        <v>577</v>
      </c>
      <c r="H192" s="169">
        <v>26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138</v>
      </c>
      <c r="AU192" s="167" t="s">
        <v>136</v>
      </c>
      <c r="AV192" s="13" t="s">
        <v>136</v>
      </c>
      <c r="AW192" s="13" t="s">
        <v>29</v>
      </c>
      <c r="AX192" s="13" t="s">
        <v>72</v>
      </c>
      <c r="AY192" s="167" t="s">
        <v>127</v>
      </c>
    </row>
    <row r="193" spans="1:65" s="14" customFormat="1" ht="11.25">
      <c r="B193" s="185"/>
      <c r="D193" s="166" t="s">
        <v>138</v>
      </c>
      <c r="E193" s="186" t="s">
        <v>1</v>
      </c>
      <c r="F193" s="187" t="s">
        <v>156</v>
      </c>
      <c r="H193" s="188">
        <v>139.4</v>
      </c>
      <c r="I193" s="189"/>
      <c r="L193" s="185"/>
      <c r="M193" s="190"/>
      <c r="N193" s="191"/>
      <c r="O193" s="191"/>
      <c r="P193" s="191"/>
      <c r="Q193" s="191"/>
      <c r="R193" s="191"/>
      <c r="S193" s="191"/>
      <c r="T193" s="192"/>
      <c r="AT193" s="186" t="s">
        <v>138</v>
      </c>
      <c r="AU193" s="186" t="s">
        <v>136</v>
      </c>
      <c r="AV193" s="14" t="s">
        <v>135</v>
      </c>
      <c r="AW193" s="14" t="s">
        <v>29</v>
      </c>
      <c r="AX193" s="14" t="s">
        <v>80</v>
      </c>
      <c r="AY193" s="186" t="s">
        <v>127</v>
      </c>
    </row>
    <row r="194" spans="1:65" s="2" customFormat="1" ht="16.5" customHeight="1">
      <c r="A194" s="33"/>
      <c r="B194" s="150"/>
      <c r="C194" s="151" t="s">
        <v>586</v>
      </c>
      <c r="D194" s="151" t="s">
        <v>131</v>
      </c>
      <c r="E194" s="152" t="s">
        <v>587</v>
      </c>
      <c r="F194" s="153" t="s">
        <v>588</v>
      </c>
      <c r="G194" s="154" t="s">
        <v>166</v>
      </c>
      <c r="H194" s="155">
        <v>697</v>
      </c>
      <c r="I194" s="156"/>
      <c r="J194" s="157">
        <f>ROUND(I194*H194,2)</f>
        <v>0</v>
      </c>
      <c r="K194" s="158"/>
      <c r="L194" s="34"/>
      <c r="M194" s="159" t="s">
        <v>1</v>
      </c>
      <c r="N194" s="160" t="s">
        <v>38</v>
      </c>
      <c r="O194" s="61"/>
      <c r="P194" s="161">
        <f>O194*H194</f>
        <v>0</v>
      </c>
      <c r="Q194" s="161">
        <v>5.8E-4</v>
      </c>
      <c r="R194" s="161">
        <f>Q194*H194</f>
        <v>0.40426000000000001</v>
      </c>
      <c r="S194" s="161">
        <v>0</v>
      </c>
      <c r="T194" s="162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135</v>
      </c>
      <c r="AT194" s="163" t="s">
        <v>131</v>
      </c>
      <c r="AU194" s="163" t="s">
        <v>136</v>
      </c>
      <c r="AY194" s="17" t="s">
        <v>127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136</v>
      </c>
      <c r="BK194" s="164">
        <f>ROUND(I194*H194,2)</f>
        <v>0</v>
      </c>
      <c r="BL194" s="17" t="s">
        <v>135</v>
      </c>
      <c r="BM194" s="163" t="s">
        <v>589</v>
      </c>
    </row>
    <row r="195" spans="1:65" s="13" customFormat="1" ht="11.25">
      <c r="B195" s="165"/>
      <c r="D195" s="166" t="s">
        <v>138</v>
      </c>
      <c r="E195" s="167" t="s">
        <v>1</v>
      </c>
      <c r="F195" s="168" t="s">
        <v>590</v>
      </c>
      <c r="H195" s="169">
        <v>567</v>
      </c>
      <c r="I195" s="170"/>
      <c r="L195" s="165"/>
      <c r="M195" s="171"/>
      <c r="N195" s="172"/>
      <c r="O195" s="172"/>
      <c r="P195" s="172"/>
      <c r="Q195" s="172"/>
      <c r="R195" s="172"/>
      <c r="S195" s="172"/>
      <c r="T195" s="173"/>
      <c r="AT195" s="167" t="s">
        <v>138</v>
      </c>
      <c r="AU195" s="167" t="s">
        <v>136</v>
      </c>
      <c r="AV195" s="13" t="s">
        <v>136</v>
      </c>
      <c r="AW195" s="13" t="s">
        <v>29</v>
      </c>
      <c r="AX195" s="13" t="s">
        <v>72</v>
      </c>
      <c r="AY195" s="167" t="s">
        <v>127</v>
      </c>
    </row>
    <row r="196" spans="1:65" s="13" customFormat="1" ht="11.25">
      <c r="B196" s="165"/>
      <c r="D196" s="166" t="s">
        <v>138</v>
      </c>
      <c r="E196" s="167" t="s">
        <v>1</v>
      </c>
      <c r="F196" s="168" t="s">
        <v>591</v>
      </c>
      <c r="H196" s="169">
        <v>130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138</v>
      </c>
      <c r="AU196" s="167" t="s">
        <v>136</v>
      </c>
      <c r="AV196" s="13" t="s">
        <v>136</v>
      </c>
      <c r="AW196" s="13" t="s">
        <v>29</v>
      </c>
      <c r="AX196" s="13" t="s">
        <v>72</v>
      </c>
      <c r="AY196" s="167" t="s">
        <v>127</v>
      </c>
    </row>
    <row r="197" spans="1:65" s="14" customFormat="1" ht="11.25">
      <c r="B197" s="185"/>
      <c r="D197" s="166" t="s">
        <v>138</v>
      </c>
      <c r="E197" s="186" t="s">
        <v>1</v>
      </c>
      <c r="F197" s="187" t="s">
        <v>156</v>
      </c>
      <c r="H197" s="188">
        <v>697</v>
      </c>
      <c r="I197" s="189"/>
      <c r="L197" s="185"/>
      <c r="M197" s="190"/>
      <c r="N197" s="191"/>
      <c r="O197" s="191"/>
      <c r="P197" s="191"/>
      <c r="Q197" s="191"/>
      <c r="R197" s="191"/>
      <c r="S197" s="191"/>
      <c r="T197" s="192"/>
      <c r="AT197" s="186" t="s">
        <v>138</v>
      </c>
      <c r="AU197" s="186" t="s">
        <v>136</v>
      </c>
      <c r="AV197" s="14" t="s">
        <v>135</v>
      </c>
      <c r="AW197" s="14" t="s">
        <v>29</v>
      </c>
      <c r="AX197" s="14" t="s">
        <v>80</v>
      </c>
      <c r="AY197" s="186" t="s">
        <v>127</v>
      </c>
    </row>
    <row r="198" spans="1:65" s="2" customFormat="1" ht="24.2" customHeight="1">
      <c r="A198" s="33"/>
      <c r="B198" s="150"/>
      <c r="C198" s="151" t="s">
        <v>250</v>
      </c>
      <c r="D198" s="151" t="s">
        <v>131</v>
      </c>
      <c r="E198" s="152" t="s">
        <v>158</v>
      </c>
      <c r="F198" s="153" t="s">
        <v>159</v>
      </c>
      <c r="G198" s="154" t="s">
        <v>160</v>
      </c>
      <c r="H198" s="155">
        <v>94.5</v>
      </c>
      <c r="I198" s="156"/>
      <c r="J198" s="157">
        <f>ROUND(I198*H198,2)</f>
        <v>0</v>
      </c>
      <c r="K198" s="158"/>
      <c r="L198" s="34"/>
      <c r="M198" s="159" t="s">
        <v>1</v>
      </c>
      <c r="N198" s="160" t="s">
        <v>38</v>
      </c>
      <c r="O198" s="61"/>
      <c r="P198" s="161">
        <f>O198*H198</f>
        <v>0</v>
      </c>
      <c r="Q198" s="161">
        <v>2.4157199999999999</v>
      </c>
      <c r="R198" s="161">
        <f>Q198*H198</f>
        <v>228.28554</v>
      </c>
      <c r="S198" s="161">
        <v>0</v>
      </c>
      <c r="T198" s="162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135</v>
      </c>
      <c r="AT198" s="163" t="s">
        <v>131</v>
      </c>
      <c r="AU198" s="163" t="s">
        <v>136</v>
      </c>
      <c r="AY198" s="17" t="s">
        <v>127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136</v>
      </c>
      <c r="BK198" s="164">
        <f>ROUND(I198*H198,2)</f>
        <v>0</v>
      </c>
      <c r="BL198" s="17" t="s">
        <v>135</v>
      </c>
      <c r="BM198" s="163" t="s">
        <v>592</v>
      </c>
    </row>
    <row r="199" spans="1:65" s="13" customFormat="1" ht="11.25">
      <c r="B199" s="165"/>
      <c r="D199" s="166" t="s">
        <v>138</v>
      </c>
      <c r="E199" s="167" t="s">
        <v>1</v>
      </c>
      <c r="F199" s="168" t="s">
        <v>593</v>
      </c>
      <c r="H199" s="169">
        <v>94.5</v>
      </c>
      <c r="I199" s="170"/>
      <c r="L199" s="165"/>
      <c r="M199" s="171"/>
      <c r="N199" s="172"/>
      <c r="O199" s="172"/>
      <c r="P199" s="172"/>
      <c r="Q199" s="172"/>
      <c r="R199" s="172"/>
      <c r="S199" s="172"/>
      <c r="T199" s="173"/>
      <c r="AT199" s="167" t="s">
        <v>138</v>
      </c>
      <c r="AU199" s="167" t="s">
        <v>136</v>
      </c>
      <c r="AV199" s="13" t="s">
        <v>136</v>
      </c>
      <c r="AW199" s="13" t="s">
        <v>29</v>
      </c>
      <c r="AX199" s="13" t="s">
        <v>80</v>
      </c>
      <c r="AY199" s="167" t="s">
        <v>127</v>
      </c>
    </row>
    <row r="200" spans="1:65" s="2" customFormat="1" ht="37.9" customHeight="1">
      <c r="A200" s="33"/>
      <c r="B200" s="150"/>
      <c r="C200" s="151" t="s">
        <v>240</v>
      </c>
      <c r="D200" s="151" t="s">
        <v>131</v>
      </c>
      <c r="E200" s="152" t="s">
        <v>164</v>
      </c>
      <c r="F200" s="153" t="s">
        <v>165</v>
      </c>
      <c r="G200" s="154" t="s">
        <v>166</v>
      </c>
      <c r="H200" s="155">
        <v>630</v>
      </c>
      <c r="I200" s="156"/>
      <c r="J200" s="157">
        <f>ROUND(I200*H200,2)</f>
        <v>0</v>
      </c>
      <c r="K200" s="158"/>
      <c r="L200" s="34"/>
      <c r="M200" s="159" t="s">
        <v>1</v>
      </c>
      <c r="N200" s="160" t="s">
        <v>38</v>
      </c>
      <c r="O200" s="61"/>
      <c r="P200" s="161">
        <f>O200*H200</f>
        <v>0</v>
      </c>
      <c r="Q200" s="161">
        <v>5.1799999999999997E-3</v>
      </c>
      <c r="R200" s="161">
        <f>Q200*H200</f>
        <v>3.2633999999999999</v>
      </c>
      <c r="S200" s="161">
        <v>0</v>
      </c>
      <c r="T200" s="162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3" t="s">
        <v>135</v>
      </c>
      <c r="AT200" s="163" t="s">
        <v>131</v>
      </c>
      <c r="AU200" s="163" t="s">
        <v>136</v>
      </c>
      <c r="AY200" s="17" t="s">
        <v>127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136</v>
      </c>
      <c r="BK200" s="164">
        <f>ROUND(I200*H200,2)</f>
        <v>0</v>
      </c>
      <c r="BL200" s="17" t="s">
        <v>135</v>
      </c>
      <c r="BM200" s="163" t="s">
        <v>594</v>
      </c>
    </row>
    <row r="201" spans="1:65" s="13" customFormat="1" ht="11.25">
      <c r="B201" s="165"/>
      <c r="D201" s="166" t="s">
        <v>138</v>
      </c>
      <c r="E201" s="167" t="s">
        <v>1</v>
      </c>
      <c r="F201" s="168" t="s">
        <v>595</v>
      </c>
      <c r="H201" s="169">
        <v>630</v>
      </c>
      <c r="I201" s="170"/>
      <c r="L201" s="165"/>
      <c r="M201" s="171"/>
      <c r="N201" s="172"/>
      <c r="O201" s="172"/>
      <c r="P201" s="172"/>
      <c r="Q201" s="172"/>
      <c r="R201" s="172"/>
      <c r="S201" s="172"/>
      <c r="T201" s="173"/>
      <c r="AT201" s="167" t="s">
        <v>138</v>
      </c>
      <c r="AU201" s="167" t="s">
        <v>136</v>
      </c>
      <c r="AV201" s="13" t="s">
        <v>136</v>
      </c>
      <c r="AW201" s="13" t="s">
        <v>29</v>
      </c>
      <c r="AX201" s="13" t="s">
        <v>80</v>
      </c>
      <c r="AY201" s="167" t="s">
        <v>127</v>
      </c>
    </row>
    <row r="202" spans="1:65" s="2" customFormat="1" ht="37.9" customHeight="1">
      <c r="A202" s="33"/>
      <c r="B202" s="150"/>
      <c r="C202" s="151" t="s">
        <v>209</v>
      </c>
      <c r="D202" s="151" t="s">
        <v>131</v>
      </c>
      <c r="E202" s="152" t="s">
        <v>170</v>
      </c>
      <c r="F202" s="153" t="s">
        <v>171</v>
      </c>
      <c r="G202" s="154" t="s">
        <v>166</v>
      </c>
      <c r="H202" s="155">
        <v>630</v>
      </c>
      <c r="I202" s="156"/>
      <c r="J202" s="157">
        <f>ROUND(I202*H202,2)</f>
        <v>0</v>
      </c>
      <c r="K202" s="158"/>
      <c r="L202" s="34"/>
      <c r="M202" s="159" t="s">
        <v>1</v>
      </c>
      <c r="N202" s="160" t="s">
        <v>38</v>
      </c>
      <c r="O202" s="61"/>
      <c r="P202" s="161">
        <f>O202*H202</f>
        <v>0</v>
      </c>
      <c r="Q202" s="161">
        <v>2.2000000000000001E-4</v>
      </c>
      <c r="R202" s="161">
        <f>Q202*H202</f>
        <v>0.1386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135</v>
      </c>
      <c r="AT202" s="163" t="s">
        <v>131</v>
      </c>
      <c r="AU202" s="163" t="s">
        <v>136</v>
      </c>
      <c r="AY202" s="17" t="s">
        <v>127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7" t="s">
        <v>136</v>
      </c>
      <c r="BK202" s="164">
        <f>ROUND(I202*H202,2)</f>
        <v>0</v>
      </c>
      <c r="BL202" s="17" t="s">
        <v>135</v>
      </c>
      <c r="BM202" s="163" t="s">
        <v>596</v>
      </c>
    </row>
    <row r="203" spans="1:65" s="13" customFormat="1" ht="11.25">
      <c r="B203" s="165"/>
      <c r="D203" s="166" t="s">
        <v>138</v>
      </c>
      <c r="E203" s="167" t="s">
        <v>1</v>
      </c>
      <c r="F203" s="168" t="s">
        <v>595</v>
      </c>
      <c r="H203" s="169">
        <v>630</v>
      </c>
      <c r="I203" s="170"/>
      <c r="L203" s="165"/>
      <c r="M203" s="171"/>
      <c r="N203" s="172"/>
      <c r="O203" s="172"/>
      <c r="P203" s="172"/>
      <c r="Q203" s="172"/>
      <c r="R203" s="172"/>
      <c r="S203" s="172"/>
      <c r="T203" s="173"/>
      <c r="AT203" s="167" t="s">
        <v>138</v>
      </c>
      <c r="AU203" s="167" t="s">
        <v>136</v>
      </c>
      <c r="AV203" s="13" t="s">
        <v>136</v>
      </c>
      <c r="AW203" s="13" t="s">
        <v>29</v>
      </c>
      <c r="AX203" s="13" t="s">
        <v>80</v>
      </c>
      <c r="AY203" s="167" t="s">
        <v>127</v>
      </c>
    </row>
    <row r="204" spans="1:65" s="2" customFormat="1" ht="24.2" customHeight="1">
      <c r="A204" s="33"/>
      <c r="B204" s="150"/>
      <c r="C204" s="151" t="s">
        <v>214</v>
      </c>
      <c r="D204" s="151" t="s">
        <v>131</v>
      </c>
      <c r="E204" s="152" t="s">
        <v>174</v>
      </c>
      <c r="F204" s="153" t="s">
        <v>175</v>
      </c>
      <c r="G204" s="154" t="s">
        <v>160</v>
      </c>
      <c r="H204" s="155">
        <v>94.5</v>
      </c>
      <c r="I204" s="156"/>
      <c r="J204" s="157">
        <f>ROUND(I204*H204,2)</f>
        <v>0</v>
      </c>
      <c r="K204" s="158"/>
      <c r="L204" s="34"/>
      <c r="M204" s="159" t="s">
        <v>1</v>
      </c>
      <c r="N204" s="160" t="s">
        <v>38</v>
      </c>
      <c r="O204" s="61"/>
      <c r="P204" s="161">
        <f>O204*H204</f>
        <v>0</v>
      </c>
      <c r="Q204" s="161">
        <v>0.01</v>
      </c>
      <c r="R204" s="161">
        <f>Q204*H204</f>
        <v>0.94500000000000006</v>
      </c>
      <c r="S204" s="161">
        <v>0</v>
      </c>
      <c r="T204" s="16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135</v>
      </c>
      <c r="AT204" s="163" t="s">
        <v>131</v>
      </c>
      <c r="AU204" s="163" t="s">
        <v>136</v>
      </c>
      <c r="AY204" s="17" t="s">
        <v>127</v>
      </c>
      <c r="BE204" s="164">
        <f>IF(N204="základná",J204,0)</f>
        <v>0</v>
      </c>
      <c r="BF204" s="164">
        <f>IF(N204="znížená",J204,0)</f>
        <v>0</v>
      </c>
      <c r="BG204" s="164">
        <f>IF(N204="zákl. prenesená",J204,0)</f>
        <v>0</v>
      </c>
      <c r="BH204" s="164">
        <f>IF(N204="zníž. prenesená",J204,0)</f>
        <v>0</v>
      </c>
      <c r="BI204" s="164">
        <f>IF(N204="nulová",J204,0)</f>
        <v>0</v>
      </c>
      <c r="BJ204" s="17" t="s">
        <v>136</v>
      </c>
      <c r="BK204" s="164">
        <f>ROUND(I204*H204,2)</f>
        <v>0</v>
      </c>
      <c r="BL204" s="17" t="s">
        <v>135</v>
      </c>
      <c r="BM204" s="163" t="s">
        <v>597</v>
      </c>
    </row>
    <row r="205" spans="1:65" s="13" customFormat="1" ht="11.25">
      <c r="B205" s="165"/>
      <c r="D205" s="166" t="s">
        <v>138</v>
      </c>
      <c r="E205" s="167" t="s">
        <v>1</v>
      </c>
      <c r="F205" s="168" t="s">
        <v>593</v>
      </c>
      <c r="H205" s="169">
        <v>94.5</v>
      </c>
      <c r="I205" s="170"/>
      <c r="L205" s="165"/>
      <c r="M205" s="171"/>
      <c r="N205" s="172"/>
      <c r="O205" s="172"/>
      <c r="P205" s="172"/>
      <c r="Q205" s="172"/>
      <c r="R205" s="172"/>
      <c r="S205" s="172"/>
      <c r="T205" s="173"/>
      <c r="AT205" s="167" t="s">
        <v>138</v>
      </c>
      <c r="AU205" s="167" t="s">
        <v>136</v>
      </c>
      <c r="AV205" s="13" t="s">
        <v>136</v>
      </c>
      <c r="AW205" s="13" t="s">
        <v>29</v>
      </c>
      <c r="AX205" s="13" t="s">
        <v>80</v>
      </c>
      <c r="AY205" s="167" t="s">
        <v>127</v>
      </c>
    </row>
    <row r="206" spans="1:65" s="2" customFormat="1" ht="37.9" customHeight="1">
      <c r="A206" s="33"/>
      <c r="B206" s="150"/>
      <c r="C206" s="151" t="s">
        <v>130</v>
      </c>
      <c r="D206" s="151" t="s">
        <v>131</v>
      </c>
      <c r="E206" s="152" t="s">
        <v>178</v>
      </c>
      <c r="F206" s="153" t="s">
        <v>179</v>
      </c>
      <c r="G206" s="154" t="s">
        <v>166</v>
      </c>
      <c r="H206" s="155">
        <v>756</v>
      </c>
      <c r="I206" s="156"/>
      <c r="J206" s="157">
        <f>ROUND(I206*H206,2)</f>
        <v>0</v>
      </c>
      <c r="K206" s="158"/>
      <c r="L206" s="34"/>
      <c r="M206" s="159" t="s">
        <v>1</v>
      </c>
      <c r="N206" s="160" t="s">
        <v>38</v>
      </c>
      <c r="O206" s="61"/>
      <c r="P206" s="161">
        <f>O206*H206</f>
        <v>0</v>
      </c>
      <c r="Q206" s="161">
        <v>8.7799999999999996E-3</v>
      </c>
      <c r="R206" s="161">
        <f>Q206*H206</f>
        <v>6.6376799999999996</v>
      </c>
      <c r="S206" s="161">
        <v>0</v>
      </c>
      <c r="T206" s="162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135</v>
      </c>
      <c r="AT206" s="163" t="s">
        <v>131</v>
      </c>
      <c r="AU206" s="163" t="s">
        <v>136</v>
      </c>
      <c r="AY206" s="17" t="s">
        <v>127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136</v>
      </c>
      <c r="BK206" s="164">
        <f>ROUND(I206*H206,2)</f>
        <v>0</v>
      </c>
      <c r="BL206" s="17" t="s">
        <v>135</v>
      </c>
      <c r="BM206" s="163" t="s">
        <v>598</v>
      </c>
    </row>
    <row r="207" spans="1:65" s="13" customFormat="1" ht="11.25">
      <c r="B207" s="165"/>
      <c r="D207" s="166" t="s">
        <v>138</v>
      </c>
      <c r="E207" s="167" t="s">
        <v>1</v>
      </c>
      <c r="F207" s="168" t="s">
        <v>599</v>
      </c>
      <c r="H207" s="169">
        <v>756</v>
      </c>
      <c r="I207" s="170"/>
      <c r="L207" s="165"/>
      <c r="M207" s="171"/>
      <c r="N207" s="172"/>
      <c r="O207" s="172"/>
      <c r="P207" s="172"/>
      <c r="Q207" s="172"/>
      <c r="R207" s="172"/>
      <c r="S207" s="172"/>
      <c r="T207" s="173"/>
      <c r="AT207" s="167" t="s">
        <v>138</v>
      </c>
      <c r="AU207" s="167" t="s">
        <v>136</v>
      </c>
      <c r="AV207" s="13" t="s">
        <v>136</v>
      </c>
      <c r="AW207" s="13" t="s">
        <v>29</v>
      </c>
      <c r="AX207" s="13" t="s">
        <v>80</v>
      </c>
      <c r="AY207" s="167" t="s">
        <v>127</v>
      </c>
    </row>
    <row r="208" spans="1:65" s="2" customFormat="1" ht="24.2" customHeight="1">
      <c r="A208" s="33"/>
      <c r="B208" s="150"/>
      <c r="C208" s="151" t="s">
        <v>313</v>
      </c>
      <c r="D208" s="151" t="s">
        <v>131</v>
      </c>
      <c r="E208" s="152" t="s">
        <v>183</v>
      </c>
      <c r="F208" s="153" t="s">
        <v>184</v>
      </c>
      <c r="G208" s="154" t="s">
        <v>160</v>
      </c>
      <c r="H208" s="155">
        <v>4.7249999999999996</v>
      </c>
      <c r="I208" s="156"/>
      <c r="J208" s="157">
        <f>ROUND(I208*H208,2)</f>
        <v>0</v>
      </c>
      <c r="K208" s="158"/>
      <c r="L208" s="34"/>
      <c r="M208" s="159" t="s">
        <v>1</v>
      </c>
      <c r="N208" s="160" t="s">
        <v>38</v>
      </c>
      <c r="O208" s="61"/>
      <c r="P208" s="161">
        <f>O208*H208</f>
        <v>0</v>
      </c>
      <c r="Q208" s="161">
        <v>1.837</v>
      </c>
      <c r="R208" s="161">
        <f>Q208*H208</f>
        <v>8.6798249999999992</v>
      </c>
      <c r="S208" s="161">
        <v>0</v>
      </c>
      <c r="T208" s="16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135</v>
      </c>
      <c r="AT208" s="163" t="s">
        <v>131</v>
      </c>
      <c r="AU208" s="163" t="s">
        <v>136</v>
      </c>
      <c r="AY208" s="17" t="s">
        <v>127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7" t="s">
        <v>136</v>
      </c>
      <c r="BK208" s="164">
        <f>ROUND(I208*H208,2)</f>
        <v>0</v>
      </c>
      <c r="BL208" s="17" t="s">
        <v>135</v>
      </c>
      <c r="BM208" s="163" t="s">
        <v>600</v>
      </c>
    </row>
    <row r="209" spans="1:65" s="15" customFormat="1" ht="11.25">
      <c r="B209" s="193"/>
      <c r="D209" s="166" t="s">
        <v>138</v>
      </c>
      <c r="E209" s="194" t="s">
        <v>1</v>
      </c>
      <c r="F209" s="195" t="s">
        <v>186</v>
      </c>
      <c r="H209" s="194" t="s">
        <v>1</v>
      </c>
      <c r="I209" s="196"/>
      <c r="L209" s="193"/>
      <c r="M209" s="197"/>
      <c r="N209" s="198"/>
      <c r="O209" s="198"/>
      <c r="P209" s="198"/>
      <c r="Q209" s="198"/>
      <c r="R209" s="198"/>
      <c r="S209" s="198"/>
      <c r="T209" s="199"/>
      <c r="AT209" s="194" t="s">
        <v>138</v>
      </c>
      <c r="AU209" s="194" t="s">
        <v>136</v>
      </c>
      <c r="AV209" s="15" t="s">
        <v>80</v>
      </c>
      <c r="AW209" s="15" t="s">
        <v>29</v>
      </c>
      <c r="AX209" s="15" t="s">
        <v>72</v>
      </c>
      <c r="AY209" s="194" t="s">
        <v>127</v>
      </c>
    </row>
    <row r="210" spans="1:65" s="13" customFormat="1" ht="11.25">
      <c r="B210" s="165"/>
      <c r="D210" s="166" t="s">
        <v>138</v>
      </c>
      <c r="E210" s="167" t="s">
        <v>1</v>
      </c>
      <c r="F210" s="168" t="s">
        <v>601</v>
      </c>
      <c r="H210" s="169">
        <v>4.7249999999999996</v>
      </c>
      <c r="I210" s="170"/>
      <c r="L210" s="165"/>
      <c r="M210" s="171"/>
      <c r="N210" s="172"/>
      <c r="O210" s="172"/>
      <c r="P210" s="172"/>
      <c r="Q210" s="172"/>
      <c r="R210" s="172"/>
      <c r="S210" s="172"/>
      <c r="T210" s="173"/>
      <c r="AT210" s="167" t="s">
        <v>138</v>
      </c>
      <c r="AU210" s="167" t="s">
        <v>136</v>
      </c>
      <c r="AV210" s="13" t="s">
        <v>136</v>
      </c>
      <c r="AW210" s="13" t="s">
        <v>29</v>
      </c>
      <c r="AX210" s="13" t="s">
        <v>80</v>
      </c>
      <c r="AY210" s="167" t="s">
        <v>127</v>
      </c>
    </row>
    <row r="211" spans="1:65" s="2" customFormat="1" ht="24.2" customHeight="1">
      <c r="A211" s="33"/>
      <c r="B211" s="150"/>
      <c r="C211" s="151" t="s">
        <v>330</v>
      </c>
      <c r="D211" s="151" t="s">
        <v>131</v>
      </c>
      <c r="E211" s="152" t="s">
        <v>188</v>
      </c>
      <c r="F211" s="153" t="s">
        <v>189</v>
      </c>
      <c r="G211" s="154" t="s">
        <v>152</v>
      </c>
      <c r="H211" s="155">
        <v>231</v>
      </c>
      <c r="I211" s="156"/>
      <c r="J211" s="157">
        <f>ROUND(I211*H211,2)</f>
        <v>0</v>
      </c>
      <c r="K211" s="158"/>
      <c r="L211" s="34"/>
      <c r="M211" s="159" t="s">
        <v>1</v>
      </c>
      <c r="N211" s="160" t="s">
        <v>38</v>
      </c>
      <c r="O211" s="61"/>
      <c r="P211" s="161">
        <f>O211*H211</f>
        <v>0</v>
      </c>
      <c r="Q211" s="161">
        <v>8.0000000000000007E-5</v>
      </c>
      <c r="R211" s="161">
        <f>Q211*H211</f>
        <v>1.848E-2</v>
      </c>
      <c r="S211" s="161">
        <v>0</v>
      </c>
      <c r="T211" s="162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3" t="s">
        <v>135</v>
      </c>
      <c r="AT211" s="163" t="s">
        <v>131</v>
      </c>
      <c r="AU211" s="163" t="s">
        <v>136</v>
      </c>
      <c r="AY211" s="17" t="s">
        <v>127</v>
      </c>
      <c r="BE211" s="164">
        <f>IF(N211="základná",J211,0)</f>
        <v>0</v>
      </c>
      <c r="BF211" s="164">
        <f>IF(N211="znížená",J211,0)</f>
        <v>0</v>
      </c>
      <c r="BG211" s="164">
        <f>IF(N211="zákl. prenesená",J211,0)</f>
        <v>0</v>
      </c>
      <c r="BH211" s="164">
        <f>IF(N211="zníž. prenesená",J211,0)</f>
        <v>0</v>
      </c>
      <c r="BI211" s="164">
        <f>IF(N211="nulová",J211,0)</f>
        <v>0</v>
      </c>
      <c r="BJ211" s="17" t="s">
        <v>136</v>
      </c>
      <c r="BK211" s="164">
        <f>ROUND(I211*H211,2)</f>
        <v>0</v>
      </c>
      <c r="BL211" s="17" t="s">
        <v>135</v>
      </c>
      <c r="BM211" s="163" t="s">
        <v>602</v>
      </c>
    </row>
    <row r="212" spans="1:65" s="13" customFormat="1" ht="11.25">
      <c r="B212" s="165"/>
      <c r="D212" s="166" t="s">
        <v>138</v>
      </c>
      <c r="E212" s="167" t="s">
        <v>1</v>
      </c>
      <c r="F212" s="168" t="s">
        <v>603</v>
      </c>
      <c r="H212" s="169">
        <v>105</v>
      </c>
      <c r="I212" s="170"/>
      <c r="L212" s="165"/>
      <c r="M212" s="171"/>
      <c r="N212" s="172"/>
      <c r="O212" s="172"/>
      <c r="P212" s="172"/>
      <c r="Q212" s="172"/>
      <c r="R212" s="172"/>
      <c r="S212" s="172"/>
      <c r="T212" s="173"/>
      <c r="AT212" s="167" t="s">
        <v>138</v>
      </c>
      <c r="AU212" s="167" t="s">
        <v>136</v>
      </c>
      <c r="AV212" s="13" t="s">
        <v>136</v>
      </c>
      <c r="AW212" s="13" t="s">
        <v>29</v>
      </c>
      <c r="AX212" s="13" t="s">
        <v>72</v>
      </c>
      <c r="AY212" s="167" t="s">
        <v>127</v>
      </c>
    </row>
    <row r="213" spans="1:65" s="13" customFormat="1" ht="11.25">
      <c r="B213" s="165"/>
      <c r="D213" s="166" t="s">
        <v>138</v>
      </c>
      <c r="E213" s="167" t="s">
        <v>1</v>
      </c>
      <c r="F213" s="168" t="s">
        <v>604</v>
      </c>
      <c r="H213" s="169">
        <v>126</v>
      </c>
      <c r="I213" s="170"/>
      <c r="L213" s="165"/>
      <c r="M213" s="171"/>
      <c r="N213" s="172"/>
      <c r="O213" s="172"/>
      <c r="P213" s="172"/>
      <c r="Q213" s="172"/>
      <c r="R213" s="172"/>
      <c r="S213" s="172"/>
      <c r="T213" s="173"/>
      <c r="AT213" s="167" t="s">
        <v>138</v>
      </c>
      <c r="AU213" s="167" t="s">
        <v>136</v>
      </c>
      <c r="AV213" s="13" t="s">
        <v>136</v>
      </c>
      <c r="AW213" s="13" t="s">
        <v>29</v>
      </c>
      <c r="AX213" s="13" t="s">
        <v>72</v>
      </c>
      <c r="AY213" s="167" t="s">
        <v>127</v>
      </c>
    </row>
    <row r="214" spans="1:65" s="14" customFormat="1" ht="11.25">
      <c r="B214" s="185"/>
      <c r="D214" s="166" t="s">
        <v>138</v>
      </c>
      <c r="E214" s="186" t="s">
        <v>1</v>
      </c>
      <c r="F214" s="187" t="s">
        <v>156</v>
      </c>
      <c r="H214" s="188">
        <v>231</v>
      </c>
      <c r="I214" s="189"/>
      <c r="L214" s="185"/>
      <c r="M214" s="190"/>
      <c r="N214" s="191"/>
      <c r="O214" s="191"/>
      <c r="P214" s="191"/>
      <c r="Q214" s="191"/>
      <c r="R214" s="191"/>
      <c r="S214" s="191"/>
      <c r="T214" s="192"/>
      <c r="AT214" s="186" t="s">
        <v>138</v>
      </c>
      <c r="AU214" s="186" t="s">
        <v>136</v>
      </c>
      <c r="AV214" s="14" t="s">
        <v>135</v>
      </c>
      <c r="AW214" s="14" t="s">
        <v>29</v>
      </c>
      <c r="AX214" s="14" t="s">
        <v>80</v>
      </c>
      <c r="AY214" s="186" t="s">
        <v>127</v>
      </c>
    </row>
    <row r="215" spans="1:65" s="2" customFormat="1" ht="37.9" customHeight="1">
      <c r="A215" s="33"/>
      <c r="B215" s="150"/>
      <c r="C215" s="151" t="s">
        <v>199</v>
      </c>
      <c r="D215" s="151" t="s">
        <v>131</v>
      </c>
      <c r="E215" s="152" t="s">
        <v>194</v>
      </c>
      <c r="F215" s="153" t="s">
        <v>195</v>
      </c>
      <c r="G215" s="154" t="s">
        <v>152</v>
      </c>
      <c r="H215" s="155">
        <v>231</v>
      </c>
      <c r="I215" s="156"/>
      <c r="J215" s="157">
        <f>ROUND(I215*H215,2)</f>
        <v>0</v>
      </c>
      <c r="K215" s="158"/>
      <c r="L215" s="34"/>
      <c r="M215" s="159" t="s">
        <v>1</v>
      </c>
      <c r="N215" s="160" t="s">
        <v>38</v>
      </c>
      <c r="O215" s="61"/>
      <c r="P215" s="161">
        <f>O215*H215</f>
        <v>0</v>
      </c>
      <c r="Q215" s="161">
        <v>0</v>
      </c>
      <c r="R215" s="161">
        <f>Q215*H215</f>
        <v>0</v>
      </c>
      <c r="S215" s="161">
        <v>0</v>
      </c>
      <c r="T215" s="162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3" t="s">
        <v>135</v>
      </c>
      <c r="AT215" s="163" t="s">
        <v>131</v>
      </c>
      <c r="AU215" s="163" t="s">
        <v>136</v>
      </c>
      <c r="AY215" s="17" t="s">
        <v>127</v>
      </c>
      <c r="BE215" s="164">
        <f>IF(N215="základná",J215,0)</f>
        <v>0</v>
      </c>
      <c r="BF215" s="164">
        <f>IF(N215="znížená",J215,0)</f>
        <v>0</v>
      </c>
      <c r="BG215" s="164">
        <f>IF(N215="zákl. prenesená",J215,0)</f>
        <v>0</v>
      </c>
      <c r="BH215" s="164">
        <f>IF(N215="zníž. prenesená",J215,0)</f>
        <v>0</v>
      </c>
      <c r="BI215" s="164">
        <f>IF(N215="nulová",J215,0)</f>
        <v>0</v>
      </c>
      <c r="BJ215" s="17" t="s">
        <v>136</v>
      </c>
      <c r="BK215" s="164">
        <f>ROUND(I215*H215,2)</f>
        <v>0</v>
      </c>
      <c r="BL215" s="17" t="s">
        <v>135</v>
      </c>
      <c r="BM215" s="163" t="s">
        <v>605</v>
      </c>
    </row>
    <row r="216" spans="1:65" s="13" customFormat="1" ht="11.25">
      <c r="B216" s="165"/>
      <c r="D216" s="166" t="s">
        <v>138</v>
      </c>
      <c r="E216" s="167" t="s">
        <v>1</v>
      </c>
      <c r="F216" s="168" t="s">
        <v>603</v>
      </c>
      <c r="H216" s="169">
        <v>105</v>
      </c>
      <c r="I216" s="170"/>
      <c r="L216" s="165"/>
      <c r="M216" s="171"/>
      <c r="N216" s="172"/>
      <c r="O216" s="172"/>
      <c r="P216" s="172"/>
      <c r="Q216" s="172"/>
      <c r="R216" s="172"/>
      <c r="S216" s="172"/>
      <c r="T216" s="173"/>
      <c r="AT216" s="167" t="s">
        <v>138</v>
      </c>
      <c r="AU216" s="167" t="s">
        <v>136</v>
      </c>
      <c r="AV216" s="13" t="s">
        <v>136</v>
      </c>
      <c r="AW216" s="13" t="s">
        <v>29</v>
      </c>
      <c r="AX216" s="13" t="s">
        <v>72</v>
      </c>
      <c r="AY216" s="167" t="s">
        <v>127</v>
      </c>
    </row>
    <row r="217" spans="1:65" s="13" customFormat="1" ht="11.25">
      <c r="B217" s="165"/>
      <c r="D217" s="166" t="s">
        <v>138</v>
      </c>
      <c r="E217" s="167" t="s">
        <v>1</v>
      </c>
      <c r="F217" s="168" t="s">
        <v>604</v>
      </c>
      <c r="H217" s="169">
        <v>126</v>
      </c>
      <c r="I217" s="170"/>
      <c r="L217" s="165"/>
      <c r="M217" s="171"/>
      <c r="N217" s="172"/>
      <c r="O217" s="172"/>
      <c r="P217" s="172"/>
      <c r="Q217" s="172"/>
      <c r="R217" s="172"/>
      <c r="S217" s="172"/>
      <c r="T217" s="173"/>
      <c r="AT217" s="167" t="s">
        <v>138</v>
      </c>
      <c r="AU217" s="167" t="s">
        <v>136</v>
      </c>
      <c r="AV217" s="13" t="s">
        <v>136</v>
      </c>
      <c r="AW217" s="13" t="s">
        <v>29</v>
      </c>
      <c r="AX217" s="13" t="s">
        <v>72</v>
      </c>
      <c r="AY217" s="167" t="s">
        <v>127</v>
      </c>
    </row>
    <row r="218" spans="1:65" s="14" customFormat="1" ht="11.25">
      <c r="B218" s="185"/>
      <c r="D218" s="166" t="s">
        <v>138</v>
      </c>
      <c r="E218" s="186" t="s">
        <v>1</v>
      </c>
      <c r="F218" s="187" t="s">
        <v>156</v>
      </c>
      <c r="H218" s="188">
        <v>231</v>
      </c>
      <c r="I218" s="189"/>
      <c r="L218" s="185"/>
      <c r="M218" s="190"/>
      <c r="N218" s="191"/>
      <c r="O218" s="191"/>
      <c r="P218" s="191"/>
      <c r="Q218" s="191"/>
      <c r="R218" s="191"/>
      <c r="S218" s="191"/>
      <c r="T218" s="192"/>
      <c r="AT218" s="186" t="s">
        <v>138</v>
      </c>
      <c r="AU218" s="186" t="s">
        <v>136</v>
      </c>
      <c r="AV218" s="14" t="s">
        <v>135</v>
      </c>
      <c r="AW218" s="14" t="s">
        <v>29</v>
      </c>
      <c r="AX218" s="14" t="s">
        <v>80</v>
      </c>
      <c r="AY218" s="186" t="s">
        <v>127</v>
      </c>
    </row>
    <row r="219" spans="1:65" s="12" customFormat="1" ht="22.9" customHeight="1">
      <c r="B219" s="137"/>
      <c r="D219" s="138" t="s">
        <v>71</v>
      </c>
      <c r="E219" s="148" t="s">
        <v>144</v>
      </c>
      <c r="F219" s="148" t="s">
        <v>606</v>
      </c>
      <c r="I219" s="140"/>
      <c r="J219" s="149">
        <f>BK219</f>
        <v>0</v>
      </c>
      <c r="L219" s="137"/>
      <c r="M219" s="142"/>
      <c r="N219" s="143"/>
      <c r="O219" s="143"/>
      <c r="P219" s="144">
        <f>SUM(P220:P234)</f>
        <v>0</v>
      </c>
      <c r="Q219" s="143"/>
      <c r="R219" s="144">
        <f>SUM(R220:R234)</f>
        <v>1.0741125600000001</v>
      </c>
      <c r="S219" s="143"/>
      <c r="T219" s="145">
        <f>SUM(T220:T234)</f>
        <v>0</v>
      </c>
      <c r="AR219" s="138" t="s">
        <v>80</v>
      </c>
      <c r="AT219" s="146" t="s">
        <v>71</v>
      </c>
      <c r="AU219" s="146" t="s">
        <v>80</v>
      </c>
      <c r="AY219" s="138" t="s">
        <v>127</v>
      </c>
      <c r="BK219" s="147">
        <f>SUM(BK220:BK234)</f>
        <v>0</v>
      </c>
    </row>
    <row r="220" spans="1:65" s="2" customFormat="1" ht="24.2" customHeight="1">
      <c r="A220" s="33"/>
      <c r="B220" s="150"/>
      <c r="C220" s="151" t="s">
        <v>392</v>
      </c>
      <c r="D220" s="151" t="s">
        <v>131</v>
      </c>
      <c r="E220" s="152" t="s">
        <v>607</v>
      </c>
      <c r="F220" s="153" t="s">
        <v>608</v>
      </c>
      <c r="G220" s="154" t="s">
        <v>152</v>
      </c>
      <c r="H220" s="155">
        <v>123</v>
      </c>
      <c r="I220" s="156"/>
      <c r="J220" s="157">
        <f>ROUND(I220*H220,2)</f>
        <v>0</v>
      </c>
      <c r="K220" s="158"/>
      <c r="L220" s="34"/>
      <c r="M220" s="159" t="s">
        <v>1</v>
      </c>
      <c r="N220" s="160" t="s">
        <v>38</v>
      </c>
      <c r="O220" s="61"/>
      <c r="P220" s="161">
        <f>O220*H220</f>
        <v>0</v>
      </c>
      <c r="Q220" s="161">
        <v>2.0000000000000002E-5</v>
      </c>
      <c r="R220" s="161">
        <f>Q220*H220</f>
        <v>2.4600000000000004E-3</v>
      </c>
      <c r="S220" s="161">
        <v>0</v>
      </c>
      <c r="T220" s="162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3" t="s">
        <v>135</v>
      </c>
      <c r="AT220" s="163" t="s">
        <v>131</v>
      </c>
      <c r="AU220" s="163" t="s">
        <v>136</v>
      </c>
      <c r="AY220" s="17" t="s">
        <v>127</v>
      </c>
      <c r="BE220" s="164">
        <f>IF(N220="základná",J220,0)</f>
        <v>0</v>
      </c>
      <c r="BF220" s="164">
        <f>IF(N220="znížená",J220,0)</f>
        <v>0</v>
      </c>
      <c r="BG220" s="164">
        <f>IF(N220="zákl. prenesená",J220,0)</f>
        <v>0</v>
      </c>
      <c r="BH220" s="164">
        <f>IF(N220="zníž. prenesená",J220,0)</f>
        <v>0</v>
      </c>
      <c r="BI220" s="164">
        <f>IF(N220="nulová",J220,0)</f>
        <v>0</v>
      </c>
      <c r="BJ220" s="17" t="s">
        <v>136</v>
      </c>
      <c r="BK220" s="164">
        <f>ROUND(I220*H220,2)</f>
        <v>0</v>
      </c>
      <c r="BL220" s="17" t="s">
        <v>135</v>
      </c>
      <c r="BM220" s="163" t="s">
        <v>609</v>
      </c>
    </row>
    <row r="221" spans="1:65" s="13" customFormat="1" ht="11.25">
      <c r="B221" s="165"/>
      <c r="D221" s="166" t="s">
        <v>138</v>
      </c>
      <c r="E221" s="167" t="s">
        <v>1</v>
      </c>
      <c r="F221" s="168" t="s">
        <v>610</v>
      </c>
      <c r="H221" s="169">
        <v>123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138</v>
      </c>
      <c r="AU221" s="167" t="s">
        <v>136</v>
      </c>
      <c r="AV221" s="13" t="s">
        <v>136</v>
      </c>
      <c r="AW221" s="13" t="s">
        <v>29</v>
      </c>
      <c r="AX221" s="13" t="s">
        <v>80</v>
      </c>
      <c r="AY221" s="167" t="s">
        <v>127</v>
      </c>
    </row>
    <row r="222" spans="1:65" s="2" customFormat="1" ht="24.2" customHeight="1">
      <c r="A222" s="33"/>
      <c r="B222" s="150"/>
      <c r="C222" s="174" t="s">
        <v>400</v>
      </c>
      <c r="D222" s="174" t="s">
        <v>141</v>
      </c>
      <c r="E222" s="175" t="s">
        <v>611</v>
      </c>
      <c r="F222" s="176" t="s">
        <v>612</v>
      </c>
      <c r="G222" s="177" t="s">
        <v>134</v>
      </c>
      <c r="H222" s="178">
        <v>20.541</v>
      </c>
      <c r="I222" s="179"/>
      <c r="J222" s="180">
        <f>ROUND(I222*H222,2)</f>
        <v>0</v>
      </c>
      <c r="K222" s="181"/>
      <c r="L222" s="182"/>
      <c r="M222" s="183" t="s">
        <v>1</v>
      </c>
      <c r="N222" s="184" t="s">
        <v>38</v>
      </c>
      <c r="O222" s="61"/>
      <c r="P222" s="161">
        <f>O222*H222</f>
        <v>0</v>
      </c>
      <c r="Q222" s="161">
        <v>3.1E-2</v>
      </c>
      <c r="R222" s="161">
        <f>Q222*H222</f>
        <v>0.63677099999999998</v>
      </c>
      <c r="S222" s="161">
        <v>0</v>
      </c>
      <c r="T222" s="162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3" t="s">
        <v>144</v>
      </c>
      <c r="AT222" s="163" t="s">
        <v>141</v>
      </c>
      <c r="AU222" s="163" t="s">
        <v>136</v>
      </c>
      <c r="AY222" s="17" t="s">
        <v>127</v>
      </c>
      <c r="BE222" s="164">
        <f>IF(N222="základná",J222,0)</f>
        <v>0</v>
      </c>
      <c r="BF222" s="164">
        <f>IF(N222="znížená",J222,0)</f>
        <v>0</v>
      </c>
      <c r="BG222" s="164">
        <f>IF(N222="zákl. prenesená",J222,0)</f>
        <v>0</v>
      </c>
      <c r="BH222" s="164">
        <f>IF(N222="zníž. prenesená",J222,0)</f>
        <v>0</v>
      </c>
      <c r="BI222" s="164">
        <f>IF(N222="nulová",J222,0)</f>
        <v>0</v>
      </c>
      <c r="BJ222" s="17" t="s">
        <v>136</v>
      </c>
      <c r="BK222" s="164">
        <f>ROUND(I222*H222,2)</f>
        <v>0</v>
      </c>
      <c r="BL222" s="17" t="s">
        <v>135</v>
      </c>
      <c r="BM222" s="163" t="s">
        <v>613</v>
      </c>
    </row>
    <row r="223" spans="1:65" s="13" customFormat="1" ht="11.25">
      <c r="B223" s="165"/>
      <c r="D223" s="166" t="s">
        <v>138</v>
      </c>
      <c r="F223" s="168" t="s">
        <v>614</v>
      </c>
      <c r="H223" s="169">
        <v>20.541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138</v>
      </c>
      <c r="AU223" s="167" t="s">
        <v>136</v>
      </c>
      <c r="AV223" s="13" t="s">
        <v>136</v>
      </c>
      <c r="AW223" s="13" t="s">
        <v>3</v>
      </c>
      <c r="AX223" s="13" t="s">
        <v>80</v>
      </c>
      <c r="AY223" s="167" t="s">
        <v>127</v>
      </c>
    </row>
    <row r="224" spans="1:65" s="2" customFormat="1" ht="24.2" customHeight="1">
      <c r="A224" s="33"/>
      <c r="B224" s="150"/>
      <c r="C224" s="174" t="s">
        <v>149</v>
      </c>
      <c r="D224" s="174" t="s">
        <v>141</v>
      </c>
      <c r="E224" s="175" t="s">
        <v>615</v>
      </c>
      <c r="F224" s="176" t="s">
        <v>616</v>
      </c>
      <c r="G224" s="177" t="s">
        <v>134</v>
      </c>
      <c r="H224" s="178">
        <v>1.002</v>
      </c>
      <c r="I224" s="179"/>
      <c r="J224" s="180">
        <f>ROUND(I224*H224,2)</f>
        <v>0</v>
      </c>
      <c r="K224" s="181"/>
      <c r="L224" s="182"/>
      <c r="M224" s="183" t="s">
        <v>1</v>
      </c>
      <c r="N224" s="184" t="s">
        <v>38</v>
      </c>
      <c r="O224" s="61"/>
      <c r="P224" s="161">
        <f>O224*H224</f>
        <v>0</v>
      </c>
      <c r="Q224" s="161">
        <v>4.3699999999999998E-3</v>
      </c>
      <c r="R224" s="161">
        <f>Q224*H224</f>
        <v>4.3787399999999999E-3</v>
      </c>
      <c r="S224" s="161">
        <v>0</v>
      </c>
      <c r="T224" s="162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3" t="s">
        <v>144</v>
      </c>
      <c r="AT224" s="163" t="s">
        <v>141</v>
      </c>
      <c r="AU224" s="163" t="s">
        <v>136</v>
      </c>
      <c r="AY224" s="17" t="s">
        <v>127</v>
      </c>
      <c r="BE224" s="164">
        <f>IF(N224="základná",J224,0)</f>
        <v>0</v>
      </c>
      <c r="BF224" s="164">
        <f>IF(N224="znížená",J224,0)</f>
        <v>0</v>
      </c>
      <c r="BG224" s="164">
        <f>IF(N224="zákl. prenesená",J224,0)</f>
        <v>0</v>
      </c>
      <c r="BH224" s="164">
        <f>IF(N224="zníž. prenesená",J224,0)</f>
        <v>0</v>
      </c>
      <c r="BI224" s="164">
        <f>IF(N224="nulová",J224,0)</f>
        <v>0</v>
      </c>
      <c r="BJ224" s="17" t="s">
        <v>136</v>
      </c>
      <c r="BK224" s="164">
        <f>ROUND(I224*H224,2)</f>
        <v>0</v>
      </c>
      <c r="BL224" s="17" t="s">
        <v>135</v>
      </c>
      <c r="BM224" s="163" t="s">
        <v>617</v>
      </c>
    </row>
    <row r="225" spans="1:65" s="13" customFormat="1" ht="11.25">
      <c r="B225" s="165"/>
      <c r="D225" s="166" t="s">
        <v>138</v>
      </c>
      <c r="F225" s="168" t="s">
        <v>618</v>
      </c>
      <c r="H225" s="169">
        <v>1.002</v>
      </c>
      <c r="I225" s="170"/>
      <c r="L225" s="165"/>
      <c r="M225" s="171"/>
      <c r="N225" s="172"/>
      <c r="O225" s="172"/>
      <c r="P225" s="172"/>
      <c r="Q225" s="172"/>
      <c r="R225" s="172"/>
      <c r="S225" s="172"/>
      <c r="T225" s="173"/>
      <c r="AT225" s="167" t="s">
        <v>138</v>
      </c>
      <c r="AU225" s="167" t="s">
        <v>136</v>
      </c>
      <c r="AV225" s="13" t="s">
        <v>136</v>
      </c>
      <c r="AW225" s="13" t="s">
        <v>3</v>
      </c>
      <c r="AX225" s="13" t="s">
        <v>80</v>
      </c>
      <c r="AY225" s="167" t="s">
        <v>127</v>
      </c>
    </row>
    <row r="226" spans="1:65" s="2" customFormat="1" ht="24.2" customHeight="1">
      <c r="A226" s="33"/>
      <c r="B226" s="150"/>
      <c r="C226" s="174" t="s">
        <v>408</v>
      </c>
      <c r="D226" s="174" t="s">
        <v>141</v>
      </c>
      <c r="E226" s="175" t="s">
        <v>619</v>
      </c>
      <c r="F226" s="176" t="s">
        <v>620</v>
      </c>
      <c r="G226" s="177" t="s">
        <v>134</v>
      </c>
      <c r="H226" s="178">
        <v>1.002</v>
      </c>
      <c r="I226" s="179"/>
      <c r="J226" s="180">
        <f>ROUND(I226*H226,2)</f>
        <v>0</v>
      </c>
      <c r="K226" s="181"/>
      <c r="L226" s="182"/>
      <c r="M226" s="183" t="s">
        <v>1</v>
      </c>
      <c r="N226" s="184" t="s">
        <v>38</v>
      </c>
      <c r="O226" s="61"/>
      <c r="P226" s="161">
        <f>O226*H226</f>
        <v>0</v>
      </c>
      <c r="Q226" s="161">
        <v>3.7299999999999998E-3</v>
      </c>
      <c r="R226" s="161">
        <f>Q226*H226</f>
        <v>3.7374599999999997E-3</v>
      </c>
      <c r="S226" s="161">
        <v>0</v>
      </c>
      <c r="T226" s="162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3" t="s">
        <v>144</v>
      </c>
      <c r="AT226" s="163" t="s">
        <v>141</v>
      </c>
      <c r="AU226" s="163" t="s">
        <v>136</v>
      </c>
      <c r="AY226" s="17" t="s">
        <v>127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136</v>
      </c>
      <c r="BK226" s="164">
        <f>ROUND(I226*H226,2)</f>
        <v>0</v>
      </c>
      <c r="BL226" s="17" t="s">
        <v>135</v>
      </c>
      <c r="BM226" s="163" t="s">
        <v>621</v>
      </c>
    </row>
    <row r="227" spans="1:65" s="13" customFormat="1" ht="11.25">
      <c r="B227" s="165"/>
      <c r="D227" s="166" t="s">
        <v>138</v>
      </c>
      <c r="F227" s="168" t="s">
        <v>618</v>
      </c>
      <c r="H227" s="169">
        <v>1.002</v>
      </c>
      <c r="I227" s="170"/>
      <c r="L227" s="165"/>
      <c r="M227" s="171"/>
      <c r="N227" s="172"/>
      <c r="O227" s="172"/>
      <c r="P227" s="172"/>
      <c r="Q227" s="172"/>
      <c r="R227" s="172"/>
      <c r="S227" s="172"/>
      <c r="T227" s="173"/>
      <c r="AT227" s="167" t="s">
        <v>138</v>
      </c>
      <c r="AU227" s="167" t="s">
        <v>136</v>
      </c>
      <c r="AV227" s="13" t="s">
        <v>136</v>
      </c>
      <c r="AW227" s="13" t="s">
        <v>3</v>
      </c>
      <c r="AX227" s="13" t="s">
        <v>80</v>
      </c>
      <c r="AY227" s="167" t="s">
        <v>127</v>
      </c>
    </row>
    <row r="228" spans="1:65" s="2" customFormat="1" ht="24.2" customHeight="1">
      <c r="A228" s="33"/>
      <c r="B228" s="150"/>
      <c r="C228" s="174" t="s">
        <v>264</v>
      </c>
      <c r="D228" s="174" t="s">
        <v>141</v>
      </c>
      <c r="E228" s="175" t="s">
        <v>622</v>
      </c>
      <c r="F228" s="176" t="s">
        <v>623</v>
      </c>
      <c r="G228" s="177" t="s">
        <v>134</v>
      </c>
      <c r="H228" s="178">
        <v>2.004</v>
      </c>
      <c r="I228" s="179"/>
      <c r="J228" s="180">
        <f>ROUND(I228*H228,2)</f>
        <v>0</v>
      </c>
      <c r="K228" s="181"/>
      <c r="L228" s="182"/>
      <c r="M228" s="183" t="s">
        <v>1</v>
      </c>
      <c r="N228" s="184" t="s">
        <v>38</v>
      </c>
      <c r="O228" s="61"/>
      <c r="P228" s="161">
        <f>O228*H228</f>
        <v>0</v>
      </c>
      <c r="Q228" s="161">
        <v>4.7600000000000003E-3</v>
      </c>
      <c r="R228" s="161">
        <f>Q228*H228</f>
        <v>9.5390400000000004E-3</v>
      </c>
      <c r="S228" s="161">
        <v>0</v>
      </c>
      <c r="T228" s="162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3" t="s">
        <v>144</v>
      </c>
      <c r="AT228" s="163" t="s">
        <v>141</v>
      </c>
      <c r="AU228" s="163" t="s">
        <v>136</v>
      </c>
      <c r="AY228" s="17" t="s">
        <v>127</v>
      </c>
      <c r="BE228" s="164">
        <f>IF(N228="základná",J228,0)</f>
        <v>0</v>
      </c>
      <c r="BF228" s="164">
        <f>IF(N228="znížená",J228,0)</f>
        <v>0</v>
      </c>
      <c r="BG228" s="164">
        <f>IF(N228="zákl. prenesená",J228,0)</f>
        <v>0</v>
      </c>
      <c r="BH228" s="164">
        <f>IF(N228="zníž. prenesená",J228,0)</f>
        <v>0</v>
      </c>
      <c r="BI228" s="164">
        <f>IF(N228="nulová",J228,0)</f>
        <v>0</v>
      </c>
      <c r="BJ228" s="17" t="s">
        <v>136</v>
      </c>
      <c r="BK228" s="164">
        <f>ROUND(I228*H228,2)</f>
        <v>0</v>
      </c>
      <c r="BL228" s="17" t="s">
        <v>135</v>
      </c>
      <c r="BM228" s="163" t="s">
        <v>624</v>
      </c>
    </row>
    <row r="229" spans="1:65" s="13" customFormat="1" ht="11.25">
      <c r="B229" s="165"/>
      <c r="D229" s="166" t="s">
        <v>138</v>
      </c>
      <c r="F229" s="168" t="s">
        <v>625</v>
      </c>
      <c r="H229" s="169">
        <v>2.004</v>
      </c>
      <c r="I229" s="170"/>
      <c r="L229" s="165"/>
      <c r="M229" s="171"/>
      <c r="N229" s="172"/>
      <c r="O229" s="172"/>
      <c r="P229" s="172"/>
      <c r="Q229" s="172"/>
      <c r="R229" s="172"/>
      <c r="S229" s="172"/>
      <c r="T229" s="173"/>
      <c r="AT229" s="167" t="s">
        <v>138</v>
      </c>
      <c r="AU229" s="167" t="s">
        <v>136</v>
      </c>
      <c r="AV229" s="13" t="s">
        <v>136</v>
      </c>
      <c r="AW229" s="13" t="s">
        <v>3</v>
      </c>
      <c r="AX229" s="13" t="s">
        <v>80</v>
      </c>
      <c r="AY229" s="167" t="s">
        <v>127</v>
      </c>
    </row>
    <row r="230" spans="1:65" s="2" customFormat="1" ht="24.2" customHeight="1">
      <c r="A230" s="33"/>
      <c r="B230" s="150"/>
      <c r="C230" s="174" t="s">
        <v>163</v>
      </c>
      <c r="D230" s="174" t="s">
        <v>141</v>
      </c>
      <c r="E230" s="175" t="s">
        <v>626</v>
      </c>
      <c r="F230" s="176" t="s">
        <v>627</v>
      </c>
      <c r="G230" s="177" t="s">
        <v>134</v>
      </c>
      <c r="H230" s="178">
        <v>2.004</v>
      </c>
      <c r="I230" s="179"/>
      <c r="J230" s="180">
        <f>ROUND(I230*H230,2)</f>
        <v>0</v>
      </c>
      <c r="K230" s="181"/>
      <c r="L230" s="182"/>
      <c r="M230" s="183" t="s">
        <v>1</v>
      </c>
      <c r="N230" s="184" t="s">
        <v>38</v>
      </c>
      <c r="O230" s="61"/>
      <c r="P230" s="161">
        <f>O230*H230</f>
        <v>0</v>
      </c>
      <c r="Q230" s="161">
        <v>1.6580000000000001E-2</v>
      </c>
      <c r="R230" s="161">
        <f>Q230*H230</f>
        <v>3.3226320000000004E-2</v>
      </c>
      <c r="S230" s="161">
        <v>0</v>
      </c>
      <c r="T230" s="162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3" t="s">
        <v>144</v>
      </c>
      <c r="AT230" s="163" t="s">
        <v>141</v>
      </c>
      <c r="AU230" s="163" t="s">
        <v>136</v>
      </c>
      <c r="AY230" s="17" t="s">
        <v>127</v>
      </c>
      <c r="BE230" s="164">
        <f>IF(N230="základná",J230,0)</f>
        <v>0</v>
      </c>
      <c r="BF230" s="164">
        <f>IF(N230="znížená",J230,0)</f>
        <v>0</v>
      </c>
      <c r="BG230" s="164">
        <f>IF(N230="zákl. prenesená",J230,0)</f>
        <v>0</v>
      </c>
      <c r="BH230" s="164">
        <f>IF(N230="zníž. prenesená",J230,0)</f>
        <v>0</v>
      </c>
      <c r="BI230" s="164">
        <f>IF(N230="nulová",J230,0)</f>
        <v>0</v>
      </c>
      <c r="BJ230" s="17" t="s">
        <v>136</v>
      </c>
      <c r="BK230" s="164">
        <f>ROUND(I230*H230,2)</f>
        <v>0</v>
      </c>
      <c r="BL230" s="17" t="s">
        <v>135</v>
      </c>
      <c r="BM230" s="163" t="s">
        <v>628</v>
      </c>
    </row>
    <row r="231" spans="1:65" s="13" customFormat="1" ht="11.25">
      <c r="B231" s="165"/>
      <c r="D231" s="166" t="s">
        <v>138</v>
      </c>
      <c r="F231" s="168" t="s">
        <v>625</v>
      </c>
      <c r="H231" s="169">
        <v>2.004</v>
      </c>
      <c r="I231" s="170"/>
      <c r="L231" s="165"/>
      <c r="M231" s="171"/>
      <c r="N231" s="172"/>
      <c r="O231" s="172"/>
      <c r="P231" s="172"/>
      <c r="Q231" s="172"/>
      <c r="R231" s="172"/>
      <c r="S231" s="172"/>
      <c r="T231" s="173"/>
      <c r="AT231" s="167" t="s">
        <v>138</v>
      </c>
      <c r="AU231" s="167" t="s">
        <v>136</v>
      </c>
      <c r="AV231" s="13" t="s">
        <v>136</v>
      </c>
      <c r="AW231" s="13" t="s">
        <v>3</v>
      </c>
      <c r="AX231" s="13" t="s">
        <v>80</v>
      </c>
      <c r="AY231" s="167" t="s">
        <v>127</v>
      </c>
    </row>
    <row r="232" spans="1:65" s="2" customFormat="1" ht="24.2" customHeight="1">
      <c r="A232" s="33"/>
      <c r="B232" s="150"/>
      <c r="C232" s="151" t="s">
        <v>144</v>
      </c>
      <c r="D232" s="151" t="s">
        <v>131</v>
      </c>
      <c r="E232" s="152" t="s">
        <v>629</v>
      </c>
      <c r="F232" s="153" t="s">
        <v>630</v>
      </c>
      <c r="G232" s="154" t="s">
        <v>134</v>
      </c>
      <c r="H232" s="155">
        <v>1</v>
      </c>
      <c r="I232" s="156"/>
      <c r="J232" s="157">
        <f>ROUND(I232*H232,2)</f>
        <v>0</v>
      </c>
      <c r="K232" s="158"/>
      <c r="L232" s="34"/>
      <c r="M232" s="159" t="s">
        <v>1</v>
      </c>
      <c r="N232" s="160" t="s">
        <v>38</v>
      </c>
      <c r="O232" s="61"/>
      <c r="P232" s="161">
        <f>O232*H232</f>
        <v>0</v>
      </c>
      <c r="Q232" s="161">
        <v>0</v>
      </c>
      <c r="R232" s="161">
        <f>Q232*H232</f>
        <v>0</v>
      </c>
      <c r="S232" s="161">
        <v>0</v>
      </c>
      <c r="T232" s="162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3" t="s">
        <v>135</v>
      </c>
      <c r="AT232" s="163" t="s">
        <v>131</v>
      </c>
      <c r="AU232" s="163" t="s">
        <v>136</v>
      </c>
      <c r="AY232" s="17" t="s">
        <v>127</v>
      </c>
      <c r="BE232" s="164">
        <f>IF(N232="základná",J232,0)</f>
        <v>0</v>
      </c>
      <c r="BF232" s="164">
        <f>IF(N232="znížená",J232,0)</f>
        <v>0</v>
      </c>
      <c r="BG232" s="164">
        <f>IF(N232="zákl. prenesená",J232,0)</f>
        <v>0</v>
      </c>
      <c r="BH232" s="164">
        <f>IF(N232="zníž. prenesená",J232,0)</f>
        <v>0</v>
      </c>
      <c r="BI232" s="164">
        <f>IF(N232="nulová",J232,0)</f>
        <v>0</v>
      </c>
      <c r="BJ232" s="17" t="s">
        <v>136</v>
      </c>
      <c r="BK232" s="164">
        <f>ROUND(I232*H232,2)</f>
        <v>0</v>
      </c>
      <c r="BL232" s="17" t="s">
        <v>135</v>
      </c>
      <c r="BM232" s="163" t="s">
        <v>631</v>
      </c>
    </row>
    <row r="233" spans="1:65" s="13" customFormat="1" ht="11.25">
      <c r="B233" s="165"/>
      <c r="D233" s="166" t="s">
        <v>138</v>
      </c>
      <c r="E233" s="167" t="s">
        <v>1</v>
      </c>
      <c r="F233" s="168" t="s">
        <v>80</v>
      </c>
      <c r="H233" s="169">
        <v>1</v>
      </c>
      <c r="I233" s="170"/>
      <c r="L233" s="165"/>
      <c r="M233" s="171"/>
      <c r="N233" s="172"/>
      <c r="O233" s="172"/>
      <c r="P233" s="172"/>
      <c r="Q233" s="172"/>
      <c r="R233" s="172"/>
      <c r="S233" s="172"/>
      <c r="T233" s="173"/>
      <c r="AT233" s="167" t="s">
        <v>138</v>
      </c>
      <c r="AU233" s="167" t="s">
        <v>136</v>
      </c>
      <c r="AV233" s="13" t="s">
        <v>136</v>
      </c>
      <c r="AW233" s="13" t="s">
        <v>29</v>
      </c>
      <c r="AX233" s="13" t="s">
        <v>80</v>
      </c>
      <c r="AY233" s="167" t="s">
        <v>127</v>
      </c>
    </row>
    <row r="234" spans="1:65" s="2" customFormat="1" ht="16.5" customHeight="1">
      <c r="A234" s="33"/>
      <c r="B234" s="150"/>
      <c r="C234" s="174" t="s">
        <v>197</v>
      </c>
      <c r="D234" s="174" t="s">
        <v>141</v>
      </c>
      <c r="E234" s="175" t="s">
        <v>632</v>
      </c>
      <c r="F234" s="176" t="s">
        <v>633</v>
      </c>
      <c r="G234" s="177" t="s">
        <v>134</v>
      </c>
      <c r="H234" s="178">
        <v>1</v>
      </c>
      <c r="I234" s="179"/>
      <c r="J234" s="180">
        <f>ROUND(I234*H234,2)</f>
        <v>0</v>
      </c>
      <c r="K234" s="181"/>
      <c r="L234" s="182"/>
      <c r="M234" s="183" t="s">
        <v>1</v>
      </c>
      <c r="N234" s="184" t="s">
        <v>38</v>
      </c>
      <c r="O234" s="61"/>
      <c r="P234" s="161">
        <f>O234*H234</f>
        <v>0</v>
      </c>
      <c r="Q234" s="161">
        <v>0.38400000000000001</v>
      </c>
      <c r="R234" s="161">
        <f>Q234*H234</f>
        <v>0.38400000000000001</v>
      </c>
      <c r="S234" s="161">
        <v>0</v>
      </c>
      <c r="T234" s="162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3" t="s">
        <v>144</v>
      </c>
      <c r="AT234" s="163" t="s">
        <v>141</v>
      </c>
      <c r="AU234" s="163" t="s">
        <v>136</v>
      </c>
      <c r="AY234" s="17" t="s">
        <v>127</v>
      </c>
      <c r="BE234" s="164">
        <f>IF(N234="základná",J234,0)</f>
        <v>0</v>
      </c>
      <c r="BF234" s="164">
        <f>IF(N234="znížená",J234,0)</f>
        <v>0</v>
      </c>
      <c r="BG234" s="164">
        <f>IF(N234="zákl. prenesená",J234,0)</f>
        <v>0</v>
      </c>
      <c r="BH234" s="164">
        <f>IF(N234="zníž. prenesená",J234,0)</f>
        <v>0</v>
      </c>
      <c r="BI234" s="164">
        <f>IF(N234="nulová",J234,0)</f>
        <v>0</v>
      </c>
      <c r="BJ234" s="17" t="s">
        <v>136</v>
      </c>
      <c r="BK234" s="164">
        <f>ROUND(I234*H234,2)</f>
        <v>0</v>
      </c>
      <c r="BL234" s="17" t="s">
        <v>135</v>
      </c>
      <c r="BM234" s="163" t="s">
        <v>634</v>
      </c>
    </row>
    <row r="235" spans="1:65" s="12" customFormat="1" ht="22.9" customHeight="1">
      <c r="B235" s="137"/>
      <c r="D235" s="138" t="s">
        <v>71</v>
      </c>
      <c r="E235" s="148" t="s">
        <v>197</v>
      </c>
      <c r="F235" s="148" t="s">
        <v>198</v>
      </c>
      <c r="I235" s="140"/>
      <c r="J235" s="149">
        <f>BK235</f>
        <v>0</v>
      </c>
      <c r="L235" s="137"/>
      <c r="M235" s="142"/>
      <c r="N235" s="143"/>
      <c r="O235" s="143"/>
      <c r="P235" s="144">
        <f>SUM(P236:P259)</f>
        <v>0</v>
      </c>
      <c r="Q235" s="143"/>
      <c r="R235" s="144">
        <f>SUM(R236:R259)</f>
        <v>7.8272000000000012E-3</v>
      </c>
      <c r="S235" s="143"/>
      <c r="T235" s="145">
        <f>SUM(T236:T259)</f>
        <v>566.53089999999997</v>
      </c>
      <c r="AR235" s="138" t="s">
        <v>80</v>
      </c>
      <c r="AT235" s="146" t="s">
        <v>71</v>
      </c>
      <c r="AU235" s="146" t="s">
        <v>80</v>
      </c>
      <c r="AY235" s="138" t="s">
        <v>127</v>
      </c>
      <c r="BK235" s="147">
        <f>SUM(BK236:BK259)</f>
        <v>0</v>
      </c>
    </row>
    <row r="236" spans="1:65" s="2" customFormat="1" ht="37.9" customHeight="1">
      <c r="A236" s="33"/>
      <c r="B236" s="150"/>
      <c r="C236" s="151" t="s">
        <v>453</v>
      </c>
      <c r="D236" s="151" t="s">
        <v>131</v>
      </c>
      <c r="E236" s="152" t="s">
        <v>635</v>
      </c>
      <c r="F236" s="153" t="s">
        <v>636</v>
      </c>
      <c r="G236" s="154" t="s">
        <v>160</v>
      </c>
      <c r="H236" s="155">
        <v>93.492000000000004</v>
      </c>
      <c r="I236" s="156"/>
      <c r="J236" s="157">
        <f>ROUND(I236*H236,2)</f>
        <v>0</v>
      </c>
      <c r="K236" s="158"/>
      <c r="L236" s="34"/>
      <c r="M236" s="159" t="s">
        <v>1</v>
      </c>
      <c r="N236" s="160" t="s">
        <v>38</v>
      </c>
      <c r="O236" s="61"/>
      <c r="P236" s="161">
        <f>O236*H236</f>
        <v>0</v>
      </c>
      <c r="Q236" s="161">
        <v>0</v>
      </c>
      <c r="R236" s="161">
        <f>Q236*H236</f>
        <v>0</v>
      </c>
      <c r="S236" s="161">
        <v>2.1</v>
      </c>
      <c r="T236" s="162">
        <f>S236*H236</f>
        <v>196.33320000000001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3" t="s">
        <v>135</v>
      </c>
      <c r="AT236" s="163" t="s">
        <v>131</v>
      </c>
      <c r="AU236" s="163" t="s">
        <v>136</v>
      </c>
      <c r="AY236" s="17" t="s">
        <v>127</v>
      </c>
      <c r="BE236" s="164">
        <f>IF(N236="základná",J236,0)</f>
        <v>0</v>
      </c>
      <c r="BF236" s="164">
        <f>IF(N236="znížená",J236,0)</f>
        <v>0</v>
      </c>
      <c r="BG236" s="164">
        <f>IF(N236="zákl. prenesená",J236,0)</f>
        <v>0</v>
      </c>
      <c r="BH236" s="164">
        <f>IF(N236="zníž. prenesená",J236,0)</f>
        <v>0</v>
      </c>
      <c r="BI236" s="164">
        <f>IF(N236="nulová",J236,0)</f>
        <v>0</v>
      </c>
      <c r="BJ236" s="17" t="s">
        <v>136</v>
      </c>
      <c r="BK236" s="164">
        <f>ROUND(I236*H236,2)</f>
        <v>0</v>
      </c>
      <c r="BL236" s="17" t="s">
        <v>135</v>
      </c>
      <c r="BM236" s="163" t="s">
        <v>637</v>
      </c>
    </row>
    <row r="237" spans="1:65" s="13" customFormat="1" ht="11.25">
      <c r="B237" s="165"/>
      <c r="D237" s="166" t="s">
        <v>138</v>
      </c>
      <c r="E237" s="167" t="s">
        <v>1</v>
      </c>
      <c r="F237" s="168" t="s">
        <v>638</v>
      </c>
      <c r="H237" s="169">
        <v>93.492000000000004</v>
      </c>
      <c r="I237" s="170"/>
      <c r="L237" s="165"/>
      <c r="M237" s="171"/>
      <c r="N237" s="172"/>
      <c r="O237" s="172"/>
      <c r="P237" s="172"/>
      <c r="Q237" s="172"/>
      <c r="R237" s="172"/>
      <c r="S237" s="172"/>
      <c r="T237" s="173"/>
      <c r="AT237" s="167" t="s">
        <v>138</v>
      </c>
      <c r="AU237" s="167" t="s">
        <v>136</v>
      </c>
      <c r="AV237" s="13" t="s">
        <v>136</v>
      </c>
      <c r="AW237" s="13" t="s">
        <v>29</v>
      </c>
      <c r="AX237" s="13" t="s">
        <v>80</v>
      </c>
      <c r="AY237" s="167" t="s">
        <v>127</v>
      </c>
    </row>
    <row r="238" spans="1:65" s="2" customFormat="1" ht="24.2" customHeight="1">
      <c r="A238" s="33"/>
      <c r="B238" s="150"/>
      <c r="C238" s="151" t="s">
        <v>472</v>
      </c>
      <c r="D238" s="151" t="s">
        <v>131</v>
      </c>
      <c r="E238" s="152" t="s">
        <v>639</v>
      </c>
      <c r="F238" s="153" t="s">
        <v>640</v>
      </c>
      <c r="G238" s="154" t="s">
        <v>160</v>
      </c>
      <c r="H238" s="155">
        <v>53.865000000000002</v>
      </c>
      <c r="I238" s="156"/>
      <c r="J238" s="157">
        <f>ROUND(I238*H238,2)</f>
        <v>0</v>
      </c>
      <c r="K238" s="158"/>
      <c r="L238" s="34"/>
      <c r="M238" s="159" t="s">
        <v>1</v>
      </c>
      <c r="N238" s="160" t="s">
        <v>38</v>
      </c>
      <c r="O238" s="61"/>
      <c r="P238" s="161">
        <f>O238*H238</f>
        <v>0</v>
      </c>
      <c r="Q238" s="161">
        <v>0</v>
      </c>
      <c r="R238" s="161">
        <f>Q238*H238</f>
        <v>0</v>
      </c>
      <c r="S238" s="161">
        <v>2.4</v>
      </c>
      <c r="T238" s="162">
        <f>S238*H238</f>
        <v>129.27600000000001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3" t="s">
        <v>135</v>
      </c>
      <c r="AT238" s="163" t="s">
        <v>131</v>
      </c>
      <c r="AU238" s="163" t="s">
        <v>136</v>
      </c>
      <c r="AY238" s="17" t="s">
        <v>127</v>
      </c>
      <c r="BE238" s="164">
        <f>IF(N238="základná",J238,0)</f>
        <v>0</v>
      </c>
      <c r="BF238" s="164">
        <f>IF(N238="znížená",J238,0)</f>
        <v>0</v>
      </c>
      <c r="BG238" s="164">
        <f>IF(N238="zákl. prenesená",J238,0)</f>
        <v>0</v>
      </c>
      <c r="BH238" s="164">
        <f>IF(N238="zníž. prenesená",J238,0)</f>
        <v>0</v>
      </c>
      <c r="BI238" s="164">
        <f>IF(N238="nulová",J238,0)</f>
        <v>0</v>
      </c>
      <c r="BJ238" s="17" t="s">
        <v>136</v>
      </c>
      <c r="BK238" s="164">
        <f>ROUND(I238*H238,2)</f>
        <v>0</v>
      </c>
      <c r="BL238" s="17" t="s">
        <v>135</v>
      </c>
      <c r="BM238" s="163" t="s">
        <v>641</v>
      </c>
    </row>
    <row r="239" spans="1:65" s="13" customFormat="1" ht="11.25">
      <c r="B239" s="165"/>
      <c r="D239" s="166" t="s">
        <v>138</v>
      </c>
      <c r="E239" s="167" t="s">
        <v>1</v>
      </c>
      <c r="F239" s="168" t="s">
        <v>642</v>
      </c>
      <c r="H239" s="169">
        <v>34.020000000000003</v>
      </c>
      <c r="I239" s="170"/>
      <c r="L239" s="165"/>
      <c r="M239" s="171"/>
      <c r="N239" s="172"/>
      <c r="O239" s="172"/>
      <c r="P239" s="172"/>
      <c r="Q239" s="172"/>
      <c r="R239" s="172"/>
      <c r="S239" s="172"/>
      <c r="T239" s="173"/>
      <c r="AT239" s="167" t="s">
        <v>138</v>
      </c>
      <c r="AU239" s="167" t="s">
        <v>136</v>
      </c>
      <c r="AV239" s="13" t="s">
        <v>136</v>
      </c>
      <c r="AW239" s="13" t="s">
        <v>29</v>
      </c>
      <c r="AX239" s="13" t="s">
        <v>72</v>
      </c>
      <c r="AY239" s="167" t="s">
        <v>127</v>
      </c>
    </row>
    <row r="240" spans="1:65" s="13" customFormat="1" ht="11.25">
      <c r="B240" s="165"/>
      <c r="D240" s="166" t="s">
        <v>138</v>
      </c>
      <c r="E240" s="167" t="s">
        <v>1</v>
      </c>
      <c r="F240" s="168" t="s">
        <v>643</v>
      </c>
      <c r="H240" s="169">
        <v>19.844999999999999</v>
      </c>
      <c r="I240" s="170"/>
      <c r="L240" s="165"/>
      <c r="M240" s="171"/>
      <c r="N240" s="172"/>
      <c r="O240" s="172"/>
      <c r="P240" s="172"/>
      <c r="Q240" s="172"/>
      <c r="R240" s="172"/>
      <c r="S240" s="172"/>
      <c r="T240" s="173"/>
      <c r="AT240" s="167" t="s">
        <v>138</v>
      </c>
      <c r="AU240" s="167" t="s">
        <v>136</v>
      </c>
      <c r="AV240" s="13" t="s">
        <v>136</v>
      </c>
      <c r="AW240" s="13" t="s">
        <v>29</v>
      </c>
      <c r="AX240" s="13" t="s">
        <v>72</v>
      </c>
      <c r="AY240" s="167" t="s">
        <v>127</v>
      </c>
    </row>
    <row r="241" spans="1:65" s="14" customFormat="1" ht="11.25">
      <c r="B241" s="185"/>
      <c r="D241" s="166" t="s">
        <v>138</v>
      </c>
      <c r="E241" s="186" t="s">
        <v>1</v>
      </c>
      <c r="F241" s="187" t="s">
        <v>156</v>
      </c>
      <c r="H241" s="188">
        <v>53.865000000000002</v>
      </c>
      <c r="I241" s="189"/>
      <c r="L241" s="185"/>
      <c r="M241" s="190"/>
      <c r="N241" s="191"/>
      <c r="O241" s="191"/>
      <c r="P241" s="191"/>
      <c r="Q241" s="191"/>
      <c r="R241" s="191"/>
      <c r="S241" s="191"/>
      <c r="T241" s="192"/>
      <c r="AT241" s="186" t="s">
        <v>138</v>
      </c>
      <c r="AU241" s="186" t="s">
        <v>136</v>
      </c>
      <c r="AV241" s="14" t="s">
        <v>135</v>
      </c>
      <c r="AW241" s="14" t="s">
        <v>29</v>
      </c>
      <c r="AX241" s="14" t="s">
        <v>80</v>
      </c>
      <c r="AY241" s="186" t="s">
        <v>127</v>
      </c>
    </row>
    <row r="242" spans="1:65" s="2" customFormat="1" ht="37.9" customHeight="1">
      <c r="A242" s="33"/>
      <c r="B242" s="150"/>
      <c r="C242" s="151" t="s">
        <v>284</v>
      </c>
      <c r="D242" s="151" t="s">
        <v>131</v>
      </c>
      <c r="E242" s="152" t="s">
        <v>644</v>
      </c>
      <c r="F242" s="153" t="s">
        <v>645</v>
      </c>
      <c r="G242" s="154" t="s">
        <v>160</v>
      </c>
      <c r="H242" s="155">
        <v>39.136000000000003</v>
      </c>
      <c r="I242" s="156"/>
      <c r="J242" s="157">
        <f>ROUND(I242*H242,2)</f>
        <v>0</v>
      </c>
      <c r="K242" s="158"/>
      <c r="L242" s="34"/>
      <c r="M242" s="159" t="s">
        <v>1</v>
      </c>
      <c r="N242" s="160" t="s">
        <v>38</v>
      </c>
      <c r="O242" s="61"/>
      <c r="P242" s="161">
        <f>O242*H242</f>
        <v>0</v>
      </c>
      <c r="Q242" s="161">
        <v>0</v>
      </c>
      <c r="R242" s="161">
        <f>Q242*H242</f>
        <v>0</v>
      </c>
      <c r="S242" s="161">
        <v>2.2000000000000002</v>
      </c>
      <c r="T242" s="162">
        <f>S242*H242</f>
        <v>86.09920000000001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3" t="s">
        <v>135</v>
      </c>
      <c r="AT242" s="163" t="s">
        <v>131</v>
      </c>
      <c r="AU242" s="163" t="s">
        <v>136</v>
      </c>
      <c r="AY242" s="17" t="s">
        <v>127</v>
      </c>
      <c r="BE242" s="164">
        <f>IF(N242="základná",J242,0)</f>
        <v>0</v>
      </c>
      <c r="BF242" s="164">
        <f>IF(N242="znížená",J242,0)</f>
        <v>0</v>
      </c>
      <c r="BG242" s="164">
        <f>IF(N242="zákl. prenesená",J242,0)</f>
        <v>0</v>
      </c>
      <c r="BH242" s="164">
        <f>IF(N242="zníž. prenesená",J242,0)</f>
        <v>0</v>
      </c>
      <c r="BI242" s="164">
        <f>IF(N242="nulová",J242,0)</f>
        <v>0</v>
      </c>
      <c r="BJ242" s="17" t="s">
        <v>136</v>
      </c>
      <c r="BK242" s="164">
        <f>ROUND(I242*H242,2)</f>
        <v>0</v>
      </c>
      <c r="BL242" s="17" t="s">
        <v>135</v>
      </c>
      <c r="BM242" s="163" t="s">
        <v>646</v>
      </c>
    </row>
    <row r="243" spans="1:65" s="13" customFormat="1" ht="11.25">
      <c r="B243" s="165"/>
      <c r="D243" s="166" t="s">
        <v>138</v>
      </c>
      <c r="E243" s="167" t="s">
        <v>1</v>
      </c>
      <c r="F243" s="168" t="s">
        <v>647</v>
      </c>
      <c r="H243" s="169">
        <v>8.8000000000000007</v>
      </c>
      <c r="I243" s="170"/>
      <c r="L243" s="165"/>
      <c r="M243" s="171"/>
      <c r="N243" s="172"/>
      <c r="O243" s="172"/>
      <c r="P243" s="172"/>
      <c r="Q243" s="172"/>
      <c r="R243" s="172"/>
      <c r="S243" s="172"/>
      <c r="T243" s="173"/>
      <c r="AT243" s="167" t="s">
        <v>138</v>
      </c>
      <c r="AU243" s="167" t="s">
        <v>136</v>
      </c>
      <c r="AV243" s="13" t="s">
        <v>136</v>
      </c>
      <c r="AW243" s="13" t="s">
        <v>29</v>
      </c>
      <c r="AX243" s="13" t="s">
        <v>72</v>
      </c>
      <c r="AY243" s="167" t="s">
        <v>127</v>
      </c>
    </row>
    <row r="244" spans="1:65" s="13" customFormat="1" ht="11.25">
      <c r="B244" s="165"/>
      <c r="D244" s="166" t="s">
        <v>138</v>
      </c>
      <c r="E244" s="167" t="s">
        <v>1</v>
      </c>
      <c r="F244" s="168" t="s">
        <v>648</v>
      </c>
      <c r="H244" s="169">
        <v>20.16</v>
      </c>
      <c r="I244" s="170"/>
      <c r="L244" s="165"/>
      <c r="M244" s="171"/>
      <c r="N244" s="172"/>
      <c r="O244" s="172"/>
      <c r="P244" s="172"/>
      <c r="Q244" s="172"/>
      <c r="R244" s="172"/>
      <c r="S244" s="172"/>
      <c r="T244" s="173"/>
      <c r="AT244" s="167" t="s">
        <v>138</v>
      </c>
      <c r="AU244" s="167" t="s">
        <v>136</v>
      </c>
      <c r="AV244" s="13" t="s">
        <v>136</v>
      </c>
      <c r="AW244" s="13" t="s">
        <v>29</v>
      </c>
      <c r="AX244" s="13" t="s">
        <v>72</v>
      </c>
      <c r="AY244" s="167" t="s">
        <v>127</v>
      </c>
    </row>
    <row r="245" spans="1:65" s="13" customFormat="1" ht="11.25">
      <c r="B245" s="165"/>
      <c r="D245" s="166" t="s">
        <v>138</v>
      </c>
      <c r="E245" s="167" t="s">
        <v>1</v>
      </c>
      <c r="F245" s="168" t="s">
        <v>649</v>
      </c>
      <c r="H245" s="169">
        <v>10.176</v>
      </c>
      <c r="I245" s="170"/>
      <c r="L245" s="165"/>
      <c r="M245" s="171"/>
      <c r="N245" s="172"/>
      <c r="O245" s="172"/>
      <c r="P245" s="172"/>
      <c r="Q245" s="172"/>
      <c r="R245" s="172"/>
      <c r="S245" s="172"/>
      <c r="T245" s="173"/>
      <c r="AT245" s="167" t="s">
        <v>138</v>
      </c>
      <c r="AU245" s="167" t="s">
        <v>136</v>
      </c>
      <c r="AV245" s="13" t="s">
        <v>136</v>
      </c>
      <c r="AW245" s="13" t="s">
        <v>29</v>
      </c>
      <c r="AX245" s="13" t="s">
        <v>72</v>
      </c>
      <c r="AY245" s="167" t="s">
        <v>127</v>
      </c>
    </row>
    <row r="246" spans="1:65" s="14" customFormat="1" ht="11.25">
      <c r="B246" s="185"/>
      <c r="D246" s="166" t="s">
        <v>138</v>
      </c>
      <c r="E246" s="186" t="s">
        <v>1</v>
      </c>
      <c r="F246" s="187" t="s">
        <v>156</v>
      </c>
      <c r="H246" s="188">
        <v>39.136000000000003</v>
      </c>
      <c r="I246" s="189"/>
      <c r="L246" s="185"/>
      <c r="M246" s="190"/>
      <c r="N246" s="191"/>
      <c r="O246" s="191"/>
      <c r="P246" s="191"/>
      <c r="Q246" s="191"/>
      <c r="R246" s="191"/>
      <c r="S246" s="191"/>
      <c r="T246" s="192"/>
      <c r="AT246" s="186" t="s">
        <v>138</v>
      </c>
      <c r="AU246" s="186" t="s">
        <v>136</v>
      </c>
      <c r="AV246" s="14" t="s">
        <v>135</v>
      </c>
      <c r="AW246" s="14" t="s">
        <v>29</v>
      </c>
      <c r="AX246" s="14" t="s">
        <v>80</v>
      </c>
      <c r="AY246" s="186" t="s">
        <v>127</v>
      </c>
    </row>
    <row r="247" spans="1:65" s="2" customFormat="1" ht="24.2" customHeight="1">
      <c r="A247" s="33"/>
      <c r="B247" s="150"/>
      <c r="C247" s="151" t="s">
        <v>489</v>
      </c>
      <c r="D247" s="151" t="s">
        <v>131</v>
      </c>
      <c r="E247" s="152" t="s">
        <v>650</v>
      </c>
      <c r="F247" s="153" t="s">
        <v>651</v>
      </c>
      <c r="G247" s="154" t="s">
        <v>160</v>
      </c>
      <c r="H247" s="155">
        <v>59.387999999999998</v>
      </c>
      <c r="I247" s="156"/>
      <c r="J247" s="157">
        <f>ROUND(I247*H247,2)</f>
        <v>0</v>
      </c>
      <c r="K247" s="158"/>
      <c r="L247" s="34"/>
      <c r="M247" s="159" t="s">
        <v>1</v>
      </c>
      <c r="N247" s="160" t="s">
        <v>38</v>
      </c>
      <c r="O247" s="61"/>
      <c r="P247" s="161">
        <f>O247*H247</f>
        <v>0</v>
      </c>
      <c r="Q247" s="161">
        <v>0</v>
      </c>
      <c r="R247" s="161">
        <f>Q247*H247</f>
        <v>0</v>
      </c>
      <c r="S247" s="161">
        <v>1.875</v>
      </c>
      <c r="T247" s="162">
        <f>S247*H247</f>
        <v>111.35249999999999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3" t="s">
        <v>135</v>
      </c>
      <c r="AT247" s="163" t="s">
        <v>131</v>
      </c>
      <c r="AU247" s="163" t="s">
        <v>136</v>
      </c>
      <c r="AY247" s="17" t="s">
        <v>127</v>
      </c>
      <c r="BE247" s="164">
        <f>IF(N247="základná",J247,0)</f>
        <v>0</v>
      </c>
      <c r="BF247" s="164">
        <f>IF(N247="znížená",J247,0)</f>
        <v>0</v>
      </c>
      <c r="BG247" s="164">
        <f>IF(N247="zákl. prenesená",J247,0)</f>
        <v>0</v>
      </c>
      <c r="BH247" s="164">
        <f>IF(N247="zníž. prenesená",J247,0)</f>
        <v>0</v>
      </c>
      <c r="BI247" s="164">
        <f>IF(N247="nulová",J247,0)</f>
        <v>0</v>
      </c>
      <c r="BJ247" s="17" t="s">
        <v>136</v>
      </c>
      <c r="BK247" s="164">
        <f>ROUND(I247*H247,2)</f>
        <v>0</v>
      </c>
      <c r="BL247" s="17" t="s">
        <v>135</v>
      </c>
      <c r="BM247" s="163" t="s">
        <v>652</v>
      </c>
    </row>
    <row r="248" spans="1:65" s="13" customFormat="1" ht="11.25">
      <c r="B248" s="165"/>
      <c r="D248" s="166" t="s">
        <v>138</v>
      </c>
      <c r="E248" s="167" t="s">
        <v>1</v>
      </c>
      <c r="F248" s="168" t="s">
        <v>653</v>
      </c>
      <c r="H248" s="169">
        <v>36.287999999999997</v>
      </c>
      <c r="I248" s="170"/>
      <c r="L248" s="165"/>
      <c r="M248" s="171"/>
      <c r="N248" s="172"/>
      <c r="O248" s="172"/>
      <c r="P248" s="172"/>
      <c r="Q248" s="172"/>
      <c r="R248" s="172"/>
      <c r="S248" s="172"/>
      <c r="T248" s="173"/>
      <c r="AT248" s="167" t="s">
        <v>138</v>
      </c>
      <c r="AU248" s="167" t="s">
        <v>136</v>
      </c>
      <c r="AV248" s="13" t="s">
        <v>136</v>
      </c>
      <c r="AW248" s="13" t="s">
        <v>29</v>
      </c>
      <c r="AX248" s="13" t="s">
        <v>72</v>
      </c>
      <c r="AY248" s="167" t="s">
        <v>127</v>
      </c>
    </row>
    <row r="249" spans="1:65" s="13" customFormat="1" ht="11.25">
      <c r="B249" s="165"/>
      <c r="D249" s="166" t="s">
        <v>138</v>
      </c>
      <c r="E249" s="167" t="s">
        <v>1</v>
      </c>
      <c r="F249" s="168" t="s">
        <v>654</v>
      </c>
      <c r="H249" s="169">
        <v>23.1</v>
      </c>
      <c r="I249" s="170"/>
      <c r="L249" s="165"/>
      <c r="M249" s="171"/>
      <c r="N249" s="172"/>
      <c r="O249" s="172"/>
      <c r="P249" s="172"/>
      <c r="Q249" s="172"/>
      <c r="R249" s="172"/>
      <c r="S249" s="172"/>
      <c r="T249" s="173"/>
      <c r="AT249" s="167" t="s">
        <v>138</v>
      </c>
      <c r="AU249" s="167" t="s">
        <v>136</v>
      </c>
      <c r="AV249" s="13" t="s">
        <v>136</v>
      </c>
      <c r="AW249" s="13" t="s">
        <v>29</v>
      </c>
      <c r="AX249" s="13" t="s">
        <v>72</v>
      </c>
      <c r="AY249" s="167" t="s">
        <v>127</v>
      </c>
    </row>
    <row r="250" spans="1:65" s="14" customFormat="1" ht="11.25">
      <c r="B250" s="185"/>
      <c r="D250" s="166" t="s">
        <v>138</v>
      </c>
      <c r="E250" s="186" t="s">
        <v>1</v>
      </c>
      <c r="F250" s="187" t="s">
        <v>156</v>
      </c>
      <c r="H250" s="188">
        <v>59.387999999999998</v>
      </c>
      <c r="I250" s="189"/>
      <c r="L250" s="185"/>
      <c r="M250" s="190"/>
      <c r="N250" s="191"/>
      <c r="O250" s="191"/>
      <c r="P250" s="191"/>
      <c r="Q250" s="191"/>
      <c r="R250" s="191"/>
      <c r="S250" s="191"/>
      <c r="T250" s="192"/>
      <c r="AT250" s="186" t="s">
        <v>138</v>
      </c>
      <c r="AU250" s="186" t="s">
        <v>136</v>
      </c>
      <c r="AV250" s="14" t="s">
        <v>135</v>
      </c>
      <c r="AW250" s="14" t="s">
        <v>29</v>
      </c>
      <c r="AX250" s="14" t="s">
        <v>80</v>
      </c>
      <c r="AY250" s="186" t="s">
        <v>127</v>
      </c>
    </row>
    <row r="251" spans="1:65" s="2" customFormat="1" ht="16.5" customHeight="1">
      <c r="A251" s="33"/>
      <c r="B251" s="150"/>
      <c r="C251" s="151" t="s">
        <v>277</v>
      </c>
      <c r="D251" s="151" t="s">
        <v>131</v>
      </c>
      <c r="E251" s="152" t="s">
        <v>655</v>
      </c>
      <c r="F251" s="153" t="s">
        <v>656</v>
      </c>
      <c r="G251" s="154" t="s">
        <v>152</v>
      </c>
      <c r="H251" s="155">
        <v>391.36</v>
      </c>
      <c r="I251" s="156"/>
      <c r="J251" s="157">
        <f>ROUND(I251*H251,2)</f>
        <v>0</v>
      </c>
      <c r="K251" s="158"/>
      <c r="L251" s="34"/>
      <c r="M251" s="159" t="s">
        <v>1</v>
      </c>
      <c r="N251" s="160" t="s">
        <v>38</v>
      </c>
      <c r="O251" s="61"/>
      <c r="P251" s="161">
        <f>O251*H251</f>
        <v>0</v>
      </c>
      <c r="Q251" s="161">
        <v>2.0000000000000002E-5</v>
      </c>
      <c r="R251" s="161">
        <f>Q251*H251</f>
        <v>7.8272000000000012E-3</v>
      </c>
      <c r="S251" s="161">
        <v>0</v>
      </c>
      <c r="T251" s="162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3" t="s">
        <v>135</v>
      </c>
      <c r="AT251" s="163" t="s">
        <v>131</v>
      </c>
      <c r="AU251" s="163" t="s">
        <v>136</v>
      </c>
      <c r="AY251" s="17" t="s">
        <v>127</v>
      </c>
      <c r="BE251" s="164">
        <f>IF(N251="základná",J251,0)</f>
        <v>0</v>
      </c>
      <c r="BF251" s="164">
        <f>IF(N251="znížená",J251,0)</f>
        <v>0</v>
      </c>
      <c r="BG251" s="164">
        <f>IF(N251="zákl. prenesená",J251,0)</f>
        <v>0</v>
      </c>
      <c r="BH251" s="164">
        <f>IF(N251="zníž. prenesená",J251,0)</f>
        <v>0</v>
      </c>
      <c r="BI251" s="164">
        <f>IF(N251="nulová",J251,0)</f>
        <v>0</v>
      </c>
      <c r="BJ251" s="17" t="s">
        <v>136</v>
      </c>
      <c r="BK251" s="164">
        <f>ROUND(I251*H251,2)</f>
        <v>0</v>
      </c>
      <c r="BL251" s="17" t="s">
        <v>135</v>
      </c>
      <c r="BM251" s="163" t="s">
        <v>657</v>
      </c>
    </row>
    <row r="252" spans="1:65" s="13" customFormat="1" ht="11.25">
      <c r="B252" s="165"/>
      <c r="D252" s="166" t="s">
        <v>138</v>
      </c>
      <c r="E252" s="167" t="s">
        <v>1</v>
      </c>
      <c r="F252" s="168" t="s">
        <v>658</v>
      </c>
      <c r="H252" s="169">
        <v>88</v>
      </c>
      <c r="I252" s="170"/>
      <c r="L252" s="165"/>
      <c r="M252" s="171"/>
      <c r="N252" s="172"/>
      <c r="O252" s="172"/>
      <c r="P252" s="172"/>
      <c r="Q252" s="172"/>
      <c r="R252" s="172"/>
      <c r="S252" s="172"/>
      <c r="T252" s="173"/>
      <c r="AT252" s="167" t="s">
        <v>138</v>
      </c>
      <c r="AU252" s="167" t="s">
        <v>136</v>
      </c>
      <c r="AV252" s="13" t="s">
        <v>136</v>
      </c>
      <c r="AW252" s="13" t="s">
        <v>29</v>
      </c>
      <c r="AX252" s="13" t="s">
        <v>72</v>
      </c>
      <c r="AY252" s="167" t="s">
        <v>127</v>
      </c>
    </row>
    <row r="253" spans="1:65" s="13" customFormat="1" ht="11.25">
      <c r="B253" s="165"/>
      <c r="D253" s="166" t="s">
        <v>138</v>
      </c>
      <c r="E253" s="167" t="s">
        <v>1</v>
      </c>
      <c r="F253" s="168" t="s">
        <v>659</v>
      </c>
      <c r="H253" s="169">
        <v>201.6</v>
      </c>
      <c r="I253" s="170"/>
      <c r="L253" s="165"/>
      <c r="M253" s="171"/>
      <c r="N253" s="172"/>
      <c r="O253" s="172"/>
      <c r="P253" s="172"/>
      <c r="Q253" s="172"/>
      <c r="R253" s="172"/>
      <c r="S253" s="172"/>
      <c r="T253" s="173"/>
      <c r="AT253" s="167" t="s">
        <v>138</v>
      </c>
      <c r="AU253" s="167" t="s">
        <v>136</v>
      </c>
      <c r="AV253" s="13" t="s">
        <v>136</v>
      </c>
      <c r="AW253" s="13" t="s">
        <v>29</v>
      </c>
      <c r="AX253" s="13" t="s">
        <v>72</v>
      </c>
      <c r="AY253" s="167" t="s">
        <v>127</v>
      </c>
    </row>
    <row r="254" spans="1:65" s="13" customFormat="1" ht="11.25">
      <c r="B254" s="165"/>
      <c r="D254" s="166" t="s">
        <v>138</v>
      </c>
      <c r="E254" s="167" t="s">
        <v>1</v>
      </c>
      <c r="F254" s="168" t="s">
        <v>660</v>
      </c>
      <c r="H254" s="169">
        <v>101.76</v>
      </c>
      <c r="I254" s="170"/>
      <c r="L254" s="165"/>
      <c r="M254" s="171"/>
      <c r="N254" s="172"/>
      <c r="O254" s="172"/>
      <c r="P254" s="172"/>
      <c r="Q254" s="172"/>
      <c r="R254" s="172"/>
      <c r="S254" s="172"/>
      <c r="T254" s="173"/>
      <c r="AT254" s="167" t="s">
        <v>138</v>
      </c>
      <c r="AU254" s="167" t="s">
        <v>136</v>
      </c>
      <c r="AV254" s="13" t="s">
        <v>136</v>
      </c>
      <c r="AW254" s="13" t="s">
        <v>29</v>
      </c>
      <c r="AX254" s="13" t="s">
        <v>72</v>
      </c>
      <c r="AY254" s="167" t="s">
        <v>127</v>
      </c>
    </row>
    <row r="255" spans="1:65" s="14" customFormat="1" ht="11.25">
      <c r="B255" s="185"/>
      <c r="D255" s="166" t="s">
        <v>138</v>
      </c>
      <c r="E255" s="186" t="s">
        <v>1</v>
      </c>
      <c r="F255" s="187" t="s">
        <v>156</v>
      </c>
      <c r="H255" s="188">
        <v>391.36</v>
      </c>
      <c r="I255" s="189"/>
      <c r="L255" s="185"/>
      <c r="M255" s="190"/>
      <c r="N255" s="191"/>
      <c r="O255" s="191"/>
      <c r="P255" s="191"/>
      <c r="Q255" s="191"/>
      <c r="R255" s="191"/>
      <c r="S255" s="191"/>
      <c r="T255" s="192"/>
      <c r="AT255" s="186" t="s">
        <v>138</v>
      </c>
      <c r="AU255" s="186" t="s">
        <v>136</v>
      </c>
      <c r="AV255" s="14" t="s">
        <v>135</v>
      </c>
      <c r="AW255" s="14" t="s">
        <v>29</v>
      </c>
      <c r="AX255" s="14" t="s">
        <v>80</v>
      </c>
      <c r="AY255" s="186" t="s">
        <v>127</v>
      </c>
    </row>
    <row r="256" spans="1:65" s="2" customFormat="1" ht="37.9" customHeight="1">
      <c r="A256" s="33"/>
      <c r="B256" s="150"/>
      <c r="C256" s="151" t="s">
        <v>204</v>
      </c>
      <c r="D256" s="151" t="s">
        <v>131</v>
      </c>
      <c r="E256" s="152" t="s">
        <v>241</v>
      </c>
      <c r="F256" s="153" t="s">
        <v>242</v>
      </c>
      <c r="G256" s="154" t="s">
        <v>152</v>
      </c>
      <c r="H256" s="155">
        <v>126</v>
      </c>
      <c r="I256" s="156"/>
      <c r="J256" s="157">
        <f>ROUND(I256*H256,2)</f>
        <v>0</v>
      </c>
      <c r="K256" s="158"/>
      <c r="L256" s="34"/>
      <c r="M256" s="159" t="s">
        <v>1</v>
      </c>
      <c r="N256" s="160" t="s">
        <v>38</v>
      </c>
      <c r="O256" s="61"/>
      <c r="P256" s="161">
        <f>O256*H256</f>
        <v>0</v>
      </c>
      <c r="Q256" s="161">
        <v>0</v>
      </c>
      <c r="R256" s="161">
        <f>Q256*H256</f>
        <v>0</v>
      </c>
      <c r="S256" s="161">
        <v>0.34499999999999997</v>
      </c>
      <c r="T256" s="162">
        <f>S256*H256</f>
        <v>43.47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3" t="s">
        <v>135</v>
      </c>
      <c r="AT256" s="163" t="s">
        <v>131</v>
      </c>
      <c r="AU256" s="163" t="s">
        <v>136</v>
      </c>
      <c r="AY256" s="17" t="s">
        <v>127</v>
      </c>
      <c r="BE256" s="164">
        <f>IF(N256="základná",J256,0)</f>
        <v>0</v>
      </c>
      <c r="BF256" s="164">
        <f>IF(N256="znížená",J256,0)</f>
        <v>0</v>
      </c>
      <c r="BG256" s="164">
        <f>IF(N256="zákl. prenesená",J256,0)</f>
        <v>0</v>
      </c>
      <c r="BH256" s="164">
        <f>IF(N256="zníž. prenesená",J256,0)</f>
        <v>0</v>
      </c>
      <c r="BI256" s="164">
        <f>IF(N256="nulová",J256,0)</f>
        <v>0</v>
      </c>
      <c r="BJ256" s="17" t="s">
        <v>136</v>
      </c>
      <c r="BK256" s="164">
        <f>ROUND(I256*H256,2)</f>
        <v>0</v>
      </c>
      <c r="BL256" s="17" t="s">
        <v>135</v>
      </c>
      <c r="BM256" s="163" t="s">
        <v>661</v>
      </c>
    </row>
    <row r="257" spans="1:65" s="13" customFormat="1" ht="11.25">
      <c r="B257" s="165"/>
      <c r="D257" s="166" t="s">
        <v>138</v>
      </c>
      <c r="E257" s="167" t="s">
        <v>1</v>
      </c>
      <c r="F257" s="168" t="s">
        <v>440</v>
      </c>
      <c r="H257" s="169">
        <v>126</v>
      </c>
      <c r="I257" s="170"/>
      <c r="L257" s="165"/>
      <c r="M257" s="171"/>
      <c r="N257" s="172"/>
      <c r="O257" s="172"/>
      <c r="P257" s="172"/>
      <c r="Q257" s="172"/>
      <c r="R257" s="172"/>
      <c r="S257" s="172"/>
      <c r="T257" s="173"/>
      <c r="AT257" s="167" t="s">
        <v>138</v>
      </c>
      <c r="AU257" s="167" t="s">
        <v>136</v>
      </c>
      <c r="AV257" s="13" t="s">
        <v>136</v>
      </c>
      <c r="AW257" s="13" t="s">
        <v>29</v>
      </c>
      <c r="AX257" s="13" t="s">
        <v>80</v>
      </c>
      <c r="AY257" s="167" t="s">
        <v>127</v>
      </c>
    </row>
    <row r="258" spans="1:65" s="2" customFormat="1" ht="24.2" customHeight="1">
      <c r="A258" s="33"/>
      <c r="B258" s="150"/>
      <c r="C258" s="151" t="s">
        <v>477</v>
      </c>
      <c r="D258" s="151" t="s">
        <v>131</v>
      </c>
      <c r="E258" s="152" t="s">
        <v>662</v>
      </c>
      <c r="F258" s="153" t="s">
        <v>663</v>
      </c>
      <c r="G258" s="154" t="s">
        <v>248</v>
      </c>
      <c r="H258" s="155">
        <v>663.69100000000003</v>
      </c>
      <c r="I258" s="156"/>
      <c r="J258" s="157">
        <f>ROUND(I258*H258,2)</f>
        <v>0</v>
      </c>
      <c r="K258" s="158"/>
      <c r="L258" s="34"/>
      <c r="M258" s="159" t="s">
        <v>1</v>
      </c>
      <c r="N258" s="160" t="s">
        <v>38</v>
      </c>
      <c r="O258" s="61"/>
      <c r="P258" s="161">
        <f>O258*H258</f>
        <v>0</v>
      </c>
      <c r="Q258" s="161">
        <v>0</v>
      </c>
      <c r="R258" s="161">
        <f>Q258*H258</f>
        <v>0</v>
      </c>
      <c r="S258" s="161">
        <v>0</v>
      </c>
      <c r="T258" s="162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3" t="s">
        <v>135</v>
      </c>
      <c r="AT258" s="163" t="s">
        <v>131</v>
      </c>
      <c r="AU258" s="163" t="s">
        <v>136</v>
      </c>
      <c r="AY258" s="17" t="s">
        <v>127</v>
      </c>
      <c r="BE258" s="164">
        <f>IF(N258="základná",J258,0)</f>
        <v>0</v>
      </c>
      <c r="BF258" s="164">
        <f>IF(N258="znížená",J258,0)</f>
        <v>0</v>
      </c>
      <c r="BG258" s="164">
        <f>IF(N258="zákl. prenesená",J258,0)</f>
        <v>0</v>
      </c>
      <c r="BH258" s="164">
        <f>IF(N258="zníž. prenesená",J258,0)</f>
        <v>0</v>
      </c>
      <c r="BI258" s="164">
        <f>IF(N258="nulová",J258,0)</f>
        <v>0</v>
      </c>
      <c r="BJ258" s="17" t="s">
        <v>136</v>
      </c>
      <c r="BK258" s="164">
        <f>ROUND(I258*H258,2)</f>
        <v>0</v>
      </c>
      <c r="BL258" s="17" t="s">
        <v>135</v>
      </c>
      <c r="BM258" s="163" t="s">
        <v>664</v>
      </c>
    </row>
    <row r="259" spans="1:65" s="2" customFormat="1" ht="21.75" customHeight="1">
      <c r="A259" s="33"/>
      <c r="B259" s="150"/>
      <c r="C259" s="151" t="s">
        <v>484</v>
      </c>
      <c r="D259" s="151" t="s">
        <v>131</v>
      </c>
      <c r="E259" s="152" t="s">
        <v>246</v>
      </c>
      <c r="F259" s="153" t="s">
        <v>247</v>
      </c>
      <c r="G259" s="154" t="s">
        <v>248</v>
      </c>
      <c r="H259" s="155">
        <v>663.69100000000003</v>
      </c>
      <c r="I259" s="156"/>
      <c r="J259" s="157">
        <f>ROUND(I259*H259,2)</f>
        <v>0</v>
      </c>
      <c r="K259" s="158"/>
      <c r="L259" s="34"/>
      <c r="M259" s="159" t="s">
        <v>1</v>
      </c>
      <c r="N259" s="160" t="s">
        <v>38</v>
      </c>
      <c r="O259" s="61"/>
      <c r="P259" s="161">
        <f>O259*H259</f>
        <v>0</v>
      </c>
      <c r="Q259" s="161">
        <v>0</v>
      </c>
      <c r="R259" s="161">
        <f>Q259*H259</f>
        <v>0</v>
      </c>
      <c r="S259" s="161">
        <v>0</v>
      </c>
      <c r="T259" s="162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3" t="s">
        <v>135</v>
      </c>
      <c r="AT259" s="163" t="s">
        <v>131</v>
      </c>
      <c r="AU259" s="163" t="s">
        <v>136</v>
      </c>
      <c r="AY259" s="17" t="s">
        <v>127</v>
      </c>
      <c r="BE259" s="164">
        <f>IF(N259="základná",J259,0)</f>
        <v>0</v>
      </c>
      <c r="BF259" s="164">
        <f>IF(N259="znížená",J259,0)</f>
        <v>0</v>
      </c>
      <c r="BG259" s="164">
        <f>IF(N259="zákl. prenesená",J259,0)</f>
        <v>0</v>
      </c>
      <c r="BH259" s="164">
        <f>IF(N259="zníž. prenesená",J259,0)</f>
        <v>0</v>
      </c>
      <c r="BI259" s="164">
        <f>IF(N259="nulová",J259,0)</f>
        <v>0</v>
      </c>
      <c r="BJ259" s="17" t="s">
        <v>136</v>
      </c>
      <c r="BK259" s="164">
        <f>ROUND(I259*H259,2)</f>
        <v>0</v>
      </c>
      <c r="BL259" s="17" t="s">
        <v>135</v>
      </c>
      <c r="BM259" s="163" t="s">
        <v>665</v>
      </c>
    </row>
    <row r="260" spans="1:65" s="12" customFormat="1" ht="25.9" customHeight="1">
      <c r="B260" s="137"/>
      <c r="D260" s="138" t="s">
        <v>71</v>
      </c>
      <c r="E260" s="139" t="s">
        <v>273</v>
      </c>
      <c r="F260" s="139" t="s">
        <v>274</v>
      </c>
      <c r="I260" s="140"/>
      <c r="J260" s="141">
        <f>BK260</f>
        <v>0</v>
      </c>
      <c r="L260" s="137"/>
      <c r="M260" s="142"/>
      <c r="N260" s="143"/>
      <c r="O260" s="143"/>
      <c r="P260" s="144">
        <f>P261+P284+P302+P320+P325+P331</f>
        <v>0</v>
      </c>
      <c r="Q260" s="143"/>
      <c r="R260" s="144">
        <f>R261+R284+R302+R320+R325+R331</f>
        <v>19.678271000000002</v>
      </c>
      <c r="S260" s="143"/>
      <c r="T260" s="145">
        <f>T261+T284+T302+T320+T325+T331</f>
        <v>97.16</v>
      </c>
      <c r="AR260" s="138" t="s">
        <v>136</v>
      </c>
      <c r="AT260" s="146" t="s">
        <v>71</v>
      </c>
      <c r="AU260" s="146" t="s">
        <v>72</v>
      </c>
      <c r="AY260" s="138" t="s">
        <v>127</v>
      </c>
      <c r="BK260" s="147">
        <f>BK261+BK284+BK302+BK320+BK325+BK331</f>
        <v>0</v>
      </c>
    </row>
    <row r="261" spans="1:65" s="12" customFormat="1" ht="22.9" customHeight="1">
      <c r="B261" s="137"/>
      <c r="D261" s="138" t="s">
        <v>71</v>
      </c>
      <c r="E261" s="148" t="s">
        <v>275</v>
      </c>
      <c r="F261" s="148" t="s">
        <v>276</v>
      </c>
      <c r="I261" s="140"/>
      <c r="J261" s="149">
        <f>BK261</f>
        <v>0</v>
      </c>
      <c r="L261" s="137"/>
      <c r="M261" s="142"/>
      <c r="N261" s="143"/>
      <c r="O261" s="143"/>
      <c r="P261" s="144">
        <f>SUM(P262:P283)</f>
        <v>0</v>
      </c>
      <c r="Q261" s="143"/>
      <c r="R261" s="144">
        <f>SUM(R262:R283)</f>
        <v>0.23261279999999998</v>
      </c>
      <c r="S261" s="143"/>
      <c r="T261" s="145">
        <f>SUM(T262:T283)</f>
        <v>0</v>
      </c>
      <c r="AR261" s="138" t="s">
        <v>136</v>
      </c>
      <c r="AT261" s="146" t="s">
        <v>71</v>
      </c>
      <c r="AU261" s="146" t="s">
        <v>80</v>
      </c>
      <c r="AY261" s="138" t="s">
        <v>127</v>
      </c>
      <c r="BK261" s="147">
        <f>SUM(BK262:BK283)</f>
        <v>0</v>
      </c>
    </row>
    <row r="262" spans="1:65" s="2" customFormat="1" ht="37.9" customHeight="1">
      <c r="A262" s="33"/>
      <c r="B262" s="150"/>
      <c r="C262" s="151" t="s">
        <v>322</v>
      </c>
      <c r="D262" s="151" t="s">
        <v>131</v>
      </c>
      <c r="E262" s="152" t="s">
        <v>666</v>
      </c>
      <c r="F262" s="153" t="s">
        <v>667</v>
      </c>
      <c r="G262" s="154" t="s">
        <v>166</v>
      </c>
      <c r="H262" s="155">
        <v>27.5</v>
      </c>
      <c r="I262" s="156"/>
      <c r="J262" s="157">
        <f>ROUND(I262*H262,2)</f>
        <v>0</v>
      </c>
      <c r="K262" s="158"/>
      <c r="L262" s="34"/>
      <c r="M262" s="159" t="s">
        <v>1</v>
      </c>
      <c r="N262" s="160" t="s">
        <v>38</v>
      </c>
      <c r="O262" s="61"/>
      <c r="P262" s="161">
        <f>O262*H262</f>
        <v>0</v>
      </c>
      <c r="Q262" s="161">
        <v>3.0000000000000001E-5</v>
      </c>
      <c r="R262" s="161">
        <f>Q262*H262</f>
        <v>8.25E-4</v>
      </c>
      <c r="S262" s="161">
        <v>0</v>
      </c>
      <c r="T262" s="162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3" t="s">
        <v>169</v>
      </c>
      <c r="AT262" s="163" t="s">
        <v>131</v>
      </c>
      <c r="AU262" s="163" t="s">
        <v>136</v>
      </c>
      <c r="AY262" s="17" t="s">
        <v>127</v>
      </c>
      <c r="BE262" s="164">
        <f>IF(N262="základná",J262,0)</f>
        <v>0</v>
      </c>
      <c r="BF262" s="164">
        <f>IF(N262="znížená",J262,0)</f>
        <v>0</v>
      </c>
      <c r="BG262" s="164">
        <f>IF(N262="zákl. prenesená",J262,0)</f>
        <v>0</v>
      </c>
      <c r="BH262" s="164">
        <f>IF(N262="zníž. prenesená",J262,0)</f>
        <v>0</v>
      </c>
      <c r="BI262" s="164">
        <f>IF(N262="nulová",J262,0)</f>
        <v>0</v>
      </c>
      <c r="BJ262" s="17" t="s">
        <v>136</v>
      </c>
      <c r="BK262" s="164">
        <f>ROUND(I262*H262,2)</f>
        <v>0</v>
      </c>
      <c r="BL262" s="17" t="s">
        <v>169</v>
      </c>
      <c r="BM262" s="163" t="s">
        <v>668</v>
      </c>
    </row>
    <row r="263" spans="1:65" s="13" customFormat="1" ht="11.25">
      <c r="B263" s="165"/>
      <c r="D263" s="166" t="s">
        <v>138</v>
      </c>
      <c r="E263" s="167" t="s">
        <v>1</v>
      </c>
      <c r="F263" s="168" t="s">
        <v>669</v>
      </c>
      <c r="H263" s="169">
        <v>27.5</v>
      </c>
      <c r="I263" s="170"/>
      <c r="L263" s="165"/>
      <c r="M263" s="171"/>
      <c r="N263" s="172"/>
      <c r="O263" s="172"/>
      <c r="P263" s="172"/>
      <c r="Q263" s="172"/>
      <c r="R263" s="172"/>
      <c r="S263" s="172"/>
      <c r="T263" s="173"/>
      <c r="AT263" s="167" t="s">
        <v>138</v>
      </c>
      <c r="AU263" s="167" t="s">
        <v>136</v>
      </c>
      <c r="AV263" s="13" t="s">
        <v>136</v>
      </c>
      <c r="AW263" s="13" t="s">
        <v>29</v>
      </c>
      <c r="AX263" s="13" t="s">
        <v>80</v>
      </c>
      <c r="AY263" s="167" t="s">
        <v>127</v>
      </c>
    </row>
    <row r="264" spans="1:65" s="2" customFormat="1" ht="44.25" customHeight="1">
      <c r="A264" s="33"/>
      <c r="B264" s="150"/>
      <c r="C264" s="174" t="s">
        <v>670</v>
      </c>
      <c r="D264" s="174" t="s">
        <v>141</v>
      </c>
      <c r="E264" s="175" t="s">
        <v>671</v>
      </c>
      <c r="F264" s="176" t="s">
        <v>672</v>
      </c>
      <c r="G264" s="177" t="s">
        <v>166</v>
      </c>
      <c r="H264" s="178">
        <v>31.625</v>
      </c>
      <c r="I264" s="179"/>
      <c r="J264" s="180">
        <f>ROUND(I264*H264,2)</f>
        <v>0</v>
      </c>
      <c r="K264" s="181"/>
      <c r="L264" s="182"/>
      <c r="M264" s="183" t="s">
        <v>1</v>
      </c>
      <c r="N264" s="184" t="s">
        <v>38</v>
      </c>
      <c r="O264" s="61"/>
      <c r="P264" s="161">
        <f>O264*H264</f>
        <v>0</v>
      </c>
      <c r="Q264" s="161">
        <v>2.6199999999999999E-3</v>
      </c>
      <c r="R264" s="161">
        <f>Q264*H264</f>
        <v>8.2857500000000001E-2</v>
      </c>
      <c r="S264" s="161">
        <v>0</v>
      </c>
      <c r="T264" s="162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63" t="s">
        <v>284</v>
      </c>
      <c r="AT264" s="163" t="s">
        <v>141</v>
      </c>
      <c r="AU264" s="163" t="s">
        <v>136</v>
      </c>
      <c r="AY264" s="17" t="s">
        <v>127</v>
      </c>
      <c r="BE264" s="164">
        <f>IF(N264="základná",J264,0)</f>
        <v>0</v>
      </c>
      <c r="BF264" s="164">
        <f>IF(N264="znížená",J264,0)</f>
        <v>0</v>
      </c>
      <c r="BG264" s="164">
        <f>IF(N264="zákl. prenesená",J264,0)</f>
        <v>0</v>
      </c>
      <c r="BH264" s="164">
        <f>IF(N264="zníž. prenesená",J264,0)</f>
        <v>0</v>
      </c>
      <c r="BI264" s="164">
        <f>IF(N264="nulová",J264,0)</f>
        <v>0</v>
      </c>
      <c r="BJ264" s="17" t="s">
        <v>136</v>
      </c>
      <c r="BK264" s="164">
        <f>ROUND(I264*H264,2)</f>
        <v>0</v>
      </c>
      <c r="BL264" s="17" t="s">
        <v>169</v>
      </c>
      <c r="BM264" s="163" t="s">
        <v>673</v>
      </c>
    </row>
    <row r="265" spans="1:65" s="13" customFormat="1" ht="11.25">
      <c r="B265" s="165"/>
      <c r="D265" s="166" t="s">
        <v>138</v>
      </c>
      <c r="F265" s="168" t="s">
        <v>674</v>
      </c>
      <c r="H265" s="169">
        <v>31.625</v>
      </c>
      <c r="I265" s="170"/>
      <c r="L265" s="165"/>
      <c r="M265" s="171"/>
      <c r="N265" s="172"/>
      <c r="O265" s="172"/>
      <c r="P265" s="172"/>
      <c r="Q265" s="172"/>
      <c r="R265" s="172"/>
      <c r="S265" s="172"/>
      <c r="T265" s="173"/>
      <c r="AT265" s="167" t="s">
        <v>138</v>
      </c>
      <c r="AU265" s="167" t="s">
        <v>136</v>
      </c>
      <c r="AV265" s="13" t="s">
        <v>136</v>
      </c>
      <c r="AW265" s="13" t="s">
        <v>3</v>
      </c>
      <c r="AX265" s="13" t="s">
        <v>80</v>
      </c>
      <c r="AY265" s="167" t="s">
        <v>127</v>
      </c>
    </row>
    <row r="266" spans="1:65" s="2" customFormat="1" ht="24.2" customHeight="1">
      <c r="A266" s="33"/>
      <c r="B266" s="150"/>
      <c r="C266" s="151" t="s">
        <v>675</v>
      </c>
      <c r="D266" s="151" t="s">
        <v>131</v>
      </c>
      <c r="E266" s="152" t="s">
        <v>676</v>
      </c>
      <c r="F266" s="153" t="s">
        <v>677</v>
      </c>
      <c r="G266" s="154" t="s">
        <v>166</v>
      </c>
      <c r="H266" s="155">
        <v>27.5</v>
      </c>
      <c r="I266" s="156"/>
      <c r="J266" s="157">
        <f>ROUND(I266*H266,2)</f>
        <v>0</v>
      </c>
      <c r="K266" s="158"/>
      <c r="L266" s="34"/>
      <c r="M266" s="159" t="s">
        <v>1</v>
      </c>
      <c r="N266" s="160" t="s">
        <v>38</v>
      </c>
      <c r="O266" s="61"/>
      <c r="P266" s="161">
        <f>O266*H266</f>
        <v>0</v>
      </c>
      <c r="Q266" s="161">
        <v>8.0000000000000007E-5</v>
      </c>
      <c r="R266" s="161">
        <f>Q266*H266</f>
        <v>2.2000000000000001E-3</v>
      </c>
      <c r="S266" s="161">
        <v>0</v>
      </c>
      <c r="T266" s="162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63" t="s">
        <v>169</v>
      </c>
      <c r="AT266" s="163" t="s">
        <v>131</v>
      </c>
      <c r="AU266" s="163" t="s">
        <v>136</v>
      </c>
      <c r="AY266" s="17" t="s">
        <v>127</v>
      </c>
      <c r="BE266" s="164">
        <f>IF(N266="základná",J266,0)</f>
        <v>0</v>
      </c>
      <c r="BF266" s="164">
        <f>IF(N266="znížená",J266,0)</f>
        <v>0</v>
      </c>
      <c r="BG266" s="164">
        <f>IF(N266="zákl. prenesená",J266,0)</f>
        <v>0</v>
      </c>
      <c r="BH266" s="164">
        <f>IF(N266="zníž. prenesená",J266,0)</f>
        <v>0</v>
      </c>
      <c r="BI266" s="164">
        <f>IF(N266="nulová",J266,0)</f>
        <v>0</v>
      </c>
      <c r="BJ266" s="17" t="s">
        <v>136</v>
      </c>
      <c r="BK266" s="164">
        <f>ROUND(I266*H266,2)</f>
        <v>0</v>
      </c>
      <c r="BL266" s="17" t="s">
        <v>169</v>
      </c>
      <c r="BM266" s="163" t="s">
        <v>678</v>
      </c>
    </row>
    <row r="267" spans="1:65" s="2" customFormat="1" ht="33" customHeight="1">
      <c r="A267" s="33"/>
      <c r="B267" s="150"/>
      <c r="C267" s="151" t="s">
        <v>336</v>
      </c>
      <c r="D267" s="151" t="s">
        <v>131</v>
      </c>
      <c r="E267" s="152" t="s">
        <v>679</v>
      </c>
      <c r="F267" s="153" t="s">
        <v>680</v>
      </c>
      <c r="G267" s="154" t="s">
        <v>166</v>
      </c>
      <c r="H267" s="155">
        <v>40.200000000000003</v>
      </c>
      <c r="I267" s="156"/>
      <c r="J267" s="157">
        <f>ROUND(I267*H267,2)</f>
        <v>0</v>
      </c>
      <c r="K267" s="158"/>
      <c r="L267" s="34"/>
      <c r="M267" s="159" t="s">
        <v>1</v>
      </c>
      <c r="N267" s="160" t="s">
        <v>38</v>
      </c>
      <c r="O267" s="61"/>
      <c r="P267" s="161">
        <f>O267*H267</f>
        <v>0</v>
      </c>
      <c r="Q267" s="161">
        <v>3.0000000000000001E-5</v>
      </c>
      <c r="R267" s="161">
        <f>Q267*H267</f>
        <v>1.206E-3</v>
      </c>
      <c r="S267" s="161">
        <v>0</v>
      </c>
      <c r="T267" s="162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63" t="s">
        <v>169</v>
      </c>
      <c r="AT267" s="163" t="s">
        <v>131</v>
      </c>
      <c r="AU267" s="163" t="s">
        <v>136</v>
      </c>
      <c r="AY267" s="17" t="s">
        <v>127</v>
      </c>
      <c r="BE267" s="164">
        <f>IF(N267="základná",J267,0)</f>
        <v>0</v>
      </c>
      <c r="BF267" s="164">
        <f>IF(N267="znížená",J267,0)</f>
        <v>0</v>
      </c>
      <c r="BG267" s="164">
        <f>IF(N267="zákl. prenesená",J267,0)</f>
        <v>0</v>
      </c>
      <c r="BH267" s="164">
        <f>IF(N267="zníž. prenesená",J267,0)</f>
        <v>0</v>
      </c>
      <c r="BI267" s="164">
        <f>IF(N267="nulová",J267,0)</f>
        <v>0</v>
      </c>
      <c r="BJ267" s="17" t="s">
        <v>136</v>
      </c>
      <c r="BK267" s="164">
        <f>ROUND(I267*H267,2)</f>
        <v>0</v>
      </c>
      <c r="BL267" s="17" t="s">
        <v>169</v>
      </c>
      <c r="BM267" s="163" t="s">
        <v>681</v>
      </c>
    </row>
    <row r="268" spans="1:65" s="13" customFormat="1" ht="11.25">
      <c r="B268" s="165"/>
      <c r="D268" s="166" t="s">
        <v>138</v>
      </c>
      <c r="E268" s="167" t="s">
        <v>1</v>
      </c>
      <c r="F268" s="168" t="s">
        <v>565</v>
      </c>
      <c r="H268" s="169">
        <v>33</v>
      </c>
      <c r="I268" s="170"/>
      <c r="L268" s="165"/>
      <c r="M268" s="171"/>
      <c r="N268" s="172"/>
      <c r="O268" s="172"/>
      <c r="P268" s="172"/>
      <c r="Q268" s="172"/>
      <c r="R268" s="172"/>
      <c r="S268" s="172"/>
      <c r="T268" s="173"/>
      <c r="AT268" s="167" t="s">
        <v>138</v>
      </c>
      <c r="AU268" s="167" t="s">
        <v>136</v>
      </c>
      <c r="AV268" s="13" t="s">
        <v>136</v>
      </c>
      <c r="AW268" s="13" t="s">
        <v>29</v>
      </c>
      <c r="AX268" s="13" t="s">
        <v>72</v>
      </c>
      <c r="AY268" s="167" t="s">
        <v>127</v>
      </c>
    </row>
    <row r="269" spans="1:65" s="13" customFormat="1" ht="11.25">
      <c r="B269" s="165"/>
      <c r="D269" s="166" t="s">
        <v>138</v>
      </c>
      <c r="E269" s="167" t="s">
        <v>1</v>
      </c>
      <c r="F269" s="168" t="s">
        <v>566</v>
      </c>
      <c r="H269" s="169">
        <v>7.2</v>
      </c>
      <c r="I269" s="170"/>
      <c r="L269" s="165"/>
      <c r="M269" s="171"/>
      <c r="N269" s="172"/>
      <c r="O269" s="172"/>
      <c r="P269" s="172"/>
      <c r="Q269" s="172"/>
      <c r="R269" s="172"/>
      <c r="S269" s="172"/>
      <c r="T269" s="173"/>
      <c r="AT269" s="167" t="s">
        <v>138</v>
      </c>
      <c r="AU269" s="167" t="s">
        <v>136</v>
      </c>
      <c r="AV269" s="13" t="s">
        <v>136</v>
      </c>
      <c r="AW269" s="13" t="s">
        <v>29</v>
      </c>
      <c r="AX269" s="13" t="s">
        <v>72</v>
      </c>
      <c r="AY269" s="167" t="s">
        <v>127</v>
      </c>
    </row>
    <row r="270" spans="1:65" s="14" customFormat="1" ht="11.25">
      <c r="B270" s="185"/>
      <c r="D270" s="166" t="s">
        <v>138</v>
      </c>
      <c r="E270" s="186" t="s">
        <v>1</v>
      </c>
      <c r="F270" s="187" t="s">
        <v>156</v>
      </c>
      <c r="H270" s="188">
        <v>40.200000000000003</v>
      </c>
      <c r="I270" s="189"/>
      <c r="L270" s="185"/>
      <c r="M270" s="190"/>
      <c r="N270" s="191"/>
      <c r="O270" s="191"/>
      <c r="P270" s="191"/>
      <c r="Q270" s="191"/>
      <c r="R270" s="191"/>
      <c r="S270" s="191"/>
      <c r="T270" s="192"/>
      <c r="AT270" s="186" t="s">
        <v>138</v>
      </c>
      <c r="AU270" s="186" t="s">
        <v>136</v>
      </c>
      <c r="AV270" s="14" t="s">
        <v>135</v>
      </c>
      <c r="AW270" s="14" t="s">
        <v>29</v>
      </c>
      <c r="AX270" s="14" t="s">
        <v>80</v>
      </c>
      <c r="AY270" s="186" t="s">
        <v>127</v>
      </c>
    </row>
    <row r="271" spans="1:65" s="2" customFormat="1" ht="44.25" customHeight="1">
      <c r="A271" s="33"/>
      <c r="B271" s="150"/>
      <c r="C271" s="174" t="s">
        <v>682</v>
      </c>
      <c r="D271" s="174" t="s">
        <v>141</v>
      </c>
      <c r="E271" s="175" t="s">
        <v>671</v>
      </c>
      <c r="F271" s="176" t="s">
        <v>672</v>
      </c>
      <c r="G271" s="177" t="s">
        <v>166</v>
      </c>
      <c r="H271" s="178">
        <v>48.24</v>
      </c>
      <c r="I271" s="179"/>
      <c r="J271" s="180">
        <f>ROUND(I271*H271,2)</f>
        <v>0</v>
      </c>
      <c r="K271" s="181"/>
      <c r="L271" s="182"/>
      <c r="M271" s="183" t="s">
        <v>1</v>
      </c>
      <c r="N271" s="184" t="s">
        <v>38</v>
      </c>
      <c r="O271" s="61"/>
      <c r="P271" s="161">
        <f>O271*H271</f>
        <v>0</v>
      </c>
      <c r="Q271" s="161">
        <v>2.6199999999999999E-3</v>
      </c>
      <c r="R271" s="161">
        <f>Q271*H271</f>
        <v>0.1263888</v>
      </c>
      <c r="S271" s="161">
        <v>0</v>
      </c>
      <c r="T271" s="162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3" t="s">
        <v>284</v>
      </c>
      <c r="AT271" s="163" t="s">
        <v>141</v>
      </c>
      <c r="AU271" s="163" t="s">
        <v>136</v>
      </c>
      <c r="AY271" s="17" t="s">
        <v>127</v>
      </c>
      <c r="BE271" s="164">
        <f>IF(N271="základná",J271,0)</f>
        <v>0</v>
      </c>
      <c r="BF271" s="164">
        <f>IF(N271="znížená",J271,0)</f>
        <v>0</v>
      </c>
      <c r="BG271" s="164">
        <f>IF(N271="zákl. prenesená",J271,0)</f>
        <v>0</v>
      </c>
      <c r="BH271" s="164">
        <f>IF(N271="zníž. prenesená",J271,0)</f>
        <v>0</v>
      </c>
      <c r="BI271" s="164">
        <f>IF(N271="nulová",J271,0)</f>
        <v>0</v>
      </c>
      <c r="BJ271" s="17" t="s">
        <v>136</v>
      </c>
      <c r="BK271" s="164">
        <f>ROUND(I271*H271,2)</f>
        <v>0</v>
      </c>
      <c r="BL271" s="17" t="s">
        <v>169</v>
      </c>
      <c r="BM271" s="163" t="s">
        <v>683</v>
      </c>
    </row>
    <row r="272" spans="1:65" s="13" customFormat="1" ht="11.25">
      <c r="B272" s="165"/>
      <c r="D272" s="166" t="s">
        <v>138</v>
      </c>
      <c r="F272" s="168" t="s">
        <v>684</v>
      </c>
      <c r="H272" s="169">
        <v>48.24</v>
      </c>
      <c r="I272" s="170"/>
      <c r="L272" s="165"/>
      <c r="M272" s="171"/>
      <c r="N272" s="172"/>
      <c r="O272" s="172"/>
      <c r="P272" s="172"/>
      <c r="Q272" s="172"/>
      <c r="R272" s="172"/>
      <c r="S272" s="172"/>
      <c r="T272" s="173"/>
      <c r="AT272" s="167" t="s">
        <v>138</v>
      </c>
      <c r="AU272" s="167" t="s">
        <v>136</v>
      </c>
      <c r="AV272" s="13" t="s">
        <v>136</v>
      </c>
      <c r="AW272" s="13" t="s">
        <v>3</v>
      </c>
      <c r="AX272" s="13" t="s">
        <v>80</v>
      </c>
      <c r="AY272" s="167" t="s">
        <v>127</v>
      </c>
    </row>
    <row r="273" spans="1:65" s="2" customFormat="1" ht="37.9" customHeight="1">
      <c r="A273" s="33"/>
      <c r="B273" s="150"/>
      <c r="C273" s="151" t="s">
        <v>685</v>
      </c>
      <c r="D273" s="151" t="s">
        <v>131</v>
      </c>
      <c r="E273" s="152" t="s">
        <v>686</v>
      </c>
      <c r="F273" s="153" t="s">
        <v>687</v>
      </c>
      <c r="G273" s="154" t="s">
        <v>166</v>
      </c>
      <c r="H273" s="155">
        <v>27.5</v>
      </c>
      <c r="I273" s="156"/>
      <c r="J273" s="157">
        <f>ROUND(I273*H273,2)</f>
        <v>0</v>
      </c>
      <c r="K273" s="158"/>
      <c r="L273" s="34"/>
      <c r="M273" s="159" t="s">
        <v>1</v>
      </c>
      <c r="N273" s="160" t="s">
        <v>38</v>
      </c>
      <c r="O273" s="61"/>
      <c r="P273" s="161">
        <f>O273*H273</f>
        <v>0</v>
      </c>
      <c r="Q273" s="161">
        <v>0</v>
      </c>
      <c r="R273" s="161">
        <f>Q273*H273</f>
        <v>0</v>
      </c>
      <c r="S273" s="161">
        <v>0</v>
      </c>
      <c r="T273" s="162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3" t="s">
        <v>169</v>
      </c>
      <c r="AT273" s="163" t="s">
        <v>131</v>
      </c>
      <c r="AU273" s="163" t="s">
        <v>136</v>
      </c>
      <c r="AY273" s="17" t="s">
        <v>127</v>
      </c>
      <c r="BE273" s="164">
        <f>IF(N273="základná",J273,0)</f>
        <v>0</v>
      </c>
      <c r="BF273" s="164">
        <f>IF(N273="znížená",J273,0)</f>
        <v>0</v>
      </c>
      <c r="BG273" s="164">
        <f>IF(N273="zákl. prenesená",J273,0)</f>
        <v>0</v>
      </c>
      <c r="BH273" s="164">
        <f>IF(N273="zníž. prenesená",J273,0)</f>
        <v>0</v>
      </c>
      <c r="BI273" s="164">
        <f>IF(N273="nulová",J273,0)</f>
        <v>0</v>
      </c>
      <c r="BJ273" s="17" t="s">
        <v>136</v>
      </c>
      <c r="BK273" s="164">
        <f>ROUND(I273*H273,2)</f>
        <v>0</v>
      </c>
      <c r="BL273" s="17" t="s">
        <v>169</v>
      </c>
      <c r="BM273" s="163" t="s">
        <v>688</v>
      </c>
    </row>
    <row r="274" spans="1:65" s="13" customFormat="1" ht="11.25">
      <c r="B274" s="165"/>
      <c r="D274" s="166" t="s">
        <v>138</v>
      </c>
      <c r="E274" s="167" t="s">
        <v>1</v>
      </c>
      <c r="F274" s="168" t="s">
        <v>669</v>
      </c>
      <c r="H274" s="169">
        <v>27.5</v>
      </c>
      <c r="I274" s="170"/>
      <c r="L274" s="165"/>
      <c r="M274" s="171"/>
      <c r="N274" s="172"/>
      <c r="O274" s="172"/>
      <c r="P274" s="172"/>
      <c r="Q274" s="172"/>
      <c r="R274" s="172"/>
      <c r="S274" s="172"/>
      <c r="T274" s="173"/>
      <c r="AT274" s="167" t="s">
        <v>138</v>
      </c>
      <c r="AU274" s="167" t="s">
        <v>136</v>
      </c>
      <c r="AV274" s="13" t="s">
        <v>136</v>
      </c>
      <c r="AW274" s="13" t="s">
        <v>29</v>
      </c>
      <c r="AX274" s="13" t="s">
        <v>80</v>
      </c>
      <c r="AY274" s="167" t="s">
        <v>127</v>
      </c>
    </row>
    <row r="275" spans="1:65" s="2" customFormat="1" ht="16.5" customHeight="1">
      <c r="A275" s="33"/>
      <c r="B275" s="150"/>
      <c r="C275" s="174" t="s">
        <v>333</v>
      </c>
      <c r="D275" s="174" t="s">
        <v>141</v>
      </c>
      <c r="E275" s="175" t="s">
        <v>689</v>
      </c>
      <c r="F275" s="176" t="s">
        <v>690</v>
      </c>
      <c r="G275" s="177" t="s">
        <v>166</v>
      </c>
      <c r="H275" s="178">
        <v>31.625</v>
      </c>
      <c r="I275" s="179"/>
      <c r="J275" s="180">
        <f>ROUND(I275*H275,2)</f>
        <v>0</v>
      </c>
      <c r="K275" s="181"/>
      <c r="L275" s="182"/>
      <c r="M275" s="183" t="s">
        <v>1</v>
      </c>
      <c r="N275" s="184" t="s">
        <v>38</v>
      </c>
      <c r="O275" s="61"/>
      <c r="P275" s="161">
        <f>O275*H275</f>
        <v>0</v>
      </c>
      <c r="Q275" s="161">
        <v>2.9999999999999997E-4</v>
      </c>
      <c r="R275" s="161">
        <f>Q275*H275</f>
        <v>9.4874999999999994E-3</v>
      </c>
      <c r="S275" s="161">
        <v>0</v>
      </c>
      <c r="T275" s="162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3" t="s">
        <v>284</v>
      </c>
      <c r="AT275" s="163" t="s">
        <v>141</v>
      </c>
      <c r="AU275" s="163" t="s">
        <v>136</v>
      </c>
      <c r="AY275" s="17" t="s">
        <v>127</v>
      </c>
      <c r="BE275" s="164">
        <f>IF(N275="základná",J275,0)</f>
        <v>0</v>
      </c>
      <c r="BF275" s="164">
        <f>IF(N275="znížená",J275,0)</f>
        <v>0</v>
      </c>
      <c r="BG275" s="164">
        <f>IF(N275="zákl. prenesená",J275,0)</f>
        <v>0</v>
      </c>
      <c r="BH275" s="164">
        <f>IF(N275="zníž. prenesená",J275,0)</f>
        <v>0</v>
      </c>
      <c r="BI275" s="164">
        <f>IF(N275="nulová",J275,0)</f>
        <v>0</v>
      </c>
      <c r="BJ275" s="17" t="s">
        <v>136</v>
      </c>
      <c r="BK275" s="164">
        <f>ROUND(I275*H275,2)</f>
        <v>0</v>
      </c>
      <c r="BL275" s="17" t="s">
        <v>169</v>
      </c>
      <c r="BM275" s="163" t="s">
        <v>691</v>
      </c>
    </row>
    <row r="276" spans="1:65" s="13" customFormat="1" ht="11.25">
      <c r="B276" s="165"/>
      <c r="D276" s="166" t="s">
        <v>138</v>
      </c>
      <c r="F276" s="168" t="s">
        <v>674</v>
      </c>
      <c r="H276" s="169">
        <v>31.625</v>
      </c>
      <c r="I276" s="170"/>
      <c r="L276" s="165"/>
      <c r="M276" s="171"/>
      <c r="N276" s="172"/>
      <c r="O276" s="172"/>
      <c r="P276" s="172"/>
      <c r="Q276" s="172"/>
      <c r="R276" s="172"/>
      <c r="S276" s="172"/>
      <c r="T276" s="173"/>
      <c r="AT276" s="167" t="s">
        <v>138</v>
      </c>
      <c r="AU276" s="167" t="s">
        <v>136</v>
      </c>
      <c r="AV276" s="13" t="s">
        <v>136</v>
      </c>
      <c r="AW276" s="13" t="s">
        <v>3</v>
      </c>
      <c r="AX276" s="13" t="s">
        <v>80</v>
      </c>
      <c r="AY276" s="167" t="s">
        <v>127</v>
      </c>
    </row>
    <row r="277" spans="1:65" s="2" customFormat="1" ht="37.9" customHeight="1">
      <c r="A277" s="33"/>
      <c r="B277" s="150"/>
      <c r="C277" s="151" t="s">
        <v>692</v>
      </c>
      <c r="D277" s="151" t="s">
        <v>131</v>
      </c>
      <c r="E277" s="152" t="s">
        <v>693</v>
      </c>
      <c r="F277" s="153" t="s">
        <v>694</v>
      </c>
      <c r="G277" s="154" t="s">
        <v>166</v>
      </c>
      <c r="H277" s="155">
        <v>40.200000000000003</v>
      </c>
      <c r="I277" s="156"/>
      <c r="J277" s="157">
        <f>ROUND(I277*H277,2)</f>
        <v>0</v>
      </c>
      <c r="K277" s="158"/>
      <c r="L277" s="34"/>
      <c r="M277" s="159" t="s">
        <v>1</v>
      </c>
      <c r="N277" s="160" t="s">
        <v>38</v>
      </c>
      <c r="O277" s="61"/>
      <c r="P277" s="161">
        <f>O277*H277</f>
        <v>0</v>
      </c>
      <c r="Q277" s="161">
        <v>0</v>
      </c>
      <c r="R277" s="161">
        <f>Q277*H277</f>
        <v>0</v>
      </c>
      <c r="S277" s="161">
        <v>0</v>
      </c>
      <c r="T277" s="162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3" t="s">
        <v>169</v>
      </c>
      <c r="AT277" s="163" t="s">
        <v>131</v>
      </c>
      <c r="AU277" s="163" t="s">
        <v>136</v>
      </c>
      <c r="AY277" s="17" t="s">
        <v>127</v>
      </c>
      <c r="BE277" s="164">
        <f>IF(N277="základná",J277,0)</f>
        <v>0</v>
      </c>
      <c r="BF277" s="164">
        <f>IF(N277="znížená",J277,0)</f>
        <v>0</v>
      </c>
      <c r="BG277" s="164">
        <f>IF(N277="zákl. prenesená",J277,0)</f>
        <v>0</v>
      </c>
      <c r="BH277" s="164">
        <f>IF(N277="zníž. prenesená",J277,0)</f>
        <v>0</v>
      </c>
      <c r="BI277" s="164">
        <f>IF(N277="nulová",J277,0)</f>
        <v>0</v>
      </c>
      <c r="BJ277" s="17" t="s">
        <v>136</v>
      </c>
      <c r="BK277" s="164">
        <f>ROUND(I277*H277,2)</f>
        <v>0</v>
      </c>
      <c r="BL277" s="17" t="s">
        <v>169</v>
      </c>
      <c r="BM277" s="163" t="s">
        <v>695</v>
      </c>
    </row>
    <row r="278" spans="1:65" s="13" customFormat="1" ht="11.25">
      <c r="B278" s="165"/>
      <c r="D278" s="166" t="s">
        <v>138</v>
      </c>
      <c r="E278" s="167" t="s">
        <v>1</v>
      </c>
      <c r="F278" s="168" t="s">
        <v>565</v>
      </c>
      <c r="H278" s="169">
        <v>33</v>
      </c>
      <c r="I278" s="170"/>
      <c r="L278" s="165"/>
      <c r="M278" s="171"/>
      <c r="N278" s="172"/>
      <c r="O278" s="172"/>
      <c r="P278" s="172"/>
      <c r="Q278" s="172"/>
      <c r="R278" s="172"/>
      <c r="S278" s="172"/>
      <c r="T278" s="173"/>
      <c r="AT278" s="167" t="s">
        <v>138</v>
      </c>
      <c r="AU278" s="167" t="s">
        <v>136</v>
      </c>
      <c r="AV278" s="13" t="s">
        <v>136</v>
      </c>
      <c r="AW278" s="13" t="s">
        <v>29</v>
      </c>
      <c r="AX278" s="13" t="s">
        <v>72</v>
      </c>
      <c r="AY278" s="167" t="s">
        <v>127</v>
      </c>
    </row>
    <row r="279" spans="1:65" s="13" customFormat="1" ht="11.25">
      <c r="B279" s="165"/>
      <c r="D279" s="166" t="s">
        <v>138</v>
      </c>
      <c r="E279" s="167" t="s">
        <v>1</v>
      </c>
      <c r="F279" s="168" t="s">
        <v>566</v>
      </c>
      <c r="H279" s="169">
        <v>7.2</v>
      </c>
      <c r="I279" s="170"/>
      <c r="L279" s="165"/>
      <c r="M279" s="171"/>
      <c r="N279" s="172"/>
      <c r="O279" s="172"/>
      <c r="P279" s="172"/>
      <c r="Q279" s="172"/>
      <c r="R279" s="172"/>
      <c r="S279" s="172"/>
      <c r="T279" s="173"/>
      <c r="AT279" s="167" t="s">
        <v>138</v>
      </c>
      <c r="AU279" s="167" t="s">
        <v>136</v>
      </c>
      <c r="AV279" s="13" t="s">
        <v>136</v>
      </c>
      <c r="AW279" s="13" t="s">
        <v>29</v>
      </c>
      <c r="AX279" s="13" t="s">
        <v>72</v>
      </c>
      <c r="AY279" s="167" t="s">
        <v>127</v>
      </c>
    </row>
    <row r="280" spans="1:65" s="14" customFormat="1" ht="11.25">
      <c r="B280" s="185"/>
      <c r="D280" s="166" t="s">
        <v>138</v>
      </c>
      <c r="E280" s="186" t="s">
        <v>1</v>
      </c>
      <c r="F280" s="187" t="s">
        <v>156</v>
      </c>
      <c r="H280" s="188">
        <v>40.200000000000003</v>
      </c>
      <c r="I280" s="189"/>
      <c r="L280" s="185"/>
      <c r="M280" s="190"/>
      <c r="N280" s="191"/>
      <c r="O280" s="191"/>
      <c r="P280" s="191"/>
      <c r="Q280" s="191"/>
      <c r="R280" s="191"/>
      <c r="S280" s="191"/>
      <c r="T280" s="192"/>
      <c r="AT280" s="186" t="s">
        <v>138</v>
      </c>
      <c r="AU280" s="186" t="s">
        <v>136</v>
      </c>
      <c r="AV280" s="14" t="s">
        <v>135</v>
      </c>
      <c r="AW280" s="14" t="s">
        <v>29</v>
      </c>
      <c r="AX280" s="14" t="s">
        <v>80</v>
      </c>
      <c r="AY280" s="186" t="s">
        <v>127</v>
      </c>
    </row>
    <row r="281" spans="1:65" s="2" customFormat="1" ht="16.5" customHeight="1">
      <c r="A281" s="33"/>
      <c r="B281" s="150"/>
      <c r="C281" s="174" t="s">
        <v>696</v>
      </c>
      <c r="D281" s="174" t="s">
        <v>141</v>
      </c>
      <c r="E281" s="175" t="s">
        <v>697</v>
      </c>
      <c r="F281" s="176" t="s">
        <v>698</v>
      </c>
      <c r="G281" s="177" t="s">
        <v>166</v>
      </c>
      <c r="H281" s="178">
        <v>48.24</v>
      </c>
      <c r="I281" s="179"/>
      <c r="J281" s="180">
        <f>ROUND(I281*H281,2)</f>
        <v>0</v>
      </c>
      <c r="K281" s="181"/>
      <c r="L281" s="182"/>
      <c r="M281" s="183" t="s">
        <v>1</v>
      </c>
      <c r="N281" s="184" t="s">
        <v>38</v>
      </c>
      <c r="O281" s="61"/>
      <c r="P281" s="161">
        <f>O281*H281</f>
        <v>0</v>
      </c>
      <c r="Q281" s="161">
        <v>2.0000000000000001E-4</v>
      </c>
      <c r="R281" s="161">
        <f>Q281*H281</f>
        <v>9.6480000000000003E-3</v>
      </c>
      <c r="S281" s="161">
        <v>0</v>
      </c>
      <c r="T281" s="162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63" t="s">
        <v>284</v>
      </c>
      <c r="AT281" s="163" t="s">
        <v>141</v>
      </c>
      <c r="AU281" s="163" t="s">
        <v>136</v>
      </c>
      <c r="AY281" s="17" t="s">
        <v>127</v>
      </c>
      <c r="BE281" s="164">
        <f>IF(N281="základná",J281,0)</f>
        <v>0</v>
      </c>
      <c r="BF281" s="164">
        <f>IF(N281="znížená",J281,0)</f>
        <v>0</v>
      </c>
      <c r="BG281" s="164">
        <f>IF(N281="zákl. prenesená",J281,0)</f>
        <v>0</v>
      </c>
      <c r="BH281" s="164">
        <f>IF(N281="zníž. prenesená",J281,0)</f>
        <v>0</v>
      </c>
      <c r="BI281" s="164">
        <f>IF(N281="nulová",J281,0)</f>
        <v>0</v>
      </c>
      <c r="BJ281" s="17" t="s">
        <v>136</v>
      </c>
      <c r="BK281" s="164">
        <f>ROUND(I281*H281,2)</f>
        <v>0</v>
      </c>
      <c r="BL281" s="17" t="s">
        <v>169</v>
      </c>
      <c r="BM281" s="163" t="s">
        <v>699</v>
      </c>
    </row>
    <row r="282" spans="1:65" s="13" customFormat="1" ht="11.25">
      <c r="B282" s="165"/>
      <c r="D282" s="166" t="s">
        <v>138</v>
      </c>
      <c r="F282" s="168" t="s">
        <v>684</v>
      </c>
      <c r="H282" s="169">
        <v>48.24</v>
      </c>
      <c r="I282" s="170"/>
      <c r="L282" s="165"/>
      <c r="M282" s="171"/>
      <c r="N282" s="172"/>
      <c r="O282" s="172"/>
      <c r="P282" s="172"/>
      <c r="Q282" s="172"/>
      <c r="R282" s="172"/>
      <c r="S282" s="172"/>
      <c r="T282" s="173"/>
      <c r="AT282" s="167" t="s">
        <v>138</v>
      </c>
      <c r="AU282" s="167" t="s">
        <v>136</v>
      </c>
      <c r="AV282" s="13" t="s">
        <v>136</v>
      </c>
      <c r="AW282" s="13" t="s">
        <v>3</v>
      </c>
      <c r="AX282" s="13" t="s">
        <v>80</v>
      </c>
      <c r="AY282" s="167" t="s">
        <v>127</v>
      </c>
    </row>
    <row r="283" spans="1:65" s="2" customFormat="1" ht="24.2" customHeight="1">
      <c r="A283" s="33"/>
      <c r="B283" s="150"/>
      <c r="C283" s="151" t="s">
        <v>700</v>
      </c>
      <c r="D283" s="151" t="s">
        <v>131</v>
      </c>
      <c r="E283" s="152" t="s">
        <v>701</v>
      </c>
      <c r="F283" s="153" t="s">
        <v>289</v>
      </c>
      <c r="G283" s="154" t="s">
        <v>248</v>
      </c>
      <c r="H283" s="155">
        <v>0.23300000000000001</v>
      </c>
      <c r="I283" s="156"/>
      <c r="J283" s="157">
        <f>ROUND(I283*H283,2)</f>
        <v>0</v>
      </c>
      <c r="K283" s="158"/>
      <c r="L283" s="34"/>
      <c r="M283" s="159" t="s">
        <v>1</v>
      </c>
      <c r="N283" s="160" t="s">
        <v>38</v>
      </c>
      <c r="O283" s="61"/>
      <c r="P283" s="161">
        <f>O283*H283</f>
        <v>0</v>
      </c>
      <c r="Q283" s="161">
        <v>0</v>
      </c>
      <c r="R283" s="161">
        <f>Q283*H283</f>
        <v>0</v>
      </c>
      <c r="S283" s="161">
        <v>0</v>
      </c>
      <c r="T283" s="162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63" t="s">
        <v>169</v>
      </c>
      <c r="AT283" s="163" t="s">
        <v>131</v>
      </c>
      <c r="AU283" s="163" t="s">
        <v>136</v>
      </c>
      <c r="AY283" s="17" t="s">
        <v>127</v>
      </c>
      <c r="BE283" s="164">
        <f>IF(N283="základná",J283,0)</f>
        <v>0</v>
      </c>
      <c r="BF283" s="164">
        <f>IF(N283="znížená",J283,0)</f>
        <v>0</v>
      </c>
      <c r="BG283" s="164">
        <f>IF(N283="zákl. prenesená",J283,0)</f>
        <v>0</v>
      </c>
      <c r="BH283" s="164">
        <f>IF(N283="zníž. prenesená",J283,0)</f>
        <v>0</v>
      </c>
      <c r="BI283" s="164">
        <f>IF(N283="nulová",J283,0)</f>
        <v>0</v>
      </c>
      <c r="BJ283" s="17" t="s">
        <v>136</v>
      </c>
      <c r="BK283" s="164">
        <f>ROUND(I283*H283,2)</f>
        <v>0</v>
      </c>
      <c r="BL283" s="17" t="s">
        <v>169</v>
      </c>
      <c r="BM283" s="163" t="s">
        <v>702</v>
      </c>
    </row>
    <row r="284" spans="1:65" s="12" customFormat="1" ht="22.9" customHeight="1">
      <c r="B284" s="137"/>
      <c r="D284" s="138" t="s">
        <v>71</v>
      </c>
      <c r="E284" s="148" t="s">
        <v>447</v>
      </c>
      <c r="F284" s="148" t="s">
        <v>448</v>
      </c>
      <c r="I284" s="140"/>
      <c r="J284" s="149">
        <f>BK284</f>
        <v>0</v>
      </c>
      <c r="L284" s="137"/>
      <c r="M284" s="142"/>
      <c r="N284" s="143"/>
      <c r="O284" s="143"/>
      <c r="P284" s="144">
        <f>SUM(P285:P301)</f>
        <v>0</v>
      </c>
      <c r="Q284" s="143"/>
      <c r="R284" s="144">
        <f>SUM(R285:R301)</f>
        <v>3.3389832000000004</v>
      </c>
      <c r="S284" s="143"/>
      <c r="T284" s="145">
        <f>SUM(T285:T301)</f>
        <v>19.32</v>
      </c>
      <c r="AR284" s="138" t="s">
        <v>136</v>
      </c>
      <c r="AT284" s="146" t="s">
        <v>71</v>
      </c>
      <c r="AU284" s="146" t="s">
        <v>80</v>
      </c>
      <c r="AY284" s="138" t="s">
        <v>127</v>
      </c>
      <c r="BK284" s="147">
        <f>SUM(BK285:BK301)</f>
        <v>0</v>
      </c>
    </row>
    <row r="285" spans="1:65" s="2" customFormat="1" ht="24.2" customHeight="1">
      <c r="A285" s="33"/>
      <c r="B285" s="150"/>
      <c r="C285" s="151" t="s">
        <v>128</v>
      </c>
      <c r="D285" s="151" t="s">
        <v>131</v>
      </c>
      <c r="E285" s="152" t="s">
        <v>703</v>
      </c>
      <c r="F285" s="153" t="s">
        <v>704</v>
      </c>
      <c r="G285" s="154" t="s">
        <v>152</v>
      </c>
      <c r="H285" s="155">
        <v>840</v>
      </c>
      <c r="I285" s="156"/>
      <c r="J285" s="157">
        <f>ROUND(I285*H285,2)</f>
        <v>0</v>
      </c>
      <c r="K285" s="158"/>
      <c r="L285" s="34"/>
      <c r="M285" s="159" t="s">
        <v>1</v>
      </c>
      <c r="N285" s="160" t="s">
        <v>38</v>
      </c>
      <c r="O285" s="61"/>
      <c r="P285" s="161">
        <f>O285*H285</f>
        <v>0</v>
      </c>
      <c r="Q285" s="161">
        <v>0</v>
      </c>
      <c r="R285" s="161">
        <f>Q285*H285</f>
        <v>0</v>
      </c>
      <c r="S285" s="161">
        <v>0</v>
      </c>
      <c r="T285" s="162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63" t="s">
        <v>169</v>
      </c>
      <c r="AT285" s="163" t="s">
        <v>131</v>
      </c>
      <c r="AU285" s="163" t="s">
        <v>136</v>
      </c>
      <c r="AY285" s="17" t="s">
        <v>127</v>
      </c>
      <c r="BE285" s="164">
        <f>IF(N285="základná",J285,0)</f>
        <v>0</v>
      </c>
      <c r="BF285" s="164">
        <f>IF(N285="znížená",J285,0)</f>
        <v>0</v>
      </c>
      <c r="BG285" s="164">
        <f>IF(N285="zákl. prenesená",J285,0)</f>
        <v>0</v>
      </c>
      <c r="BH285" s="164">
        <f>IF(N285="zníž. prenesená",J285,0)</f>
        <v>0</v>
      </c>
      <c r="BI285" s="164">
        <f>IF(N285="nulová",J285,0)</f>
        <v>0</v>
      </c>
      <c r="BJ285" s="17" t="s">
        <v>136</v>
      </c>
      <c r="BK285" s="164">
        <f>ROUND(I285*H285,2)</f>
        <v>0</v>
      </c>
      <c r="BL285" s="17" t="s">
        <v>169</v>
      </c>
      <c r="BM285" s="163" t="s">
        <v>705</v>
      </c>
    </row>
    <row r="286" spans="1:65" s="13" customFormat="1" ht="11.25">
      <c r="B286" s="165"/>
      <c r="D286" s="166" t="s">
        <v>138</v>
      </c>
      <c r="E286" s="167" t="s">
        <v>1</v>
      </c>
      <c r="F286" s="168" t="s">
        <v>706</v>
      </c>
      <c r="H286" s="169">
        <v>756</v>
      </c>
      <c r="I286" s="170"/>
      <c r="L286" s="165"/>
      <c r="M286" s="171"/>
      <c r="N286" s="172"/>
      <c r="O286" s="172"/>
      <c r="P286" s="172"/>
      <c r="Q286" s="172"/>
      <c r="R286" s="172"/>
      <c r="S286" s="172"/>
      <c r="T286" s="173"/>
      <c r="AT286" s="167" t="s">
        <v>138</v>
      </c>
      <c r="AU286" s="167" t="s">
        <v>136</v>
      </c>
      <c r="AV286" s="13" t="s">
        <v>136</v>
      </c>
      <c r="AW286" s="13" t="s">
        <v>29</v>
      </c>
      <c r="AX286" s="13" t="s">
        <v>72</v>
      </c>
      <c r="AY286" s="167" t="s">
        <v>127</v>
      </c>
    </row>
    <row r="287" spans="1:65" s="13" customFormat="1" ht="11.25">
      <c r="B287" s="165"/>
      <c r="D287" s="166" t="s">
        <v>138</v>
      </c>
      <c r="E287" s="167" t="s">
        <v>1</v>
      </c>
      <c r="F287" s="168" t="s">
        <v>707</v>
      </c>
      <c r="H287" s="169">
        <v>84</v>
      </c>
      <c r="I287" s="170"/>
      <c r="L287" s="165"/>
      <c r="M287" s="171"/>
      <c r="N287" s="172"/>
      <c r="O287" s="172"/>
      <c r="P287" s="172"/>
      <c r="Q287" s="172"/>
      <c r="R287" s="172"/>
      <c r="S287" s="172"/>
      <c r="T287" s="173"/>
      <c r="AT287" s="167" t="s">
        <v>138</v>
      </c>
      <c r="AU287" s="167" t="s">
        <v>136</v>
      </c>
      <c r="AV287" s="13" t="s">
        <v>136</v>
      </c>
      <c r="AW287" s="13" t="s">
        <v>29</v>
      </c>
      <c r="AX287" s="13" t="s">
        <v>72</v>
      </c>
      <c r="AY287" s="167" t="s">
        <v>127</v>
      </c>
    </row>
    <row r="288" spans="1:65" s="14" customFormat="1" ht="11.25">
      <c r="B288" s="185"/>
      <c r="D288" s="166" t="s">
        <v>138</v>
      </c>
      <c r="E288" s="186" t="s">
        <v>1</v>
      </c>
      <c r="F288" s="187" t="s">
        <v>156</v>
      </c>
      <c r="H288" s="188">
        <v>840</v>
      </c>
      <c r="I288" s="189"/>
      <c r="L288" s="185"/>
      <c r="M288" s="190"/>
      <c r="N288" s="191"/>
      <c r="O288" s="191"/>
      <c r="P288" s="191"/>
      <c r="Q288" s="191"/>
      <c r="R288" s="191"/>
      <c r="S288" s="191"/>
      <c r="T288" s="192"/>
      <c r="AT288" s="186" t="s">
        <v>138</v>
      </c>
      <c r="AU288" s="186" t="s">
        <v>136</v>
      </c>
      <c r="AV288" s="14" t="s">
        <v>135</v>
      </c>
      <c r="AW288" s="14" t="s">
        <v>29</v>
      </c>
      <c r="AX288" s="14" t="s">
        <v>80</v>
      </c>
      <c r="AY288" s="186" t="s">
        <v>127</v>
      </c>
    </row>
    <row r="289" spans="1:65" s="2" customFormat="1" ht="37.9" customHeight="1">
      <c r="A289" s="33"/>
      <c r="B289" s="150"/>
      <c r="C289" s="174" t="s">
        <v>135</v>
      </c>
      <c r="D289" s="174" t="s">
        <v>141</v>
      </c>
      <c r="E289" s="175" t="s">
        <v>708</v>
      </c>
      <c r="F289" s="176" t="s">
        <v>709</v>
      </c>
      <c r="G289" s="177" t="s">
        <v>160</v>
      </c>
      <c r="H289" s="178">
        <v>1.8480000000000001</v>
      </c>
      <c r="I289" s="179"/>
      <c r="J289" s="180">
        <f>ROUND(I289*H289,2)</f>
        <v>0</v>
      </c>
      <c r="K289" s="181"/>
      <c r="L289" s="182"/>
      <c r="M289" s="183" t="s">
        <v>1</v>
      </c>
      <c r="N289" s="184" t="s">
        <v>38</v>
      </c>
      <c r="O289" s="61"/>
      <c r="P289" s="161">
        <f>O289*H289</f>
        <v>0</v>
      </c>
      <c r="Q289" s="161">
        <v>0.5</v>
      </c>
      <c r="R289" s="161">
        <f>Q289*H289</f>
        <v>0.92400000000000004</v>
      </c>
      <c r="S289" s="161">
        <v>0</v>
      </c>
      <c r="T289" s="162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3" t="s">
        <v>284</v>
      </c>
      <c r="AT289" s="163" t="s">
        <v>141</v>
      </c>
      <c r="AU289" s="163" t="s">
        <v>136</v>
      </c>
      <c r="AY289" s="17" t="s">
        <v>127</v>
      </c>
      <c r="BE289" s="164">
        <f>IF(N289="základná",J289,0)</f>
        <v>0</v>
      </c>
      <c r="BF289" s="164">
        <f>IF(N289="znížená",J289,0)</f>
        <v>0</v>
      </c>
      <c r="BG289" s="164">
        <f>IF(N289="zákl. prenesená",J289,0)</f>
        <v>0</v>
      </c>
      <c r="BH289" s="164">
        <f>IF(N289="zníž. prenesená",J289,0)</f>
        <v>0</v>
      </c>
      <c r="BI289" s="164">
        <f>IF(N289="nulová",J289,0)</f>
        <v>0</v>
      </c>
      <c r="BJ289" s="17" t="s">
        <v>136</v>
      </c>
      <c r="BK289" s="164">
        <f>ROUND(I289*H289,2)</f>
        <v>0</v>
      </c>
      <c r="BL289" s="17" t="s">
        <v>169</v>
      </c>
      <c r="BM289" s="163" t="s">
        <v>710</v>
      </c>
    </row>
    <row r="290" spans="1:65" s="13" customFormat="1" ht="11.25">
      <c r="B290" s="165"/>
      <c r="D290" s="166" t="s">
        <v>138</v>
      </c>
      <c r="F290" s="168" t="s">
        <v>711</v>
      </c>
      <c r="H290" s="169">
        <v>1.8480000000000001</v>
      </c>
      <c r="I290" s="170"/>
      <c r="L290" s="165"/>
      <c r="M290" s="171"/>
      <c r="N290" s="172"/>
      <c r="O290" s="172"/>
      <c r="P290" s="172"/>
      <c r="Q290" s="172"/>
      <c r="R290" s="172"/>
      <c r="S290" s="172"/>
      <c r="T290" s="173"/>
      <c r="AT290" s="167" t="s">
        <v>138</v>
      </c>
      <c r="AU290" s="167" t="s">
        <v>136</v>
      </c>
      <c r="AV290" s="13" t="s">
        <v>136</v>
      </c>
      <c r="AW290" s="13" t="s">
        <v>3</v>
      </c>
      <c r="AX290" s="13" t="s">
        <v>80</v>
      </c>
      <c r="AY290" s="167" t="s">
        <v>127</v>
      </c>
    </row>
    <row r="291" spans="1:65" s="2" customFormat="1" ht="33" customHeight="1">
      <c r="A291" s="33"/>
      <c r="B291" s="150"/>
      <c r="C291" s="151" t="s">
        <v>136</v>
      </c>
      <c r="D291" s="151" t="s">
        <v>131</v>
      </c>
      <c r="E291" s="152" t="s">
        <v>712</v>
      </c>
      <c r="F291" s="153" t="s">
        <v>713</v>
      </c>
      <c r="G291" s="154" t="s">
        <v>152</v>
      </c>
      <c r="H291" s="155">
        <v>3220</v>
      </c>
      <c r="I291" s="156"/>
      <c r="J291" s="157">
        <f>ROUND(I291*H291,2)</f>
        <v>0</v>
      </c>
      <c r="K291" s="158"/>
      <c r="L291" s="34"/>
      <c r="M291" s="159" t="s">
        <v>1</v>
      </c>
      <c r="N291" s="160" t="s">
        <v>38</v>
      </c>
      <c r="O291" s="61"/>
      <c r="P291" s="161">
        <f>O291*H291</f>
        <v>0</v>
      </c>
      <c r="Q291" s="161">
        <v>0</v>
      </c>
      <c r="R291" s="161">
        <f>Q291*H291</f>
        <v>0</v>
      </c>
      <c r="S291" s="161">
        <v>6.0000000000000001E-3</v>
      </c>
      <c r="T291" s="162">
        <f>S291*H291</f>
        <v>19.32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3" t="s">
        <v>169</v>
      </c>
      <c r="AT291" s="163" t="s">
        <v>131</v>
      </c>
      <c r="AU291" s="163" t="s">
        <v>136</v>
      </c>
      <c r="AY291" s="17" t="s">
        <v>127</v>
      </c>
      <c r="BE291" s="164">
        <f>IF(N291="základná",J291,0)</f>
        <v>0</v>
      </c>
      <c r="BF291" s="164">
        <f>IF(N291="znížená",J291,0)</f>
        <v>0</v>
      </c>
      <c r="BG291" s="164">
        <f>IF(N291="zákl. prenesená",J291,0)</f>
        <v>0</v>
      </c>
      <c r="BH291" s="164">
        <f>IF(N291="zníž. prenesená",J291,0)</f>
        <v>0</v>
      </c>
      <c r="BI291" s="164">
        <f>IF(N291="nulová",J291,0)</f>
        <v>0</v>
      </c>
      <c r="BJ291" s="17" t="s">
        <v>136</v>
      </c>
      <c r="BK291" s="164">
        <f>ROUND(I291*H291,2)</f>
        <v>0</v>
      </c>
      <c r="BL291" s="17" t="s">
        <v>169</v>
      </c>
      <c r="BM291" s="163" t="s">
        <v>714</v>
      </c>
    </row>
    <row r="292" spans="1:65" s="13" customFormat="1" ht="11.25">
      <c r="B292" s="165"/>
      <c r="D292" s="166" t="s">
        <v>138</v>
      </c>
      <c r="E292" s="167" t="s">
        <v>1</v>
      </c>
      <c r="F292" s="168" t="s">
        <v>715</v>
      </c>
      <c r="H292" s="169">
        <v>2940</v>
      </c>
      <c r="I292" s="170"/>
      <c r="L292" s="165"/>
      <c r="M292" s="171"/>
      <c r="N292" s="172"/>
      <c r="O292" s="172"/>
      <c r="P292" s="172"/>
      <c r="Q292" s="172"/>
      <c r="R292" s="172"/>
      <c r="S292" s="172"/>
      <c r="T292" s="173"/>
      <c r="AT292" s="167" t="s">
        <v>138</v>
      </c>
      <c r="AU292" s="167" t="s">
        <v>136</v>
      </c>
      <c r="AV292" s="13" t="s">
        <v>136</v>
      </c>
      <c r="AW292" s="13" t="s">
        <v>29</v>
      </c>
      <c r="AX292" s="13" t="s">
        <v>72</v>
      </c>
      <c r="AY292" s="167" t="s">
        <v>127</v>
      </c>
    </row>
    <row r="293" spans="1:65" s="13" customFormat="1" ht="11.25">
      <c r="B293" s="165"/>
      <c r="D293" s="166" t="s">
        <v>138</v>
      </c>
      <c r="E293" s="167" t="s">
        <v>1</v>
      </c>
      <c r="F293" s="168" t="s">
        <v>716</v>
      </c>
      <c r="H293" s="169">
        <v>280</v>
      </c>
      <c r="I293" s="170"/>
      <c r="L293" s="165"/>
      <c r="M293" s="171"/>
      <c r="N293" s="172"/>
      <c r="O293" s="172"/>
      <c r="P293" s="172"/>
      <c r="Q293" s="172"/>
      <c r="R293" s="172"/>
      <c r="S293" s="172"/>
      <c r="T293" s="173"/>
      <c r="AT293" s="167" t="s">
        <v>138</v>
      </c>
      <c r="AU293" s="167" t="s">
        <v>136</v>
      </c>
      <c r="AV293" s="13" t="s">
        <v>136</v>
      </c>
      <c r="AW293" s="13" t="s">
        <v>29</v>
      </c>
      <c r="AX293" s="13" t="s">
        <v>72</v>
      </c>
      <c r="AY293" s="167" t="s">
        <v>127</v>
      </c>
    </row>
    <row r="294" spans="1:65" s="14" customFormat="1" ht="11.25">
      <c r="B294" s="185"/>
      <c r="D294" s="166" t="s">
        <v>138</v>
      </c>
      <c r="E294" s="186" t="s">
        <v>1</v>
      </c>
      <c r="F294" s="187" t="s">
        <v>156</v>
      </c>
      <c r="H294" s="188">
        <v>3220</v>
      </c>
      <c r="I294" s="189"/>
      <c r="L294" s="185"/>
      <c r="M294" s="190"/>
      <c r="N294" s="191"/>
      <c r="O294" s="191"/>
      <c r="P294" s="191"/>
      <c r="Q294" s="191"/>
      <c r="R294" s="191"/>
      <c r="S294" s="191"/>
      <c r="T294" s="192"/>
      <c r="AT294" s="186" t="s">
        <v>138</v>
      </c>
      <c r="AU294" s="186" t="s">
        <v>136</v>
      </c>
      <c r="AV294" s="14" t="s">
        <v>135</v>
      </c>
      <c r="AW294" s="14" t="s">
        <v>29</v>
      </c>
      <c r="AX294" s="14" t="s">
        <v>80</v>
      </c>
      <c r="AY294" s="186" t="s">
        <v>127</v>
      </c>
    </row>
    <row r="295" spans="1:65" s="2" customFormat="1" ht="33" customHeight="1">
      <c r="A295" s="33"/>
      <c r="B295" s="150"/>
      <c r="C295" s="151" t="s">
        <v>366</v>
      </c>
      <c r="D295" s="151" t="s">
        <v>131</v>
      </c>
      <c r="E295" s="152" t="s">
        <v>717</v>
      </c>
      <c r="F295" s="153" t="s">
        <v>718</v>
      </c>
      <c r="G295" s="154" t="s">
        <v>152</v>
      </c>
      <c r="H295" s="155">
        <v>602</v>
      </c>
      <c r="I295" s="156"/>
      <c r="J295" s="157">
        <f>ROUND(I295*H295,2)</f>
        <v>0</v>
      </c>
      <c r="K295" s="158"/>
      <c r="L295" s="34"/>
      <c r="M295" s="159" t="s">
        <v>1</v>
      </c>
      <c r="N295" s="160" t="s">
        <v>38</v>
      </c>
      <c r="O295" s="61"/>
      <c r="P295" s="161">
        <f>O295*H295</f>
        <v>0</v>
      </c>
      <c r="Q295" s="161">
        <v>2.1000000000000001E-4</v>
      </c>
      <c r="R295" s="161">
        <f>Q295*H295</f>
        <v>0.12642</v>
      </c>
      <c r="S295" s="161">
        <v>0</v>
      </c>
      <c r="T295" s="162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3" t="s">
        <v>169</v>
      </c>
      <c r="AT295" s="163" t="s">
        <v>131</v>
      </c>
      <c r="AU295" s="163" t="s">
        <v>136</v>
      </c>
      <c r="AY295" s="17" t="s">
        <v>127</v>
      </c>
      <c r="BE295" s="164">
        <f>IF(N295="základná",J295,0)</f>
        <v>0</v>
      </c>
      <c r="BF295" s="164">
        <f>IF(N295="znížená",J295,0)</f>
        <v>0</v>
      </c>
      <c r="BG295" s="164">
        <f>IF(N295="zákl. prenesená",J295,0)</f>
        <v>0</v>
      </c>
      <c r="BH295" s="164">
        <f>IF(N295="zníž. prenesená",J295,0)</f>
        <v>0</v>
      </c>
      <c r="BI295" s="164">
        <f>IF(N295="nulová",J295,0)</f>
        <v>0</v>
      </c>
      <c r="BJ295" s="17" t="s">
        <v>136</v>
      </c>
      <c r="BK295" s="164">
        <f>ROUND(I295*H295,2)</f>
        <v>0</v>
      </c>
      <c r="BL295" s="17" t="s">
        <v>169</v>
      </c>
      <c r="BM295" s="163" t="s">
        <v>719</v>
      </c>
    </row>
    <row r="296" spans="1:65" s="13" customFormat="1" ht="11.25">
      <c r="B296" s="165"/>
      <c r="D296" s="166" t="s">
        <v>138</v>
      </c>
      <c r="E296" s="167" t="s">
        <v>1</v>
      </c>
      <c r="F296" s="168" t="s">
        <v>720</v>
      </c>
      <c r="H296" s="169">
        <v>308</v>
      </c>
      <c r="I296" s="170"/>
      <c r="L296" s="165"/>
      <c r="M296" s="171"/>
      <c r="N296" s="172"/>
      <c r="O296" s="172"/>
      <c r="P296" s="172"/>
      <c r="Q296" s="172"/>
      <c r="R296" s="172"/>
      <c r="S296" s="172"/>
      <c r="T296" s="173"/>
      <c r="AT296" s="167" t="s">
        <v>138</v>
      </c>
      <c r="AU296" s="167" t="s">
        <v>136</v>
      </c>
      <c r="AV296" s="13" t="s">
        <v>136</v>
      </c>
      <c r="AW296" s="13" t="s">
        <v>29</v>
      </c>
      <c r="AX296" s="13" t="s">
        <v>72</v>
      </c>
      <c r="AY296" s="167" t="s">
        <v>127</v>
      </c>
    </row>
    <row r="297" spans="1:65" s="13" customFormat="1" ht="11.25">
      <c r="B297" s="165"/>
      <c r="D297" s="166" t="s">
        <v>138</v>
      </c>
      <c r="E297" s="167" t="s">
        <v>1</v>
      </c>
      <c r="F297" s="168" t="s">
        <v>154</v>
      </c>
      <c r="H297" s="169">
        <v>126</v>
      </c>
      <c r="I297" s="170"/>
      <c r="L297" s="165"/>
      <c r="M297" s="171"/>
      <c r="N297" s="172"/>
      <c r="O297" s="172"/>
      <c r="P297" s="172"/>
      <c r="Q297" s="172"/>
      <c r="R297" s="172"/>
      <c r="S297" s="172"/>
      <c r="T297" s="173"/>
      <c r="AT297" s="167" t="s">
        <v>138</v>
      </c>
      <c r="AU297" s="167" t="s">
        <v>136</v>
      </c>
      <c r="AV297" s="13" t="s">
        <v>136</v>
      </c>
      <c r="AW297" s="13" t="s">
        <v>29</v>
      </c>
      <c r="AX297" s="13" t="s">
        <v>72</v>
      </c>
      <c r="AY297" s="167" t="s">
        <v>127</v>
      </c>
    </row>
    <row r="298" spans="1:65" s="13" customFormat="1" ht="11.25">
      <c r="B298" s="165"/>
      <c r="D298" s="166" t="s">
        <v>138</v>
      </c>
      <c r="E298" s="167" t="s">
        <v>1</v>
      </c>
      <c r="F298" s="168" t="s">
        <v>721</v>
      </c>
      <c r="H298" s="169">
        <v>168</v>
      </c>
      <c r="I298" s="170"/>
      <c r="L298" s="165"/>
      <c r="M298" s="171"/>
      <c r="N298" s="172"/>
      <c r="O298" s="172"/>
      <c r="P298" s="172"/>
      <c r="Q298" s="172"/>
      <c r="R298" s="172"/>
      <c r="S298" s="172"/>
      <c r="T298" s="173"/>
      <c r="AT298" s="167" t="s">
        <v>138</v>
      </c>
      <c r="AU298" s="167" t="s">
        <v>136</v>
      </c>
      <c r="AV298" s="13" t="s">
        <v>136</v>
      </c>
      <c r="AW298" s="13" t="s">
        <v>29</v>
      </c>
      <c r="AX298" s="13" t="s">
        <v>72</v>
      </c>
      <c r="AY298" s="167" t="s">
        <v>127</v>
      </c>
    </row>
    <row r="299" spans="1:65" s="14" customFormat="1" ht="11.25">
      <c r="B299" s="185"/>
      <c r="D299" s="166" t="s">
        <v>138</v>
      </c>
      <c r="E299" s="186" t="s">
        <v>1</v>
      </c>
      <c r="F299" s="187" t="s">
        <v>156</v>
      </c>
      <c r="H299" s="188">
        <v>602</v>
      </c>
      <c r="I299" s="189"/>
      <c r="L299" s="185"/>
      <c r="M299" s="190"/>
      <c r="N299" s="191"/>
      <c r="O299" s="191"/>
      <c r="P299" s="191"/>
      <c r="Q299" s="191"/>
      <c r="R299" s="191"/>
      <c r="S299" s="191"/>
      <c r="T299" s="192"/>
      <c r="AT299" s="186" t="s">
        <v>138</v>
      </c>
      <c r="AU299" s="186" t="s">
        <v>136</v>
      </c>
      <c r="AV299" s="14" t="s">
        <v>135</v>
      </c>
      <c r="AW299" s="14" t="s">
        <v>29</v>
      </c>
      <c r="AX299" s="14" t="s">
        <v>80</v>
      </c>
      <c r="AY299" s="186" t="s">
        <v>127</v>
      </c>
    </row>
    <row r="300" spans="1:65" s="2" customFormat="1" ht="44.25" customHeight="1">
      <c r="A300" s="33"/>
      <c r="B300" s="150"/>
      <c r="C300" s="174" t="s">
        <v>147</v>
      </c>
      <c r="D300" s="174" t="s">
        <v>141</v>
      </c>
      <c r="E300" s="175" t="s">
        <v>722</v>
      </c>
      <c r="F300" s="176" t="s">
        <v>723</v>
      </c>
      <c r="G300" s="177" t="s">
        <v>152</v>
      </c>
      <c r="H300" s="178">
        <v>650.16</v>
      </c>
      <c r="I300" s="179"/>
      <c r="J300" s="180">
        <f>ROUND(I300*H300,2)</f>
        <v>0</v>
      </c>
      <c r="K300" s="181"/>
      <c r="L300" s="182"/>
      <c r="M300" s="183" t="s">
        <v>1</v>
      </c>
      <c r="N300" s="184" t="s">
        <v>38</v>
      </c>
      <c r="O300" s="61"/>
      <c r="P300" s="161">
        <f>O300*H300</f>
        <v>0</v>
      </c>
      <c r="Q300" s="161">
        <v>3.5200000000000001E-3</v>
      </c>
      <c r="R300" s="161">
        <f>Q300*H300</f>
        <v>2.2885632</v>
      </c>
      <c r="S300" s="161">
        <v>0</v>
      </c>
      <c r="T300" s="162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3" t="s">
        <v>284</v>
      </c>
      <c r="AT300" s="163" t="s">
        <v>141</v>
      </c>
      <c r="AU300" s="163" t="s">
        <v>136</v>
      </c>
      <c r="AY300" s="17" t="s">
        <v>127</v>
      </c>
      <c r="BE300" s="164">
        <f>IF(N300="základná",J300,0)</f>
        <v>0</v>
      </c>
      <c r="BF300" s="164">
        <f>IF(N300="znížená",J300,0)</f>
        <v>0</v>
      </c>
      <c r="BG300" s="164">
        <f>IF(N300="zákl. prenesená",J300,0)</f>
        <v>0</v>
      </c>
      <c r="BH300" s="164">
        <f>IF(N300="zníž. prenesená",J300,0)</f>
        <v>0</v>
      </c>
      <c r="BI300" s="164">
        <f>IF(N300="nulová",J300,0)</f>
        <v>0</v>
      </c>
      <c r="BJ300" s="17" t="s">
        <v>136</v>
      </c>
      <c r="BK300" s="164">
        <f>ROUND(I300*H300,2)</f>
        <v>0</v>
      </c>
      <c r="BL300" s="17" t="s">
        <v>169</v>
      </c>
      <c r="BM300" s="163" t="s">
        <v>724</v>
      </c>
    </row>
    <row r="301" spans="1:65" s="13" customFormat="1" ht="11.25">
      <c r="B301" s="165"/>
      <c r="D301" s="166" t="s">
        <v>138</v>
      </c>
      <c r="F301" s="168" t="s">
        <v>725</v>
      </c>
      <c r="H301" s="169">
        <v>650.16</v>
      </c>
      <c r="I301" s="170"/>
      <c r="L301" s="165"/>
      <c r="M301" s="171"/>
      <c r="N301" s="172"/>
      <c r="O301" s="172"/>
      <c r="P301" s="172"/>
      <c r="Q301" s="172"/>
      <c r="R301" s="172"/>
      <c r="S301" s="172"/>
      <c r="T301" s="173"/>
      <c r="AT301" s="167" t="s">
        <v>138</v>
      </c>
      <c r="AU301" s="167" t="s">
        <v>136</v>
      </c>
      <c r="AV301" s="13" t="s">
        <v>136</v>
      </c>
      <c r="AW301" s="13" t="s">
        <v>3</v>
      </c>
      <c r="AX301" s="13" t="s">
        <v>80</v>
      </c>
      <c r="AY301" s="167" t="s">
        <v>127</v>
      </c>
    </row>
    <row r="302" spans="1:65" s="12" customFormat="1" ht="22.9" customHeight="1">
      <c r="B302" s="137"/>
      <c r="D302" s="138" t="s">
        <v>71</v>
      </c>
      <c r="E302" s="148" t="s">
        <v>726</v>
      </c>
      <c r="F302" s="148" t="s">
        <v>727</v>
      </c>
      <c r="I302" s="140"/>
      <c r="J302" s="149">
        <f>BK302</f>
        <v>0</v>
      </c>
      <c r="L302" s="137"/>
      <c r="M302" s="142"/>
      <c r="N302" s="143"/>
      <c r="O302" s="143"/>
      <c r="P302" s="144">
        <f>SUM(P303:P319)</f>
        <v>0</v>
      </c>
      <c r="Q302" s="143"/>
      <c r="R302" s="144">
        <f>SUM(R303:R319)</f>
        <v>6.8686249999999998</v>
      </c>
      <c r="S302" s="143"/>
      <c r="T302" s="145">
        <f>SUM(T303:T319)</f>
        <v>0</v>
      </c>
      <c r="AR302" s="138" t="s">
        <v>136</v>
      </c>
      <c r="AT302" s="146" t="s">
        <v>71</v>
      </c>
      <c r="AU302" s="146" t="s">
        <v>80</v>
      </c>
      <c r="AY302" s="138" t="s">
        <v>127</v>
      </c>
      <c r="BK302" s="147">
        <f>SUM(BK303:BK319)</f>
        <v>0</v>
      </c>
    </row>
    <row r="303" spans="1:65" s="2" customFormat="1" ht="24.2" customHeight="1">
      <c r="A303" s="33"/>
      <c r="B303" s="150"/>
      <c r="C303" s="151" t="s">
        <v>169</v>
      </c>
      <c r="D303" s="151" t="s">
        <v>131</v>
      </c>
      <c r="E303" s="152" t="s">
        <v>728</v>
      </c>
      <c r="F303" s="153" t="s">
        <v>729</v>
      </c>
      <c r="G303" s="154" t="s">
        <v>166</v>
      </c>
      <c r="H303" s="155">
        <v>973</v>
      </c>
      <c r="I303" s="156"/>
      <c r="J303" s="157">
        <f>ROUND(I303*H303,2)</f>
        <v>0</v>
      </c>
      <c r="K303" s="158"/>
      <c r="L303" s="34"/>
      <c r="M303" s="159" t="s">
        <v>1</v>
      </c>
      <c r="N303" s="160" t="s">
        <v>38</v>
      </c>
      <c r="O303" s="61"/>
      <c r="P303" s="161">
        <f>O303*H303</f>
        <v>0</v>
      </c>
      <c r="Q303" s="161">
        <v>6.3499999999999997E-3</v>
      </c>
      <c r="R303" s="161">
        <f>Q303*H303</f>
        <v>6.1785499999999995</v>
      </c>
      <c r="S303" s="161">
        <v>0</v>
      </c>
      <c r="T303" s="162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3" t="s">
        <v>169</v>
      </c>
      <c r="AT303" s="163" t="s">
        <v>131</v>
      </c>
      <c r="AU303" s="163" t="s">
        <v>136</v>
      </c>
      <c r="AY303" s="17" t="s">
        <v>127</v>
      </c>
      <c r="BE303" s="164">
        <f>IF(N303="základná",J303,0)</f>
        <v>0</v>
      </c>
      <c r="BF303" s="164">
        <f>IF(N303="znížená",J303,0)</f>
        <v>0</v>
      </c>
      <c r="BG303" s="164">
        <f>IF(N303="zákl. prenesená",J303,0)</f>
        <v>0</v>
      </c>
      <c r="BH303" s="164">
        <f>IF(N303="zníž. prenesená",J303,0)</f>
        <v>0</v>
      </c>
      <c r="BI303" s="164">
        <f>IF(N303="nulová",J303,0)</f>
        <v>0</v>
      </c>
      <c r="BJ303" s="17" t="s">
        <v>136</v>
      </c>
      <c r="BK303" s="164">
        <f>ROUND(I303*H303,2)</f>
        <v>0</v>
      </c>
      <c r="BL303" s="17" t="s">
        <v>169</v>
      </c>
      <c r="BM303" s="163" t="s">
        <v>730</v>
      </c>
    </row>
    <row r="304" spans="1:65" s="13" customFormat="1" ht="11.25">
      <c r="B304" s="165"/>
      <c r="D304" s="166" t="s">
        <v>138</v>
      </c>
      <c r="E304" s="167" t="s">
        <v>1</v>
      </c>
      <c r="F304" s="168" t="s">
        <v>731</v>
      </c>
      <c r="H304" s="169">
        <v>889</v>
      </c>
      <c r="I304" s="170"/>
      <c r="L304" s="165"/>
      <c r="M304" s="171"/>
      <c r="N304" s="172"/>
      <c r="O304" s="172"/>
      <c r="P304" s="172"/>
      <c r="Q304" s="172"/>
      <c r="R304" s="172"/>
      <c r="S304" s="172"/>
      <c r="T304" s="173"/>
      <c r="AT304" s="167" t="s">
        <v>138</v>
      </c>
      <c r="AU304" s="167" t="s">
        <v>136</v>
      </c>
      <c r="AV304" s="13" t="s">
        <v>136</v>
      </c>
      <c r="AW304" s="13" t="s">
        <v>29</v>
      </c>
      <c r="AX304" s="13" t="s">
        <v>72</v>
      </c>
      <c r="AY304" s="167" t="s">
        <v>127</v>
      </c>
    </row>
    <row r="305" spans="1:65" s="13" customFormat="1" ht="11.25">
      <c r="B305" s="165"/>
      <c r="D305" s="166" t="s">
        <v>138</v>
      </c>
      <c r="E305" s="167" t="s">
        <v>1</v>
      </c>
      <c r="F305" s="168" t="s">
        <v>707</v>
      </c>
      <c r="H305" s="169">
        <v>84</v>
      </c>
      <c r="I305" s="170"/>
      <c r="L305" s="165"/>
      <c r="M305" s="171"/>
      <c r="N305" s="172"/>
      <c r="O305" s="172"/>
      <c r="P305" s="172"/>
      <c r="Q305" s="172"/>
      <c r="R305" s="172"/>
      <c r="S305" s="172"/>
      <c r="T305" s="173"/>
      <c r="AT305" s="167" t="s">
        <v>138</v>
      </c>
      <c r="AU305" s="167" t="s">
        <v>136</v>
      </c>
      <c r="AV305" s="13" t="s">
        <v>136</v>
      </c>
      <c r="AW305" s="13" t="s">
        <v>29</v>
      </c>
      <c r="AX305" s="13" t="s">
        <v>72</v>
      </c>
      <c r="AY305" s="167" t="s">
        <v>127</v>
      </c>
    </row>
    <row r="306" spans="1:65" s="14" customFormat="1" ht="11.25">
      <c r="B306" s="185"/>
      <c r="D306" s="166" t="s">
        <v>138</v>
      </c>
      <c r="E306" s="186" t="s">
        <v>1</v>
      </c>
      <c r="F306" s="187" t="s">
        <v>156</v>
      </c>
      <c r="H306" s="188">
        <v>973</v>
      </c>
      <c r="I306" s="189"/>
      <c r="L306" s="185"/>
      <c r="M306" s="190"/>
      <c r="N306" s="191"/>
      <c r="O306" s="191"/>
      <c r="P306" s="191"/>
      <c r="Q306" s="191"/>
      <c r="R306" s="191"/>
      <c r="S306" s="191"/>
      <c r="T306" s="192"/>
      <c r="AT306" s="186" t="s">
        <v>138</v>
      </c>
      <c r="AU306" s="186" t="s">
        <v>136</v>
      </c>
      <c r="AV306" s="14" t="s">
        <v>135</v>
      </c>
      <c r="AW306" s="14" t="s">
        <v>29</v>
      </c>
      <c r="AX306" s="14" t="s">
        <v>80</v>
      </c>
      <c r="AY306" s="186" t="s">
        <v>127</v>
      </c>
    </row>
    <row r="307" spans="1:65" s="2" customFormat="1" ht="24.2" customHeight="1">
      <c r="A307" s="33"/>
      <c r="B307" s="150"/>
      <c r="C307" s="151" t="s">
        <v>438</v>
      </c>
      <c r="D307" s="151" t="s">
        <v>131</v>
      </c>
      <c r="E307" s="152" t="s">
        <v>732</v>
      </c>
      <c r="F307" s="153" t="s">
        <v>733</v>
      </c>
      <c r="G307" s="154" t="s">
        <v>152</v>
      </c>
      <c r="H307" s="155">
        <v>12</v>
      </c>
      <c r="I307" s="156"/>
      <c r="J307" s="157">
        <f>ROUND(I307*H307,2)</f>
        <v>0</v>
      </c>
      <c r="K307" s="158"/>
      <c r="L307" s="34"/>
      <c r="M307" s="159" t="s">
        <v>1</v>
      </c>
      <c r="N307" s="160" t="s">
        <v>38</v>
      </c>
      <c r="O307" s="61"/>
      <c r="P307" s="161">
        <f>O307*H307</f>
        <v>0</v>
      </c>
      <c r="Q307" s="161">
        <v>2.7100000000000002E-3</v>
      </c>
      <c r="R307" s="161">
        <f>Q307*H307</f>
        <v>3.252E-2</v>
      </c>
      <c r="S307" s="161">
        <v>0</v>
      </c>
      <c r="T307" s="162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63" t="s">
        <v>169</v>
      </c>
      <c r="AT307" s="163" t="s">
        <v>131</v>
      </c>
      <c r="AU307" s="163" t="s">
        <v>136</v>
      </c>
      <c r="AY307" s="17" t="s">
        <v>127</v>
      </c>
      <c r="BE307" s="164">
        <f>IF(N307="základná",J307,0)</f>
        <v>0</v>
      </c>
      <c r="BF307" s="164">
        <f>IF(N307="znížená",J307,0)</f>
        <v>0</v>
      </c>
      <c r="BG307" s="164">
        <f>IF(N307="zákl. prenesená",J307,0)</f>
        <v>0</v>
      </c>
      <c r="BH307" s="164">
        <f>IF(N307="zníž. prenesená",J307,0)</f>
        <v>0</v>
      </c>
      <c r="BI307" s="164">
        <f>IF(N307="nulová",J307,0)</f>
        <v>0</v>
      </c>
      <c r="BJ307" s="17" t="s">
        <v>136</v>
      </c>
      <c r="BK307" s="164">
        <f>ROUND(I307*H307,2)</f>
        <v>0</v>
      </c>
      <c r="BL307" s="17" t="s">
        <v>169</v>
      </c>
      <c r="BM307" s="163" t="s">
        <v>734</v>
      </c>
    </row>
    <row r="308" spans="1:65" s="13" customFormat="1" ht="11.25">
      <c r="B308" s="165"/>
      <c r="D308" s="166" t="s">
        <v>138</v>
      </c>
      <c r="E308" s="167" t="s">
        <v>1</v>
      </c>
      <c r="F308" s="168" t="s">
        <v>735</v>
      </c>
      <c r="H308" s="169">
        <v>28</v>
      </c>
      <c r="I308" s="170"/>
      <c r="L308" s="165"/>
      <c r="M308" s="171"/>
      <c r="N308" s="172"/>
      <c r="O308" s="172"/>
      <c r="P308" s="172"/>
      <c r="Q308" s="172"/>
      <c r="R308" s="172"/>
      <c r="S308" s="172"/>
      <c r="T308" s="173"/>
      <c r="AT308" s="167" t="s">
        <v>138</v>
      </c>
      <c r="AU308" s="167" t="s">
        <v>136</v>
      </c>
      <c r="AV308" s="13" t="s">
        <v>136</v>
      </c>
      <c r="AW308" s="13" t="s">
        <v>29</v>
      </c>
      <c r="AX308" s="13" t="s">
        <v>72</v>
      </c>
      <c r="AY308" s="167" t="s">
        <v>127</v>
      </c>
    </row>
    <row r="309" spans="1:65" s="13" customFormat="1" ht="11.25">
      <c r="B309" s="165"/>
      <c r="D309" s="166" t="s">
        <v>138</v>
      </c>
      <c r="E309" s="167" t="s">
        <v>1</v>
      </c>
      <c r="F309" s="168" t="s">
        <v>229</v>
      </c>
      <c r="H309" s="169">
        <v>12</v>
      </c>
      <c r="I309" s="170"/>
      <c r="L309" s="165"/>
      <c r="M309" s="171"/>
      <c r="N309" s="172"/>
      <c r="O309" s="172"/>
      <c r="P309" s="172"/>
      <c r="Q309" s="172"/>
      <c r="R309" s="172"/>
      <c r="S309" s="172"/>
      <c r="T309" s="173"/>
      <c r="AT309" s="167" t="s">
        <v>138</v>
      </c>
      <c r="AU309" s="167" t="s">
        <v>136</v>
      </c>
      <c r="AV309" s="13" t="s">
        <v>136</v>
      </c>
      <c r="AW309" s="13" t="s">
        <v>29</v>
      </c>
      <c r="AX309" s="13" t="s">
        <v>72</v>
      </c>
      <c r="AY309" s="167" t="s">
        <v>127</v>
      </c>
    </row>
    <row r="310" spans="1:65" s="13" customFormat="1" ht="11.25">
      <c r="B310" s="165"/>
      <c r="D310" s="166" t="s">
        <v>138</v>
      </c>
      <c r="E310" s="167" t="s">
        <v>1</v>
      </c>
      <c r="F310" s="168" t="s">
        <v>229</v>
      </c>
      <c r="H310" s="169">
        <v>12</v>
      </c>
      <c r="I310" s="170"/>
      <c r="L310" s="165"/>
      <c r="M310" s="171"/>
      <c r="N310" s="172"/>
      <c r="O310" s="172"/>
      <c r="P310" s="172"/>
      <c r="Q310" s="172"/>
      <c r="R310" s="172"/>
      <c r="S310" s="172"/>
      <c r="T310" s="173"/>
      <c r="AT310" s="167" t="s">
        <v>138</v>
      </c>
      <c r="AU310" s="167" t="s">
        <v>136</v>
      </c>
      <c r="AV310" s="13" t="s">
        <v>136</v>
      </c>
      <c r="AW310" s="13" t="s">
        <v>29</v>
      </c>
      <c r="AX310" s="13" t="s">
        <v>80</v>
      </c>
      <c r="AY310" s="167" t="s">
        <v>127</v>
      </c>
    </row>
    <row r="311" spans="1:65" s="2" customFormat="1" ht="24.2" customHeight="1">
      <c r="A311" s="33"/>
      <c r="B311" s="150"/>
      <c r="C311" s="151" t="s">
        <v>430</v>
      </c>
      <c r="D311" s="151" t="s">
        <v>131</v>
      </c>
      <c r="E311" s="152" t="s">
        <v>736</v>
      </c>
      <c r="F311" s="153" t="s">
        <v>737</v>
      </c>
      <c r="G311" s="154" t="s">
        <v>152</v>
      </c>
      <c r="H311" s="155">
        <v>63.5</v>
      </c>
      <c r="I311" s="156"/>
      <c r="J311" s="157">
        <f>ROUND(I311*H311,2)</f>
        <v>0</v>
      </c>
      <c r="K311" s="158"/>
      <c r="L311" s="34"/>
      <c r="M311" s="159" t="s">
        <v>1</v>
      </c>
      <c r="N311" s="160" t="s">
        <v>38</v>
      </c>
      <c r="O311" s="61"/>
      <c r="P311" s="161">
        <f>O311*H311</f>
        <v>0</v>
      </c>
      <c r="Q311" s="161">
        <v>5.7299999999999999E-3</v>
      </c>
      <c r="R311" s="161">
        <f>Q311*H311</f>
        <v>0.36385499999999998</v>
      </c>
      <c r="S311" s="161">
        <v>0</v>
      </c>
      <c r="T311" s="162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63" t="s">
        <v>169</v>
      </c>
      <c r="AT311" s="163" t="s">
        <v>131</v>
      </c>
      <c r="AU311" s="163" t="s">
        <v>136</v>
      </c>
      <c r="AY311" s="17" t="s">
        <v>127</v>
      </c>
      <c r="BE311" s="164">
        <f>IF(N311="základná",J311,0)</f>
        <v>0</v>
      </c>
      <c r="BF311" s="164">
        <f>IF(N311="znížená",J311,0)</f>
        <v>0</v>
      </c>
      <c r="BG311" s="164">
        <f>IF(N311="zákl. prenesená",J311,0)</f>
        <v>0</v>
      </c>
      <c r="BH311" s="164">
        <f>IF(N311="zníž. prenesená",J311,0)</f>
        <v>0</v>
      </c>
      <c r="BI311" s="164">
        <f>IF(N311="nulová",J311,0)</f>
        <v>0</v>
      </c>
      <c r="BJ311" s="17" t="s">
        <v>136</v>
      </c>
      <c r="BK311" s="164">
        <f>ROUND(I311*H311,2)</f>
        <v>0</v>
      </c>
      <c r="BL311" s="17" t="s">
        <v>169</v>
      </c>
      <c r="BM311" s="163" t="s">
        <v>738</v>
      </c>
    </row>
    <row r="312" spans="1:65" s="13" customFormat="1" ht="11.25">
      <c r="B312" s="165"/>
      <c r="D312" s="166" t="s">
        <v>138</v>
      </c>
      <c r="E312" s="167" t="s">
        <v>1</v>
      </c>
      <c r="F312" s="168" t="s">
        <v>739</v>
      </c>
      <c r="H312" s="169">
        <v>63.5</v>
      </c>
      <c r="I312" s="170"/>
      <c r="L312" s="165"/>
      <c r="M312" s="171"/>
      <c r="N312" s="172"/>
      <c r="O312" s="172"/>
      <c r="P312" s="172"/>
      <c r="Q312" s="172"/>
      <c r="R312" s="172"/>
      <c r="S312" s="172"/>
      <c r="T312" s="173"/>
      <c r="AT312" s="167" t="s">
        <v>138</v>
      </c>
      <c r="AU312" s="167" t="s">
        <v>136</v>
      </c>
      <c r="AV312" s="13" t="s">
        <v>136</v>
      </c>
      <c r="AW312" s="13" t="s">
        <v>29</v>
      </c>
      <c r="AX312" s="13" t="s">
        <v>80</v>
      </c>
      <c r="AY312" s="167" t="s">
        <v>127</v>
      </c>
    </row>
    <row r="313" spans="1:65" s="2" customFormat="1" ht="24.2" customHeight="1">
      <c r="A313" s="33"/>
      <c r="B313" s="150"/>
      <c r="C313" s="151" t="s">
        <v>182</v>
      </c>
      <c r="D313" s="151" t="s">
        <v>131</v>
      </c>
      <c r="E313" s="152" t="s">
        <v>740</v>
      </c>
      <c r="F313" s="153" t="s">
        <v>741</v>
      </c>
      <c r="G313" s="154" t="s">
        <v>152</v>
      </c>
      <c r="H313" s="155">
        <v>24</v>
      </c>
      <c r="I313" s="156"/>
      <c r="J313" s="157">
        <f>ROUND(I313*H313,2)</f>
        <v>0</v>
      </c>
      <c r="K313" s="158"/>
      <c r="L313" s="34"/>
      <c r="M313" s="159" t="s">
        <v>1</v>
      </c>
      <c r="N313" s="160" t="s">
        <v>38</v>
      </c>
      <c r="O313" s="61"/>
      <c r="P313" s="161">
        <f>O313*H313</f>
        <v>0</v>
      </c>
      <c r="Q313" s="161">
        <v>2.1099999999999999E-3</v>
      </c>
      <c r="R313" s="161">
        <f>Q313*H313</f>
        <v>5.0639999999999998E-2</v>
      </c>
      <c r="S313" s="161">
        <v>0</v>
      </c>
      <c r="T313" s="162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3" t="s">
        <v>169</v>
      </c>
      <c r="AT313" s="163" t="s">
        <v>131</v>
      </c>
      <c r="AU313" s="163" t="s">
        <v>136</v>
      </c>
      <c r="AY313" s="17" t="s">
        <v>127</v>
      </c>
      <c r="BE313" s="164">
        <f>IF(N313="základná",J313,0)</f>
        <v>0</v>
      </c>
      <c r="BF313" s="164">
        <f>IF(N313="znížená",J313,0)</f>
        <v>0</v>
      </c>
      <c r="BG313" s="164">
        <f>IF(N313="zákl. prenesená",J313,0)</f>
        <v>0</v>
      </c>
      <c r="BH313" s="164">
        <f>IF(N313="zníž. prenesená",J313,0)</f>
        <v>0</v>
      </c>
      <c r="BI313" s="164">
        <f>IF(N313="nulová",J313,0)</f>
        <v>0</v>
      </c>
      <c r="BJ313" s="17" t="s">
        <v>136</v>
      </c>
      <c r="BK313" s="164">
        <f>ROUND(I313*H313,2)</f>
        <v>0</v>
      </c>
      <c r="BL313" s="17" t="s">
        <v>169</v>
      </c>
      <c r="BM313" s="163" t="s">
        <v>742</v>
      </c>
    </row>
    <row r="314" spans="1:65" s="13" customFormat="1" ht="11.25">
      <c r="B314" s="165"/>
      <c r="D314" s="166" t="s">
        <v>138</v>
      </c>
      <c r="E314" s="167" t="s">
        <v>1</v>
      </c>
      <c r="F314" s="168" t="s">
        <v>743</v>
      </c>
      <c r="H314" s="169">
        <v>24</v>
      </c>
      <c r="I314" s="170"/>
      <c r="L314" s="165"/>
      <c r="M314" s="171"/>
      <c r="N314" s="172"/>
      <c r="O314" s="172"/>
      <c r="P314" s="172"/>
      <c r="Q314" s="172"/>
      <c r="R314" s="172"/>
      <c r="S314" s="172"/>
      <c r="T314" s="173"/>
      <c r="AT314" s="167" t="s">
        <v>138</v>
      </c>
      <c r="AU314" s="167" t="s">
        <v>136</v>
      </c>
      <c r="AV314" s="13" t="s">
        <v>136</v>
      </c>
      <c r="AW314" s="13" t="s">
        <v>29</v>
      </c>
      <c r="AX314" s="13" t="s">
        <v>80</v>
      </c>
      <c r="AY314" s="167" t="s">
        <v>127</v>
      </c>
    </row>
    <row r="315" spans="1:65" s="2" customFormat="1" ht="24.2" customHeight="1">
      <c r="A315" s="33"/>
      <c r="B315" s="150"/>
      <c r="C315" s="151" t="s">
        <v>7</v>
      </c>
      <c r="D315" s="151" t="s">
        <v>131</v>
      </c>
      <c r="E315" s="152" t="s">
        <v>744</v>
      </c>
      <c r="F315" s="153" t="s">
        <v>745</v>
      </c>
      <c r="G315" s="154" t="s">
        <v>134</v>
      </c>
      <c r="H315" s="155">
        <v>24</v>
      </c>
      <c r="I315" s="156"/>
      <c r="J315" s="157">
        <f>ROUND(I315*H315,2)</f>
        <v>0</v>
      </c>
      <c r="K315" s="158"/>
      <c r="L315" s="34"/>
      <c r="M315" s="159" t="s">
        <v>1</v>
      </c>
      <c r="N315" s="160" t="s">
        <v>38</v>
      </c>
      <c r="O315" s="61"/>
      <c r="P315" s="161">
        <f>O315*H315</f>
        <v>0</v>
      </c>
      <c r="Q315" s="161">
        <v>8.1999999999999998E-4</v>
      </c>
      <c r="R315" s="161">
        <f>Q315*H315</f>
        <v>1.968E-2</v>
      </c>
      <c r="S315" s="161">
        <v>0</v>
      </c>
      <c r="T315" s="162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63" t="s">
        <v>169</v>
      </c>
      <c r="AT315" s="163" t="s">
        <v>131</v>
      </c>
      <c r="AU315" s="163" t="s">
        <v>136</v>
      </c>
      <c r="AY315" s="17" t="s">
        <v>127</v>
      </c>
      <c r="BE315" s="164">
        <f>IF(N315="základná",J315,0)</f>
        <v>0</v>
      </c>
      <c r="BF315" s="164">
        <f>IF(N315="znížená",J315,0)</f>
        <v>0</v>
      </c>
      <c r="BG315" s="164">
        <f>IF(N315="zákl. prenesená",J315,0)</f>
        <v>0</v>
      </c>
      <c r="BH315" s="164">
        <f>IF(N315="zníž. prenesená",J315,0)</f>
        <v>0</v>
      </c>
      <c r="BI315" s="164">
        <f>IF(N315="nulová",J315,0)</f>
        <v>0</v>
      </c>
      <c r="BJ315" s="17" t="s">
        <v>136</v>
      </c>
      <c r="BK315" s="164">
        <f>ROUND(I315*H315,2)</f>
        <v>0</v>
      </c>
      <c r="BL315" s="17" t="s">
        <v>169</v>
      </c>
      <c r="BM315" s="163" t="s">
        <v>746</v>
      </c>
    </row>
    <row r="316" spans="1:65" s="2" customFormat="1" ht="21.75" customHeight="1">
      <c r="A316" s="33"/>
      <c r="B316" s="150"/>
      <c r="C316" s="151" t="s">
        <v>193</v>
      </c>
      <c r="D316" s="151" t="s">
        <v>131</v>
      </c>
      <c r="E316" s="152" t="s">
        <v>747</v>
      </c>
      <c r="F316" s="153" t="s">
        <v>748</v>
      </c>
      <c r="G316" s="154" t="s">
        <v>134</v>
      </c>
      <c r="H316" s="155">
        <v>24</v>
      </c>
      <c r="I316" s="156"/>
      <c r="J316" s="157">
        <f>ROUND(I316*H316,2)</f>
        <v>0</v>
      </c>
      <c r="K316" s="158"/>
      <c r="L316" s="34"/>
      <c r="M316" s="159" t="s">
        <v>1</v>
      </c>
      <c r="N316" s="160" t="s">
        <v>38</v>
      </c>
      <c r="O316" s="61"/>
      <c r="P316" s="161">
        <f>O316*H316</f>
        <v>0</v>
      </c>
      <c r="Q316" s="161">
        <v>4.2000000000000002E-4</v>
      </c>
      <c r="R316" s="161">
        <f>Q316*H316</f>
        <v>1.008E-2</v>
      </c>
      <c r="S316" s="161">
        <v>0</v>
      </c>
      <c r="T316" s="162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63" t="s">
        <v>169</v>
      </c>
      <c r="AT316" s="163" t="s">
        <v>131</v>
      </c>
      <c r="AU316" s="163" t="s">
        <v>136</v>
      </c>
      <c r="AY316" s="17" t="s">
        <v>127</v>
      </c>
      <c r="BE316" s="164">
        <f>IF(N316="základná",J316,0)</f>
        <v>0</v>
      </c>
      <c r="BF316" s="164">
        <f>IF(N316="znížená",J316,0)</f>
        <v>0</v>
      </c>
      <c r="BG316" s="164">
        <f>IF(N316="zákl. prenesená",J316,0)</f>
        <v>0</v>
      </c>
      <c r="BH316" s="164">
        <f>IF(N316="zníž. prenesená",J316,0)</f>
        <v>0</v>
      </c>
      <c r="BI316" s="164">
        <f>IF(N316="nulová",J316,0)</f>
        <v>0</v>
      </c>
      <c r="BJ316" s="17" t="s">
        <v>136</v>
      </c>
      <c r="BK316" s="164">
        <f>ROUND(I316*H316,2)</f>
        <v>0</v>
      </c>
      <c r="BL316" s="17" t="s">
        <v>169</v>
      </c>
      <c r="BM316" s="163" t="s">
        <v>749</v>
      </c>
    </row>
    <row r="317" spans="1:65" s="2" customFormat="1" ht="24.2" customHeight="1">
      <c r="A317" s="33"/>
      <c r="B317" s="150"/>
      <c r="C317" s="151" t="s">
        <v>219</v>
      </c>
      <c r="D317" s="151" t="s">
        <v>131</v>
      </c>
      <c r="E317" s="152" t="s">
        <v>750</v>
      </c>
      <c r="F317" s="153" t="s">
        <v>751</v>
      </c>
      <c r="G317" s="154" t="s">
        <v>152</v>
      </c>
      <c r="H317" s="155">
        <v>126</v>
      </c>
      <c r="I317" s="156"/>
      <c r="J317" s="157">
        <f>ROUND(I317*H317,2)</f>
        <v>0</v>
      </c>
      <c r="K317" s="158"/>
      <c r="L317" s="34"/>
      <c r="M317" s="159" t="s">
        <v>1</v>
      </c>
      <c r="N317" s="160" t="s">
        <v>38</v>
      </c>
      <c r="O317" s="61"/>
      <c r="P317" s="161">
        <f>O317*H317</f>
        <v>0</v>
      </c>
      <c r="Q317" s="161">
        <v>1.67E-3</v>
      </c>
      <c r="R317" s="161">
        <f>Q317*H317</f>
        <v>0.21042</v>
      </c>
      <c r="S317" s="161">
        <v>0</v>
      </c>
      <c r="T317" s="162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63" t="s">
        <v>169</v>
      </c>
      <c r="AT317" s="163" t="s">
        <v>131</v>
      </c>
      <c r="AU317" s="163" t="s">
        <v>136</v>
      </c>
      <c r="AY317" s="17" t="s">
        <v>127</v>
      </c>
      <c r="BE317" s="164">
        <f>IF(N317="základná",J317,0)</f>
        <v>0</v>
      </c>
      <c r="BF317" s="164">
        <f>IF(N317="znížená",J317,0)</f>
        <v>0</v>
      </c>
      <c r="BG317" s="164">
        <f>IF(N317="zákl. prenesená",J317,0)</f>
        <v>0</v>
      </c>
      <c r="BH317" s="164">
        <f>IF(N317="zníž. prenesená",J317,0)</f>
        <v>0</v>
      </c>
      <c r="BI317" s="164">
        <f>IF(N317="nulová",J317,0)</f>
        <v>0</v>
      </c>
      <c r="BJ317" s="17" t="s">
        <v>136</v>
      </c>
      <c r="BK317" s="164">
        <f>ROUND(I317*H317,2)</f>
        <v>0</v>
      </c>
      <c r="BL317" s="17" t="s">
        <v>169</v>
      </c>
      <c r="BM317" s="163" t="s">
        <v>752</v>
      </c>
    </row>
    <row r="318" spans="1:65" s="13" customFormat="1" ht="11.25">
      <c r="B318" s="165"/>
      <c r="D318" s="166" t="s">
        <v>138</v>
      </c>
      <c r="E318" s="167" t="s">
        <v>1</v>
      </c>
      <c r="F318" s="168" t="s">
        <v>753</v>
      </c>
      <c r="H318" s="169">
        <v>126</v>
      </c>
      <c r="I318" s="170"/>
      <c r="L318" s="165"/>
      <c r="M318" s="171"/>
      <c r="N318" s="172"/>
      <c r="O318" s="172"/>
      <c r="P318" s="172"/>
      <c r="Q318" s="172"/>
      <c r="R318" s="172"/>
      <c r="S318" s="172"/>
      <c r="T318" s="173"/>
      <c r="AT318" s="167" t="s">
        <v>138</v>
      </c>
      <c r="AU318" s="167" t="s">
        <v>136</v>
      </c>
      <c r="AV318" s="13" t="s">
        <v>136</v>
      </c>
      <c r="AW318" s="13" t="s">
        <v>29</v>
      </c>
      <c r="AX318" s="13" t="s">
        <v>80</v>
      </c>
      <c r="AY318" s="167" t="s">
        <v>127</v>
      </c>
    </row>
    <row r="319" spans="1:65" s="2" customFormat="1" ht="24.2" customHeight="1">
      <c r="A319" s="33"/>
      <c r="B319" s="150"/>
      <c r="C319" s="151" t="s">
        <v>235</v>
      </c>
      <c r="D319" s="151" t="s">
        <v>131</v>
      </c>
      <c r="E319" s="152" t="s">
        <v>754</v>
      </c>
      <c r="F319" s="153" t="s">
        <v>755</v>
      </c>
      <c r="G319" s="154" t="s">
        <v>134</v>
      </c>
      <c r="H319" s="155">
        <v>8</v>
      </c>
      <c r="I319" s="156"/>
      <c r="J319" s="157">
        <f>ROUND(I319*H319,2)</f>
        <v>0</v>
      </c>
      <c r="K319" s="158"/>
      <c r="L319" s="34"/>
      <c r="M319" s="159" t="s">
        <v>1</v>
      </c>
      <c r="N319" s="160" t="s">
        <v>38</v>
      </c>
      <c r="O319" s="61"/>
      <c r="P319" s="161">
        <f>O319*H319</f>
        <v>0</v>
      </c>
      <c r="Q319" s="161">
        <v>3.6000000000000002E-4</v>
      </c>
      <c r="R319" s="161">
        <f>Q319*H319</f>
        <v>2.8800000000000002E-3</v>
      </c>
      <c r="S319" s="161">
        <v>0</v>
      </c>
      <c r="T319" s="162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63" t="s">
        <v>169</v>
      </c>
      <c r="AT319" s="163" t="s">
        <v>131</v>
      </c>
      <c r="AU319" s="163" t="s">
        <v>136</v>
      </c>
      <c r="AY319" s="17" t="s">
        <v>127</v>
      </c>
      <c r="BE319" s="164">
        <f>IF(N319="základná",J319,0)</f>
        <v>0</v>
      </c>
      <c r="BF319" s="164">
        <f>IF(N319="znížená",J319,0)</f>
        <v>0</v>
      </c>
      <c r="BG319" s="164">
        <f>IF(N319="zákl. prenesená",J319,0)</f>
        <v>0</v>
      </c>
      <c r="BH319" s="164">
        <f>IF(N319="zníž. prenesená",J319,0)</f>
        <v>0</v>
      </c>
      <c r="BI319" s="164">
        <f>IF(N319="nulová",J319,0)</f>
        <v>0</v>
      </c>
      <c r="BJ319" s="17" t="s">
        <v>136</v>
      </c>
      <c r="BK319" s="164">
        <f>ROUND(I319*H319,2)</f>
        <v>0</v>
      </c>
      <c r="BL319" s="17" t="s">
        <v>169</v>
      </c>
      <c r="BM319" s="163" t="s">
        <v>756</v>
      </c>
    </row>
    <row r="320" spans="1:65" s="12" customFormat="1" ht="22.9" customHeight="1">
      <c r="B320" s="137"/>
      <c r="D320" s="138" t="s">
        <v>71</v>
      </c>
      <c r="E320" s="148" t="s">
        <v>466</v>
      </c>
      <c r="F320" s="148" t="s">
        <v>467</v>
      </c>
      <c r="I320" s="140"/>
      <c r="J320" s="149">
        <f>BK320</f>
        <v>0</v>
      </c>
      <c r="L320" s="137"/>
      <c r="M320" s="142"/>
      <c r="N320" s="143"/>
      <c r="O320" s="143"/>
      <c r="P320" s="144">
        <f>SUM(P321:P324)</f>
        <v>0</v>
      </c>
      <c r="Q320" s="143"/>
      <c r="R320" s="144">
        <f>SUM(R321:R324)</f>
        <v>0</v>
      </c>
      <c r="S320" s="143"/>
      <c r="T320" s="145">
        <f>SUM(T321:T324)</f>
        <v>77.84</v>
      </c>
      <c r="AR320" s="138" t="s">
        <v>136</v>
      </c>
      <c r="AT320" s="146" t="s">
        <v>71</v>
      </c>
      <c r="AU320" s="146" t="s">
        <v>80</v>
      </c>
      <c r="AY320" s="138" t="s">
        <v>127</v>
      </c>
      <c r="BK320" s="147">
        <f>SUM(BK321:BK324)</f>
        <v>0</v>
      </c>
    </row>
    <row r="321" spans="1:65" s="2" customFormat="1" ht="37.9" customHeight="1">
      <c r="A321" s="33"/>
      <c r="B321" s="150"/>
      <c r="C321" s="151" t="s">
        <v>374</v>
      </c>
      <c r="D321" s="151" t="s">
        <v>131</v>
      </c>
      <c r="E321" s="152" t="s">
        <v>757</v>
      </c>
      <c r="F321" s="153" t="s">
        <v>758</v>
      </c>
      <c r="G321" s="154" t="s">
        <v>166</v>
      </c>
      <c r="H321" s="155">
        <v>973</v>
      </c>
      <c r="I321" s="156"/>
      <c r="J321" s="157">
        <f>ROUND(I321*H321,2)</f>
        <v>0</v>
      </c>
      <c r="K321" s="158"/>
      <c r="L321" s="34"/>
      <c r="M321" s="159" t="s">
        <v>1</v>
      </c>
      <c r="N321" s="160" t="s">
        <v>38</v>
      </c>
      <c r="O321" s="61"/>
      <c r="P321" s="161">
        <f>O321*H321</f>
        <v>0</v>
      </c>
      <c r="Q321" s="161">
        <v>0</v>
      </c>
      <c r="R321" s="161">
        <f>Q321*H321</f>
        <v>0</v>
      </c>
      <c r="S321" s="161">
        <v>0.08</v>
      </c>
      <c r="T321" s="162">
        <f>S321*H321</f>
        <v>77.84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63" t="s">
        <v>169</v>
      </c>
      <c r="AT321" s="163" t="s">
        <v>131</v>
      </c>
      <c r="AU321" s="163" t="s">
        <v>136</v>
      </c>
      <c r="AY321" s="17" t="s">
        <v>127</v>
      </c>
      <c r="BE321" s="164">
        <f>IF(N321="základná",J321,0)</f>
        <v>0</v>
      </c>
      <c r="BF321" s="164">
        <f>IF(N321="znížená",J321,0)</f>
        <v>0</v>
      </c>
      <c r="BG321" s="164">
        <f>IF(N321="zákl. prenesená",J321,0)</f>
        <v>0</v>
      </c>
      <c r="BH321" s="164">
        <f>IF(N321="zníž. prenesená",J321,0)</f>
        <v>0</v>
      </c>
      <c r="BI321" s="164">
        <f>IF(N321="nulová",J321,0)</f>
        <v>0</v>
      </c>
      <c r="BJ321" s="17" t="s">
        <v>136</v>
      </c>
      <c r="BK321" s="164">
        <f>ROUND(I321*H321,2)</f>
        <v>0</v>
      </c>
      <c r="BL321" s="17" t="s">
        <v>169</v>
      </c>
      <c r="BM321" s="163" t="s">
        <v>759</v>
      </c>
    </row>
    <row r="322" spans="1:65" s="13" customFormat="1" ht="11.25">
      <c r="B322" s="165"/>
      <c r="D322" s="166" t="s">
        <v>138</v>
      </c>
      <c r="E322" s="167" t="s">
        <v>1</v>
      </c>
      <c r="F322" s="168" t="s">
        <v>731</v>
      </c>
      <c r="H322" s="169">
        <v>889</v>
      </c>
      <c r="I322" s="170"/>
      <c r="L322" s="165"/>
      <c r="M322" s="171"/>
      <c r="N322" s="172"/>
      <c r="O322" s="172"/>
      <c r="P322" s="172"/>
      <c r="Q322" s="172"/>
      <c r="R322" s="172"/>
      <c r="S322" s="172"/>
      <c r="T322" s="173"/>
      <c r="AT322" s="167" t="s">
        <v>138</v>
      </c>
      <c r="AU322" s="167" t="s">
        <v>136</v>
      </c>
      <c r="AV322" s="13" t="s">
        <v>136</v>
      </c>
      <c r="AW322" s="13" t="s">
        <v>29</v>
      </c>
      <c r="AX322" s="13" t="s">
        <v>72</v>
      </c>
      <c r="AY322" s="167" t="s">
        <v>127</v>
      </c>
    </row>
    <row r="323" spans="1:65" s="13" customFormat="1" ht="11.25">
      <c r="B323" s="165"/>
      <c r="D323" s="166" t="s">
        <v>138</v>
      </c>
      <c r="E323" s="167" t="s">
        <v>1</v>
      </c>
      <c r="F323" s="168" t="s">
        <v>707</v>
      </c>
      <c r="H323" s="169">
        <v>84</v>
      </c>
      <c r="I323" s="170"/>
      <c r="L323" s="165"/>
      <c r="M323" s="171"/>
      <c r="N323" s="172"/>
      <c r="O323" s="172"/>
      <c r="P323" s="172"/>
      <c r="Q323" s="172"/>
      <c r="R323" s="172"/>
      <c r="S323" s="172"/>
      <c r="T323" s="173"/>
      <c r="AT323" s="167" t="s">
        <v>138</v>
      </c>
      <c r="AU323" s="167" t="s">
        <v>136</v>
      </c>
      <c r="AV323" s="13" t="s">
        <v>136</v>
      </c>
      <c r="AW323" s="13" t="s">
        <v>29</v>
      </c>
      <c r="AX323" s="13" t="s">
        <v>72</v>
      </c>
      <c r="AY323" s="167" t="s">
        <v>127</v>
      </c>
    </row>
    <row r="324" spans="1:65" s="14" customFormat="1" ht="11.25">
      <c r="B324" s="185"/>
      <c r="D324" s="166" t="s">
        <v>138</v>
      </c>
      <c r="E324" s="186" t="s">
        <v>1</v>
      </c>
      <c r="F324" s="187" t="s">
        <v>156</v>
      </c>
      <c r="H324" s="188">
        <v>973</v>
      </c>
      <c r="I324" s="189"/>
      <c r="L324" s="185"/>
      <c r="M324" s="190"/>
      <c r="N324" s="191"/>
      <c r="O324" s="191"/>
      <c r="P324" s="191"/>
      <c r="Q324" s="191"/>
      <c r="R324" s="191"/>
      <c r="S324" s="191"/>
      <c r="T324" s="192"/>
      <c r="AT324" s="186" t="s">
        <v>138</v>
      </c>
      <c r="AU324" s="186" t="s">
        <v>136</v>
      </c>
      <c r="AV324" s="14" t="s">
        <v>135</v>
      </c>
      <c r="AW324" s="14" t="s">
        <v>29</v>
      </c>
      <c r="AX324" s="14" t="s">
        <v>80</v>
      </c>
      <c r="AY324" s="186" t="s">
        <v>127</v>
      </c>
    </row>
    <row r="325" spans="1:65" s="12" customFormat="1" ht="22.9" customHeight="1">
      <c r="B325" s="137"/>
      <c r="D325" s="138" t="s">
        <v>71</v>
      </c>
      <c r="E325" s="148" t="s">
        <v>760</v>
      </c>
      <c r="F325" s="148" t="s">
        <v>761</v>
      </c>
      <c r="I325" s="140"/>
      <c r="J325" s="149">
        <f>BK325</f>
        <v>0</v>
      </c>
      <c r="L325" s="137"/>
      <c r="M325" s="142"/>
      <c r="N325" s="143"/>
      <c r="O325" s="143"/>
      <c r="P325" s="144">
        <f>SUM(P326:P330)</f>
        <v>0</v>
      </c>
      <c r="Q325" s="143"/>
      <c r="R325" s="144">
        <f>SUM(R326:R330)</f>
        <v>0.217</v>
      </c>
      <c r="S325" s="143"/>
      <c r="T325" s="145">
        <f>SUM(T326:T330)</f>
        <v>0</v>
      </c>
      <c r="AR325" s="138" t="s">
        <v>136</v>
      </c>
      <c r="AT325" s="146" t="s">
        <v>71</v>
      </c>
      <c r="AU325" s="146" t="s">
        <v>80</v>
      </c>
      <c r="AY325" s="138" t="s">
        <v>127</v>
      </c>
      <c r="BK325" s="147">
        <f>SUM(BK326:BK330)</f>
        <v>0</v>
      </c>
    </row>
    <row r="326" spans="1:65" s="2" customFormat="1" ht="24.2" customHeight="1">
      <c r="A326" s="33"/>
      <c r="B326" s="150"/>
      <c r="C326" s="151" t="s">
        <v>762</v>
      </c>
      <c r="D326" s="151" t="s">
        <v>131</v>
      </c>
      <c r="E326" s="152" t="s">
        <v>763</v>
      </c>
      <c r="F326" s="153" t="s">
        <v>764</v>
      </c>
      <c r="G326" s="154" t="s">
        <v>134</v>
      </c>
      <c r="H326" s="155">
        <v>434</v>
      </c>
      <c r="I326" s="156"/>
      <c r="J326" s="157">
        <f>ROUND(I326*H326,2)</f>
        <v>0</v>
      </c>
      <c r="K326" s="158"/>
      <c r="L326" s="34"/>
      <c r="M326" s="159" t="s">
        <v>1</v>
      </c>
      <c r="N326" s="160" t="s">
        <v>38</v>
      </c>
      <c r="O326" s="61"/>
      <c r="P326" s="161">
        <f>O326*H326</f>
        <v>0</v>
      </c>
      <c r="Q326" s="161">
        <v>5.0000000000000001E-4</v>
      </c>
      <c r="R326" s="161">
        <f>Q326*H326</f>
        <v>0.217</v>
      </c>
      <c r="S326" s="161">
        <v>0</v>
      </c>
      <c r="T326" s="162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63" t="s">
        <v>169</v>
      </c>
      <c r="AT326" s="163" t="s">
        <v>131</v>
      </c>
      <c r="AU326" s="163" t="s">
        <v>136</v>
      </c>
      <c r="AY326" s="17" t="s">
        <v>127</v>
      </c>
      <c r="BE326" s="164">
        <f>IF(N326="základná",J326,0)</f>
        <v>0</v>
      </c>
      <c r="BF326" s="164">
        <f>IF(N326="znížená",J326,0)</f>
        <v>0</v>
      </c>
      <c r="BG326" s="164">
        <f>IF(N326="zákl. prenesená",J326,0)</f>
        <v>0</v>
      </c>
      <c r="BH326" s="164">
        <f>IF(N326="zníž. prenesená",J326,0)</f>
        <v>0</v>
      </c>
      <c r="BI326" s="164">
        <f>IF(N326="nulová",J326,0)</f>
        <v>0</v>
      </c>
      <c r="BJ326" s="17" t="s">
        <v>136</v>
      </c>
      <c r="BK326" s="164">
        <f>ROUND(I326*H326,2)</f>
        <v>0</v>
      </c>
      <c r="BL326" s="17" t="s">
        <v>169</v>
      </c>
      <c r="BM326" s="163" t="s">
        <v>765</v>
      </c>
    </row>
    <row r="327" spans="1:65" s="13" customFormat="1" ht="11.25">
      <c r="B327" s="165"/>
      <c r="D327" s="166" t="s">
        <v>138</v>
      </c>
      <c r="E327" s="167" t="s">
        <v>1</v>
      </c>
      <c r="F327" s="168" t="s">
        <v>766</v>
      </c>
      <c r="H327" s="169">
        <v>294</v>
      </c>
      <c r="I327" s="170"/>
      <c r="L327" s="165"/>
      <c r="M327" s="171"/>
      <c r="N327" s="172"/>
      <c r="O327" s="172"/>
      <c r="P327" s="172"/>
      <c r="Q327" s="172"/>
      <c r="R327" s="172"/>
      <c r="S327" s="172"/>
      <c r="T327" s="173"/>
      <c r="AT327" s="167" t="s">
        <v>138</v>
      </c>
      <c r="AU327" s="167" t="s">
        <v>136</v>
      </c>
      <c r="AV327" s="13" t="s">
        <v>136</v>
      </c>
      <c r="AW327" s="13" t="s">
        <v>29</v>
      </c>
      <c r="AX327" s="13" t="s">
        <v>72</v>
      </c>
      <c r="AY327" s="167" t="s">
        <v>127</v>
      </c>
    </row>
    <row r="328" spans="1:65" s="13" customFormat="1" ht="11.25">
      <c r="B328" s="165"/>
      <c r="D328" s="166" t="s">
        <v>138</v>
      </c>
      <c r="E328" s="167" t="s">
        <v>1</v>
      </c>
      <c r="F328" s="168" t="s">
        <v>767</v>
      </c>
      <c r="H328" s="169">
        <v>140</v>
      </c>
      <c r="I328" s="170"/>
      <c r="L328" s="165"/>
      <c r="M328" s="171"/>
      <c r="N328" s="172"/>
      <c r="O328" s="172"/>
      <c r="P328" s="172"/>
      <c r="Q328" s="172"/>
      <c r="R328" s="172"/>
      <c r="S328" s="172"/>
      <c r="T328" s="173"/>
      <c r="AT328" s="167" t="s">
        <v>138</v>
      </c>
      <c r="AU328" s="167" t="s">
        <v>136</v>
      </c>
      <c r="AV328" s="13" t="s">
        <v>136</v>
      </c>
      <c r="AW328" s="13" t="s">
        <v>29</v>
      </c>
      <c r="AX328" s="13" t="s">
        <v>72</v>
      </c>
      <c r="AY328" s="167" t="s">
        <v>127</v>
      </c>
    </row>
    <row r="329" spans="1:65" s="14" customFormat="1" ht="11.25">
      <c r="B329" s="185"/>
      <c r="D329" s="166" t="s">
        <v>138</v>
      </c>
      <c r="E329" s="186" t="s">
        <v>1</v>
      </c>
      <c r="F329" s="187" t="s">
        <v>156</v>
      </c>
      <c r="H329" s="188">
        <v>434</v>
      </c>
      <c r="I329" s="189"/>
      <c r="L329" s="185"/>
      <c r="M329" s="190"/>
      <c r="N329" s="191"/>
      <c r="O329" s="191"/>
      <c r="P329" s="191"/>
      <c r="Q329" s="191"/>
      <c r="R329" s="191"/>
      <c r="S329" s="191"/>
      <c r="T329" s="192"/>
      <c r="AT329" s="186" t="s">
        <v>138</v>
      </c>
      <c r="AU329" s="186" t="s">
        <v>136</v>
      </c>
      <c r="AV329" s="14" t="s">
        <v>135</v>
      </c>
      <c r="AW329" s="14" t="s">
        <v>29</v>
      </c>
      <c r="AX329" s="14" t="s">
        <v>80</v>
      </c>
      <c r="AY329" s="186" t="s">
        <v>127</v>
      </c>
    </row>
    <row r="330" spans="1:65" s="2" customFormat="1" ht="16.5" customHeight="1">
      <c r="A330" s="33"/>
      <c r="B330" s="150"/>
      <c r="C330" s="174" t="s">
        <v>768</v>
      </c>
      <c r="D330" s="174" t="s">
        <v>141</v>
      </c>
      <c r="E330" s="175" t="s">
        <v>769</v>
      </c>
      <c r="F330" s="176" t="s">
        <v>770</v>
      </c>
      <c r="G330" s="177" t="s">
        <v>1</v>
      </c>
      <c r="H330" s="178">
        <v>434</v>
      </c>
      <c r="I330" s="179"/>
      <c r="J330" s="180">
        <f>ROUND(I330*H330,2)</f>
        <v>0</v>
      </c>
      <c r="K330" s="181"/>
      <c r="L330" s="182"/>
      <c r="M330" s="183" t="s">
        <v>1</v>
      </c>
      <c r="N330" s="184" t="s">
        <v>38</v>
      </c>
      <c r="O330" s="61"/>
      <c r="P330" s="161">
        <f>O330*H330</f>
        <v>0</v>
      </c>
      <c r="Q330" s="161">
        <v>0</v>
      </c>
      <c r="R330" s="161">
        <f>Q330*H330</f>
        <v>0</v>
      </c>
      <c r="S330" s="161">
        <v>0</v>
      </c>
      <c r="T330" s="162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63" t="s">
        <v>284</v>
      </c>
      <c r="AT330" s="163" t="s">
        <v>141</v>
      </c>
      <c r="AU330" s="163" t="s">
        <v>136</v>
      </c>
      <c r="AY330" s="17" t="s">
        <v>127</v>
      </c>
      <c r="BE330" s="164">
        <f>IF(N330="základná",J330,0)</f>
        <v>0</v>
      </c>
      <c r="BF330" s="164">
        <f>IF(N330="znížená",J330,0)</f>
        <v>0</v>
      </c>
      <c r="BG330" s="164">
        <f>IF(N330="zákl. prenesená",J330,0)</f>
        <v>0</v>
      </c>
      <c r="BH330" s="164">
        <f>IF(N330="zníž. prenesená",J330,0)</f>
        <v>0</v>
      </c>
      <c r="BI330" s="164">
        <f>IF(N330="nulová",J330,0)</f>
        <v>0</v>
      </c>
      <c r="BJ330" s="17" t="s">
        <v>136</v>
      </c>
      <c r="BK330" s="164">
        <f>ROUND(I330*H330,2)</f>
        <v>0</v>
      </c>
      <c r="BL330" s="17" t="s">
        <v>169</v>
      </c>
      <c r="BM330" s="163" t="s">
        <v>771</v>
      </c>
    </row>
    <row r="331" spans="1:65" s="12" customFormat="1" ht="22.9" customHeight="1">
      <c r="B331" s="137"/>
      <c r="D331" s="138" t="s">
        <v>71</v>
      </c>
      <c r="E331" s="148" t="s">
        <v>291</v>
      </c>
      <c r="F331" s="148" t="s">
        <v>292</v>
      </c>
      <c r="I331" s="140"/>
      <c r="J331" s="149">
        <f>BK331</f>
        <v>0</v>
      </c>
      <c r="L331" s="137"/>
      <c r="M331" s="142"/>
      <c r="N331" s="143"/>
      <c r="O331" s="143"/>
      <c r="P331" s="144">
        <f>SUM(P332:P355)</f>
        <v>0</v>
      </c>
      <c r="Q331" s="143"/>
      <c r="R331" s="144">
        <f>SUM(R332:R355)</f>
        <v>9.0210500000000007</v>
      </c>
      <c r="S331" s="143"/>
      <c r="T331" s="145">
        <f>SUM(T332:T355)</f>
        <v>0</v>
      </c>
      <c r="AR331" s="138" t="s">
        <v>136</v>
      </c>
      <c r="AT331" s="146" t="s">
        <v>71</v>
      </c>
      <c r="AU331" s="146" t="s">
        <v>80</v>
      </c>
      <c r="AY331" s="138" t="s">
        <v>127</v>
      </c>
      <c r="BK331" s="147">
        <f>SUM(BK332:BK355)</f>
        <v>0</v>
      </c>
    </row>
    <row r="332" spans="1:65" s="2" customFormat="1" ht="33" customHeight="1">
      <c r="A332" s="33"/>
      <c r="B332" s="150"/>
      <c r="C332" s="151" t="s">
        <v>281</v>
      </c>
      <c r="D332" s="151" t="s">
        <v>131</v>
      </c>
      <c r="E332" s="152" t="s">
        <v>772</v>
      </c>
      <c r="F332" s="153" t="s">
        <v>773</v>
      </c>
      <c r="G332" s="154" t="s">
        <v>166</v>
      </c>
      <c r="H332" s="155">
        <v>804</v>
      </c>
      <c r="I332" s="156"/>
      <c r="J332" s="157">
        <f>ROUND(I332*H332,2)</f>
        <v>0</v>
      </c>
      <c r="K332" s="158"/>
      <c r="L332" s="34"/>
      <c r="M332" s="159" t="s">
        <v>1</v>
      </c>
      <c r="N332" s="160" t="s">
        <v>38</v>
      </c>
      <c r="O332" s="61"/>
      <c r="P332" s="161">
        <f>O332*H332</f>
        <v>0</v>
      </c>
      <c r="Q332" s="161">
        <v>4.0000000000000002E-4</v>
      </c>
      <c r="R332" s="161">
        <f>Q332*H332</f>
        <v>0.3216</v>
      </c>
      <c r="S332" s="161">
        <v>0</v>
      </c>
      <c r="T332" s="162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63" t="s">
        <v>169</v>
      </c>
      <c r="AT332" s="163" t="s">
        <v>131</v>
      </c>
      <c r="AU332" s="163" t="s">
        <v>136</v>
      </c>
      <c r="AY332" s="17" t="s">
        <v>127</v>
      </c>
      <c r="BE332" s="164">
        <f>IF(N332="základná",J332,0)</f>
        <v>0</v>
      </c>
      <c r="BF332" s="164">
        <f>IF(N332="znížená",J332,0)</f>
        <v>0</v>
      </c>
      <c r="BG332" s="164">
        <f>IF(N332="zákl. prenesená",J332,0)</f>
        <v>0</v>
      </c>
      <c r="BH332" s="164">
        <f>IF(N332="zníž. prenesená",J332,0)</f>
        <v>0</v>
      </c>
      <c r="BI332" s="164">
        <f>IF(N332="nulová",J332,0)</f>
        <v>0</v>
      </c>
      <c r="BJ332" s="17" t="s">
        <v>136</v>
      </c>
      <c r="BK332" s="164">
        <f>ROUND(I332*H332,2)</f>
        <v>0</v>
      </c>
      <c r="BL332" s="17" t="s">
        <v>169</v>
      </c>
      <c r="BM332" s="163" t="s">
        <v>774</v>
      </c>
    </row>
    <row r="333" spans="1:65" s="13" customFormat="1" ht="11.25">
      <c r="B333" s="165"/>
      <c r="D333" s="166" t="s">
        <v>138</v>
      </c>
      <c r="E333" s="167" t="s">
        <v>1</v>
      </c>
      <c r="F333" s="168" t="s">
        <v>775</v>
      </c>
      <c r="H333" s="169">
        <v>630</v>
      </c>
      <c r="I333" s="170"/>
      <c r="L333" s="165"/>
      <c r="M333" s="171"/>
      <c r="N333" s="172"/>
      <c r="O333" s="172"/>
      <c r="P333" s="172"/>
      <c r="Q333" s="172"/>
      <c r="R333" s="172"/>
      <c r="S333" s="172"/>
      <c r="T333" s="173"/>
      <c r="AT333" s="167" t="s">
        <v>138</v>
      </c>
      <c r="AU333" s="167" t="s">
        <v>136</v>
      </c>
      <c r="AV333" s="13" t="s">
        <v>136</v>
      </c>
      <c r="AW333" s="13" t="s">
        <v>29</v>
      </c>
      <c r="AX333" s="13" t="s">
        <v>72</v>
      </c>
      <c r="AY333" s="167" t="s">
        <v>127</v>
      </c>
    </row>
    <row r="334" spans="1:65" s="13" customFormat="1" ht="11.25">
      <c r="B334" s="165"/>
      <c r="D334" s="166" t="s">
        <v>138</v>
      </c>
      <c r="E334" s="167" t="s">
        <v>1</v>
      </c>
      <c r="F334" s="168" t="s">
        <v>776</v>
      </c>
      <c r="H334" s="169">
        <v>126</v>
      </c>
      <c r="I334" s="170"/>
      <c r="L334" s="165"/>
      <c r="M334" s="171"/>
      <c r="N334" s="172"/>
      <c r="O334" s="172"/>
      <c r="P334" s="172"/>
      <c r="Q334" s="172"/>
      <c r="R334" s="172"/>
      <c r="S334" s="172"/>
      <c r="T334" s="173"/>
      <c r="AT334" s="167" t="s">
        <v>138</v>
      </c>
      <c r="AU334" s="167" t="s">
        <v>136</v>
      </c>
      <c r="AV334" s="13" t="s">
        <v>136</v>
      </c>
      <c r="AW334" s="13" t="s">
        <v>29</v>
      </c>
      <c r="AX334" s="13" t="s">
        <v>72</v>
      </c>
      <c r="AY334" s="167" t="s">
        <v>127</v>
      </c>
    </row>
    <row r="335" spans="1:65" s="13" customFormat="1" ht="11.25">
      <c r="B335" s="165"/>
      <c r="D335" s="166" t="s">
        <v>138</v>
      </c>
      <c r="E335" s="167" t="s">
        <v>1</v>
      </c>
      <c r="F335" s="168" t="s">
        <v>777</v>
      </c>
      <c r="H335" s="169">
        <v>48</v>
      </c>
      <c r="I335" s="170"/>
      <c r="L335" s="165"/>
      <c r="M335" s="171"/>
      <c r="N335" s="172"/>
      <c r="O335" s="172"/>
      <c r="P335" s="172"/>
      <c r="Q335" s="172"/>
      <c r="R335" s="172"/>
      <c r="S335" s="172"/>
      <c r="T335" s="173"/>
      <c r="AT335" s="167" t="s">
        <v>138</v>
      </c>
      <c r="AU335" s="167" t="s">
        <v>136</v>
      </c>
      <c r="AV335" s="13" t="s">
        <v>136</v>
      </c>
      <c r="AW335" s="13" t="s">
        <v>29</v>
      </c>
      <c r="AX335" s="13" t="s">
        <v>72</v>
      </c>
      <c r="AY335" s="167" t="s">
        <v>127</v>
      </c>
    </row>
    <row r="336" spans="1:65" s="14" customFormat="1" ht="11.25">
      <c r="B336" s="185"/>
      <c r="D336" s="166" t="s">
        <v>138</v>
      </c>
      <c r="E336" s="186" t="s">
        <v>1</v>
      </c>
      <c r="F336" s="187" t="s">
        <v>156</v>
      </c>
      <c r="H336" s="188">
        <v>804</v>
      </c>
      <c r="I336" s="189"/>
      <c r="L336" s="185"/>
      <c r="M336" s="190"/>
      <c r="N336" s="191"/>
      <c r="O336" s="191"/>
      <c r="P336" s="191"/>
      <c r="Q336" s="191"/>
      <c r="R336" s="191"/>
      <c r="S336" s="191"/>
      <c r="T336" s="192"/>
      <c r="AT336" s="186" t="s">
        <v>138</v>
      </c>
      <c r="AU336" s="186" t="s">
        <v>136</v>
      </c>
      <c r="AV336" s="14" t="s">
        <v>135</v>
      </c>
      <c r="AW336" s="14" t="s">
        <v>29</v>
      </c>
      <c r="AX336" s="14" t="s">
        <v>80</v>
      </c>
      <c r="AY336" s="186" t="s">
        <v>127</v>
      </c>
    </row>
    <row r="337" spans="1:65" s="2" customFormat="1" ht="37.9" customHeight="1">
      <c r="A337" s="33"/>
      <c r="B337" s="150"/>
      <c r="C337" s="174" t="s">
        <v>287</v>
      </c>
      <c r="D337" s="174" t="s">
        <v>141</v>
      </c>
      <c r="E337" s="175" t="s">
        <v>778</v>
      </c>
      <c r="F337" s="176" t="s">
        <v>779</v>
      </c>
      <c r="G337" s="177" t="s">
        <v>166</v>
      </c>
      <c r="H337" s="178">
        <v>804</v>
      </c>
      <c r="I337" s="179"/>
      <c r="J337" s="180">
        <f>ROUND(I337*H337,2)</f>
        <v>0</v>
      </c>
      <c r="K337" s="181"/>
      <c r="L337" s="182"/>
      <c r="M337" s="183" t="s">
        <v>1</v>
      </c>
      <c r="N337" s="184" t="s">
        <v>38</v>
      </c>
      <c r="O337" s="61"/>
      <c r="P337" s="161">
        <f>O337*H337</f>
        <v>0</v>
      </c>
      <c r="Q337" s="161">
        <v>1.0580000000000001E-2</v>
      </c>
      <c r="R337" s="161">
        <f>Q337*H337</f>
        <v>8.5063200000000005</v>
      </c>
      <c r="S337" s="161">
        <v>0</v>
      </c>
      <c r="T337" s="162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3" t="s">
        <v>284</v>
      </c>
      <c r="AT337" s="163" t="s">
        <v>141</v>
      </c>
      <c r="AU337" s="163" t="s">
        <v>136</v>
      </c>
      <c r="AY337" s="17" t="s">
        <v>127</v>
      </c>
      <c r="BE337" s="164">
        <f>IF(N337="základná",J337,0)</f>
        <v>0</v>
      </c>
      <c r="BF337" s="164">
        <f>IF(N337="znížená",J337,0)</f>
        <v>0</v>
      </c>
      <c r="BG337" s="164">
        <f>IF(N337="zákl. prenesená",J337,0)</f>
        <v>0</v>
      </c>
      <c r="BH337" s="164">
        <f>IF(N337="zníž. prenesená",J337,0)</f>
        <v>0</v>
      </c>
      <c r="BI337" s="164">
        <f>IF(N337="nulová",J337,0)</f>
        <v>0</v>
      </c>
      <c r="BJ337" s="17" t="s">
        <v>136</v>
      </c>
      <c r="BK337" s="164">
        <f>ROUND(I337*H337,2)</f>
        <v>0</v>
      </c>
      <c r="BL337" s="17" t="s">
        <v>169</v>
      </c>
      <c r="BM337" s="163" t="s">
        <v>780</v>
      </c>
    </row>
    <row r="338" spans="1:65" s="2" customFormat="1" ht="16.5" customHeight="1">
      <c r="A338" s="33"/>
      <c r="B338" s="150"/>
      <c r="C338" s="151" t="s">
        <v>781</v>
      </c>
      <c r="D338" s="151" t="s">
        <v>131</v>
      </c>
      <c r="E338" s="152" t="s">
        <v>782</v>
      </c>
      <c r="F338" s="153" t="s">
        <v>783</v>
      </c>
      <c r="G338" s="154" t="s">
        <v>166</v>
      </c>
      <c r="H338" s="155">
        <v>651</v>
      </c>
      <c r="I338" s="156"/>
      <c r="J338" s="157">
        <f>ROUND(I338*H338,2)</f>
        <v>0</v>
      </c>
      <c r="K338" s="158"/>
      <c r="L338" s="34"/>
      <c r="M338" s="159" t="s">
        <v>1</v>
      </c>
      <c r="N338" s="160" t="s">
        <v>38</v>
      </c>
      <c r="O338" s="61"/>
      <c r="P338" s="161">
        <f>O338*H338</f>
        <v>0</v>
      </c>
      <c r="Q338" s="161">
        <v>1.0000000000000001E-5</v>
      </c>
      <c r="R338" s="161">
        <f>Q338*H338</f>
        <v>6.5100000000000002E-3</v>
      </c>
      <c r="S338" s="161">
        <v>0</v>
      </c>
      <c r="T338" s="162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63" t="s">
        <v>169</v>
      </c>
      <c r="AT338" s="163" t="s">
        <v>131</v>
      </c>
      <c r="AU338" s="163" t="s">
        <v>136</v>
      </c>
      <c r="AY338" s="17" t="s">
        <v>127</v>
      </c>
      <c r="BE338" s="164">
        <f>IF(N338="základná",J338,0)</f>
        <v>0</v>
      </c>
      <c r="BF338" s="164">
        <f>IF(N338="znížená",J338,0)</f>
        <v>0</v>
      </c>
      <c r="BG338" s="164">
        <f>IF(N338="zákl. prenesená",J338,0)</f>
        <v>0</v>
      </c>
      <c r="BH338" s="164">
        <f>IF(N338="zníž. prenesená",J338,0)</f>
        <v>0</v>
      </c>
      <c r="BI338" s="164">
        <f>IF(N338="nulová",J338,0)</f>
        <v>0</v>
      </c>
      <c r="BJ338" s="17" t="s">
        <v>136</v>
      </c>
      <c r="BK338" s="164">
        <f>ROUND(I338*H338,2)</f>
        <v>0</v>
      </c>
      <c r="BL338" s="17" t="s">
        <v>169</v>
      </c>
      <c r="BM338" s="163" t="s">
        <v>784</v>
      </c>
    </row>
    <row r="339" spans="1:65" s="13" customFormat="1" ht="11.25">
      <c r="B339" s="165"/>
      <c r="D339" s="166" t="s">
        <v>138</v>
      </c>
      <c r="E339" s="167" t="s">
        <v>1</v>
      </c>
      <c r="F339" s="168" t="s">
        <v>785</v>
      </c>
      <c r="H339" s="169">
        <v>441</v>
      </c>
      <c r="I339" s="170"/>
      <c r="L339" s="165"/>
      <c r="M339" s="171"/>
      <c r="N339" s="172"/>
      <c r="O339" s="172"/>
      <c r="P339" s="172"/>
      <c r="Q339" s="172"/>
      <c r="R339" s="172"/>
      <c r="S339" s="172"/>
      <c r="T339" s="173"/>
      <c r="AT339" s="167" t="s">
        <v>138</v>
      </c>
      <c r="AU339" s="167" t="s">
        <v>136</v>
      </c>
      <c r="AV339" s="13" t="s">
        <v>136</v>
      </c>
      <c r="AW339" s="13" t="s">
        <v>29</v>
      </c>
      <c r="AX339" s="13" t="s">
        <v>72</v>
      </c>
      <c r="AY339" s="167" t="s">
        <v>127</v>
      </c>
    </row>
    <row r="340" spans="1:65" s="13" customFormat="1" ht="11.25">
      <c r="B340" s="165"/>
      <c r="D340" s="166" t="s">
        <v>138</v>
      </c>
      <c r="E340" s="167" t="s">
        <v>1</v>
      </c>
      <c r="F340" s="168" t="s">
        <v>786</v>
      </c>
      <c r="H340" s="169">
        <v>210</v>
      </c>
      <c r="I340" s="170"/>
      <c r="L340" s="165"/>
      <c r="M340" s="171"/>
      <c r="N340" s="172"/>
      <c r="O340" s="172"/>
      <c r="P340" s="172"/>
      <c r="Q340" s="172"/>
      <c r="R340" s="172"/>
      <c r="S340" s="172"/>
      <c r="T340" s="173"/>
      <c r="AT340" s="167" t="s">
        <v>138</v>
      </c>
      <c r="AU340" s="167" t="s">
        <v>136</v>
      </c>
      <c r="AV340" s="13" t="s">
        <v>136</v>
      </c>
      <c r="AW340" s="13" t="s">
        <v>29</v>
      </c>
      <c r="AX340" s="13" t="s">
        <v>72</v>
      </c>
      <c r="AY340" s="167" t="s">
        <v>127</v>
      </c>
    </row>
    <row r="341" spans="1:65" s="14" customFormat="1" ht="11.25">
      <c r="B341" s="185"/>
      <c r="D341" s="166" t="s">
        <v>138</v>
      </c>
      <c r="E341" s="186" t="s">
        <v>1</v>
      </c>
      <c r="F341" s="187" t="s">
        <v>156</v>
      </c>
      <c r="H341" s="188">
        <v>651</v>
      </c>
      <c r="I341" s="189"/>
      <c r="L341" s="185"/>
      <c r="M341" s="190"/>
      <c r="N341" s="191"/>
      <c r="O341" s="191"/>
      <c r="P341" s="191"/>
      <c r="Q341" s="191"/>
      <c r="R341" s="191"/>
      <c r="S341" s="191"/>
      <c r="T341" s="192"/>
      <c r="AT341" s="186" t="s">
        <v>138</v>
      </c>
      <c r="AU341" s="186" t="s">
        <v>136</v>
      </c>
      <c r="AV341" s="14" t="s">
        <v>135</v>
      </c>
      <c r="AW341" s="14" t="s">
        <v>29</v>
      </c>
      <c r="AX341" s="14" t="s">
        <v>80</v>
      </c>
      <c r="AY341" s="186" t="s">
        <v>127</v>
      </c>
    </row>
    <row r="342" spans="1:65" s="2" customFormat="1" ht="37.9" customHeight="1">
      <c r="A342" s="33"/>
      <c r="B342" s="150"/>
      <c r="C342" s="151" t="s">
        <v>787</v>
      </c>
      <c r="D342" s="151" t="s">
        <v>131</v>
      </c>
      <c r="E342" s="152" t="s">
        <v>788</v>
      </c>
      <c r="F342" s="153" t="s">
        <v>789</v>
      </c>
      <c r="G342" s="154" t="s">
        <v>134</v>
      </c>
      <c r="H342" s="155">
        <v>4</v>
      </c>
      <c r="I342" s="156"/>
      <c r="J342" s="157">
        <f>ROUND(I342*H342,2)</f>
        <v>0</v>
      </c>
      <c r="K342" s="158"/>
      <c r="L342" s="34"/>
      <c r="M342" s="159" t="s">
        <v>1</v>
      </c>
      <c r="N342" s="160" t="s">
        <v>38</v>
      </c>
      <c r="O342" s="61"/>
      <c r="P342" s="161">
        <f>O342*H342</f>
        <v>0</v>
      </c>
      <c r="Q342" s="161">
        <v>0</v>
      </c>
      <c r="R342" s="161">
        <f>Q342*H342</f>
        <v>0</v>
      </c>
      <c r="S342" s="161">
        <v>0</v>
      </c>
      <c r="T342" s="162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63" t="s">
        <v>169</v>
      </c>
      <c r="AT342" s="163" t="s">
        <v>131</v>
      </c>
      <c r="AU342" s="163" t="s">
        <v>136</v>
      </c>
      <c r="AY342" s="17" t="s">
        <v>127</v>
      </c>
      <c r="BE342" s="164">
        <f>IF(N342="základná",J342,0)</f>
        <v>0</v>
      </c>
      <c r="BF342" s="164">
        <f>IF(N342="znížená",J342,0)</f>
        <v>0</v>
      </c>
      <c r="BG342" s="164">
        <f>IF(N342="zákl. prenesená",J342,0)</f>
        <v>0</v>
      </c>
      <c r="BH342" s="164">
        <f>IF(N342="zníž. prenesená",J342,0)</f>
        <v>0</v>
      </c>
      <c r="BI342" s="164">
        <f>IF(N342="nulová",J342,0)</f>
        <v>0</v>
      </c>
      <c r="BJ342" s="17" t="s">
        <v>136</v>
      </c>
      <c r="BK342" s="164">
        <f>ROUND(I342*H342,2)</f>
        <v>0</v>
      </c>
      <c r="BL342" s="17" t="s">
        <v>169</v>
      </c>
      <c r="BM342" s="163" t="s">
        <v>790</v>
      </c>
    </row>
    <row r="343" spans="1:65" s="2" customFormat="1" ht="16.5" customHeight="1">
      <c r="A343" s="33"/>
      <c r="B343" s="150"/>
      <c r="C343" s="174" t="s">
        <v>791</v>
      </c>
      <c r="D343" s="174" t="s">
        <v>141</v>
      </c>
      <c r="E343" s="175" t="s">
        <v>792</v>
      </c>
      <c r="F343" s="176" t="s">
        <v>793</v>
      </c>
      <c r="G343" s="177" t="s">
        <v>1</v>
      </c>
      <c r="H343" s="178">
        <v>4</v>
      </c>
      <c r="I343" s="179"/>
      <c r="J343" s="180">
        <f>ROUND(I343*H343,2)</f>
        <v>0</v>
      </c>
      <c r="K343" s="181"/>
      <c r="L343" s="182"/>
      <c r="M343" s="183" t="s">
        <v>1</v>
      </c>
      <c r="N343" s="184" t="s">
        <v>38</v>
      </c>
      <c r="O343" s="61"/>
      <c r="P343" s="161">
        <f>O343*H343</f>
        <v>0</v>
      </c>
      <c r="Q343" s="161">
        <v>0</v>
      </c>
      <c r="R343" s="161">
        <f>Q343*H343</f>
        <v>0</v>
      </c>
      <c r="S343" s="161">
        <v>0</v>
      </c>
      <c r="T343" s="162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3" t="s">
        <v>284</v>
      </c>
      <c r="AT343" s="163" t="s">
        <v>141</v>
      </c>
      <c r="AU343" s="163" t="s">
        <v>136</v>
      </c>
      <c r="AY343" s="17" t="s">
        <v>127</v>
      </c>
      <c r="BE343" s="164">
        <f>IF(N343="základná",J343,0)</f>
        <v>0</v>
      </c>
      <c r="BF343" s="164">
        <f>IF(N343="znížená",J343,0)</f>
        <v>0</v>
      </c>
      <c r="BG343" s="164">
        <f>IF(N343="zákl. prenesená",J343,0)</f>
        <v>0</v>
      </c>
      <c r="BH343" s="164">
        <f>IF(N343="zníž. prenesená",J343,0)</f>
        <v>0</v>
      </c>
      <c r="BI343" s="164">
        <f>IF(N343="nulová",J343,0)</f>
        <v>0</v>
      </c>
      <c r="BJ343" s="17" t="s">
        <v>136</v>
      </c>
      <c r="BK343" s="164">
        <f>ROUND(I343*H343,2)</f>
        <v>0</v>
      </c>
      <c r="BL343" s="17" t="s">
        <v>169</v>
      </c>
      <c r="BM343" s="163" t="s">
        <v>794</v>
      </c>
    </row>
    <row r="344" spans="1:65" s="2" customFormat="1" ht="24.2" customHeight="1">
      <c r="A344" s="33"/>
      <c r="B344" s="150"/>
      <c r="C344" s="151" t="s">
        <v>795</v>
      </c>
      <c r="D344" s="151" t="s">
        <v>131</v>
      </c>
      <c r="E344" s="152" t="s">
        <v>796</v>
      </c>
      <c r="F344" s="153" t="s">
        <v>797</v>
      </c>
      <c r="G344" s="154" t="s">
        <v>134</v>
      </c>
      <c r="H344" s="155">
        <v>12</v>
      </c>
      <c r="I344" s="156"/>
      <c r="J344" s="157">
        <f>ROUND(I344*H344,2)</f>
        <v>0</v>
      </c>
      <c r="K344" s="158"/>
      <c r="L344" s="34"/>
      <c r="M344" s="159" t="s">
        <v>1</v>
      </c>
      <c r="N344" s="160" t="s">
        <v>38</v>
      </c>
      <c r="O344" s="61"/>
      <c r="P344" s="161">
        <f>O344*H344</f>
        <v>0</v>
      </c>
      <c r="Q344" s="161">
        <v>0</v>
      </c>
      <c r="R344" s="161">
        <f>Q344*H344</f>
        <v>0</v>
      </c>
      <c r="S344" s="161">
        <v>0</v>
      </c>
      <c r="T344" s="162">
        <f>S344*H344</f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63" t="s">
        <v>135</v>
      </c>
      <c r="AT344" s="163" t="s">
        <v>131</v>
      </c>
      <c r="AU344" s="163" t="s">
        <v>136</v>
      </c>
      <c r="AY344" s="17" t="s">
        <v>127</v>
      </c>
      <c r="BE344" s="164">
        <f>IF(N344="základná",J344,0)</f>
        <v>0</v>
      </c>
      <c r="BF344" s="164">
        <f>IF(N344="znížená",J344,0)</f>
        <v>0</v>
      </c>
      <c r="BG344" s="164">
        <f>IF(N344="zákl. prenesená",J344,0)</f>
        <v>0</v>
      </c>
      <c r="BH344" s="164">
        <f>IF(N344="zníž. prenesená",J344,0)</f>
        <v>0</v>
      </c>
      <c r="BI344" s="164">
        <f>IF(N344="nulová",J344,0)</f>
        <v>0</v>
      </c>
      <c r="BJ344" s="17" t="s">
        <v>136</v>
      </c>
      <c r="BK344" s="164">
        <f>ROUND(I344*H344,2)</f>
        <v>0</v>
      </c>
      <c r="BL344" s="17" t="s">
        <v>135</v>
      </c>
      <c r="BM344" s="163" t="s">
        <v>798</v>
      </c>
    </row>
    <row r="345" spans="1:65" s="13" customFormat="1" ht="11.25">
      <c r="B345" s="165"/>
      <c r="D345" s="166" t="s">
        <v>138</v>
      </c>
      <c r="E345" s="167" t="s">
        <v>1</v>
      </c>
      <c r="F345" s="168" t="s">
        <v>149</v>
      </c>
      <c r="H345" s="169">
        <v>12</v>
      </c>
      <c r="I345" s="170"/>
      <c r="L345" s="165"/>
      <c r="M345" s="171"/>
      <c r="N345" s="172"/>
      <c r="O345" s="172"/>
      <c r="P345" s="172"/>
      <c r="Q345" s="172"/>
      <c r="R345" s="172"/>
      <c r="S345" s="172"/>
      <c r="T345" s="173"/>
      <c r="AT345" s="167" t="s">
        <v>138</v>
      </c>
      <c r="AU345" s="167" t="s">
        <v>136</v>
      </c>
      <c r="AV345" s="13" t="s">
        <v>136</v>
      </c>
      <c r="AW345" s="13" t="s">
        <v>29</v>
      </c>
      <c r="AX345" s="13" t="s">
        <v>80</v>
      </c>
      <c r="AY345" s="167" t="s">
        <v>127</v>
      </c>
    </row>
    <row r="346" spans="1:65" s="2" customFormat="1" ht="16.5" customHeight="1">
      <c r="A346" s="33"/>
      <c r="B346" s="150"/>
      <c r="C346" s="174" t="s">
        <v>799</v>
      </c>
      <c r="D346" s="174" t="s">
        <v>141</v>
      </c>
      <c r="E346" s="175" t="s">
        <v>800</v>
      </c>
      <c r="F346" s="176" t="s">
        <v>801</v>
      </c>
      <c r="G346" s="177" t="s">
        <v>1</v>
      </c>
      <c r="H346" s="178">
        <v>12</v>
      </c>
      <c r="I346" s="179"/>
      <c r="J346" s="180">
        <f>ROUND(I346*H346,2)</f>
        <v>0</v>
      </c>
      <c r="K346" s="181"/>
      <c r="L346" s="182"/>
      <c r="M346" s="183" t="s">
        <v>1</v>
      </c>
      <c r="N346" s="184" t="s">
        <v>38</v>
      </c>
      <c r="O346" s="61"/>
      <c r="P346" s="161">
        <f>O346*H346</f>
        <v>0</v>
      </c>
      <c r="Q346" s="161">
        <v>0</v>
      </c>
      <c r="R346" s="161">
        <f>Q346*H346</f>
        <v>0</v>
      </c>
      <c r="S346" s="161">
        <v>0</v>
      </c>
      <c r="T346" s="162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63" t="s">
        <v>144</v>
      </c>
      <c r="AT346" s="163" t="s">
        <v>141</v>
      </c>
      <c r="AU346" s="163" t="s">
        <v>136</v>
      </c>
      <c r="AY346" s="17" t="s">
        <v>127</v>
      </c>
      <c r="BE346" s="164">
        <f>IF(N346="základná",J346,0)</f>
        <v>0</v>
      </c>
      <c r="BF346" s="164">
        <f>IF(N346="znížená",J346,0)</f>
        <v>0</v>
      </c>
      <c r="BG346" s="164">
        <f>IF(N346="zákl. prenesená",J346,0)</f>
        <v>0</v>
      </c>
      <c r="BH346" s="164">
        <f>IF(N346="zníž. prenesená",J346,0)</f>
        <v>0</v>
      </c>
      <c r="BI346" s="164">
        <f>IF(N346="nulová",J346,0)</f>
        <v>0</v>
      </c>
      <c r="BJ346" s="17" t="s">
        <v>136</v>
      </c>
      <c r="BK346" s="164">
        <f>ROUND(I346*H346,2)</f>
        <v>0</v>
      </c>
      <c r="BL346" s="17" t="s">
        <v>135</v>
      </c>
      <c r="BM346" s="163" t="s">
        <v>802</v>
      </c>
    </row>
    <row r="347" spans="1:65" s="2" customFormat="1" ht="33" customHeight="1">
      <c r="A347" s="33"/>
      <c r="B347" s="150"/>
      <c r="C347" s="151" t="s">
        <v>803</v>
      </c>
      <c r="D347" s="151" t="s">
        <v>131</v>
      </c>
      <c r="E347" s="152" t="s">
        <v>804</v>
      </c>
      <c r="F347" s="153" t="s">
        <v>805</v>
      </c>
      <c r="G347" s="154" t="s">
        <v>134</v>
      </c>
      <c r="H347" s="155">
        <v>56</v>
      </c>
      <c r="I347" s="156"/>
      <c r="J347" s="157">
        <f>ROUND(I347*H347,2)</f>
        <v>0</v>
      </c>
      <c r="K347" s="158"/>
      <c r="L347" s="34"/>
      <c r="M347" s="159" t="s">
        <v>1</v>
      </c>
      <c r="N347" s="160" t="s">
        <v>38</v>
      </c>
      <c r="O347" s="61"/>
      <c r="P347" s="161">
        <f>O347*H347</f>
        <v>0</v>
      </c>
      <c r="Q347" s="161">
        <v>0</v>
      </c>
      <c r="R347" s="161">
        <f>Q347*H347</f>
        <v>0</v>
      </c>
      <c r="S347" s="161">
        <v>0</v>
      </c>
      <c r="T347" s="162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63" t="s">
        <v>169</v>
      </c>
      <c r="AT347" s="163" t="s">
        <v>131</v>
      </c>
      <c r="AU347" s="163" t="s">
        <v>136</v>
      </c>
      <c r="AY347" s="17" t="s">
        <v>127</v>
      </c>
      <c r="BE347" s="164">
        <f>IF(N347="základná",J347,0)</f>
        <v>0</v>
      </c>
      <c r="BF347" s="164">
        <f>IF(N347="znížená",J347,0)</f>
        <v>0</v>
      </c>
      <c r="BG347" s="164">
        <f>IF(N347="zákl. prenesená",J347,0)</f>
        <v>0</v>
      </c>
      <c r="BH347" s="164">
        <f>IF(N347="zníž. prenesená",J347,0)</f>
        <v>0</v>
      </c>
      <c r="BI347" s="164">
        <f>IF(N347="nulová",J347,0)</f>
        <v>0</v>
      </c>
      <c r="BJ347" s="17" t="s">
        <v>136</v>
      </c>
      <c r="BK347" s="164">
        <f>ROUND(I347*H347,2)</f>
        <v>0</v>
      </c>
      <c r="BL347" s="17" t="s">
        <v>169</v>
      </c>
      <c r="BM347" s="163" t="s">
        <v>806</v>
      </c>
    </row>
    <row r="348" spans="1:65" s="13" customFormat="1" ht="11.25">
      <c r="B348" s="165"/>
      <c r="D348" s="166" t="s">
        <v>138</v>
      </c>
      <c r="E348" s="167" t="s">
        <v>1</v>
      </c>
      <c r="F348" s="168" t="s">
        <v>807</v>
      </c>
      <c r="H348" s="169">
        <v>56</v>
      </c>
      <c r="I348" s="170"/>
      <c r="L348" s="165"/>
      <c r="M348" s="171"/>
      <c r="N348" s="172"/>
      <c r="O348" s="172"/>
      <c r="P348" s="172"/>
      <c r="Q348" s="172"/>
      <c r="R348" s="172"/>
      <c r="S348" s="172"/>
      <c r="T348" s="173"/>
      <c r="AT348" s="167" t="s">
        <v>138</v>
      </c>
      <c r="AU348" s="167" t="s">
        <v>136</v>
      </c>
      <c r="AV348" s="13" t="s">
        <v>136</v>
      </c>
      <c r="AW348" s="13" t="s">
        <v>29</v>
      </c>
      <c r="AX348" s="13" t="s">
        <v>80</v>
      </c>
      <c r="AY348" s="167" t="s">
        <v>127</v>
      </c>
    </row>
    <row r="349" spans="1:65" s="2" customFormat="1" ht="16.5" customHeight="1">
      <c r="A349" s="33"/>
      <c r="B349" s="150"/>
      <c r="C349" s="174" t="s">
        <v>808</v>
      </c>
      <c r="D349" s="174" t="s">
        <v>141</v>
      </c>
      <c r="E349" s="175" t="s">
        <v>809</v>
      </c>
      <c r="F349" s="176" t="s">
        <v>810</v>
      </c>
      <c r="G349" s="177" t="s">
        <v>1</v>
      </c>
      <c r="H349" s="178">
        <v>4</v>
      </c>
      <c r="I349" s="179"/>
      <c r="J349" s="180">
        <f>ROUND(I349*H349,2)</f>
        <v>0</v>
      </c>
      <c r="K349" s="181"/>
      <c r="L349" s="182"/>
      <c r="M349" s="183" t="s">
        <v>1</v>
      </c>
      <c r="N349" s="184" t="s">
        <v>38</v>
      </c>
      <c r="O349" s="61"/>
      <c r="P349" s="161">
        <f>O349*H349</f>
        <v>0</v>
      </c>
      <c r="Q349" s="161">
        <v>0</v>
      </c>
      <c r="R349" s="161">
        <f>Q349*H349</f>
        <v>0</v>
      </c>
      <c r="S349" s="161">
        <v>0</v>
      </c>
      <c r="T349" s="162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63" t="s">
        <v>284</v>
      </c>
      <c r="AT349" s="163" t="s">
        <v>141</v>
      </c>
      <c r="AU349" s="163" t="s">
        <v>136</v>
      </c>
      <c r="AY349" s="17" t="s">
        <v>127</v>
      </c>
      <c r="BE349" s="164">
        <f>IF(N349="základná",J349,0)</f>
        <v>0</v>
      </c>
      <c r="BF349" s="164">
        <f>IF(N349="znížená",J349,0)</f>
        <v>0</v>
      </c>
      <c r="BG349" s="164">
        <f>IF(N349="zákl. prenesená",J349,0)</f>
        <v>0</v>
      </c>
      <c r="BH349" s="164">
        <f>IF(N349="zníž. prenesená",J349,0)</f>
        <v>0</v>
      </c>
      <c r="BI349" s="164">
        <f>IF(N349="nulová",J349,0)</f>
        <v>0</v>
      </c>
      <c r="BJ349" s="17" t="s">
        <v>136</v>
      </c>
      <c r="BK349" s="164">
        <f>ROUND(I349*H349,2)</f>
        <v>0</v>
      </c>
      <c r="BL349" s="17" t="s">
        <v>169</v>
      </c>
      <c r="BM349" s="163" t="s">
        <v>811</v>
      </c>
    </row>
    <row r="350" spans="1:65" s="2" customFormat="1" ht="24.2" customHeight="1">
      <c r="A350" s="33"/>
      <c r="B350" s="150"/>
      <c r="C350" s="174" t="s">
        <v>812</v>
      </c>
      <c r="D350" s="174" t="s">
        <v>141</v>
      </c>
      <c r="E350" s="175" t="s">
        <v>813</v>
      </c>
      <c r="F350" s="176" t="s">
        <v>814</v>
      </c>
      <c r="G350" s="177" t="s">
        <v>1</v>
      </c>
      <c r="H350" s="178">
        <v>56</v>
      </c>
      <c r="I350" s="179"/>
      <c r="J350" s="180">
        <f>ROUND(I350*H350,2)</f>
        <v>0</v>
      </c>
      <c r="K350" s="181"/>
      <c r="L350" s="182"/>
      <c r="M350" s="183" t="s">
        <v>1</v>
      </c>
      <c r="N350" s="184" t="s">
        <v>38</v>
      </c>
      <c r="O350" s="61"/>
      <c r="P350" s="161">
        <f>O350*H350</f>
        <v>0</v>
      </c>
      <c r="Q350" s="161">
        <v>0</v>
      </c>
      <c r="R350" s="161">
        <f>Q350*H350</f>
        <v>0</v>
      </c>
      <c r="S350" s="161">
        <v>0</v>
      </c>
      <c r="T350" s="162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63" t="s">
        <v>284</v>
      </c>
      <c r="AT350" s="163" t="s">
        <v>141</v>
      </c>
      <c r="AU350" s="163" t="s">
        <v>136</v>
      </c>
      <c r="AY350" s="17" t="s">
        <v>127</v>
      </c>
      <c r="BE350" s="164">
        <f>IF(N350="základná",J350,0)</f>
        <v>0</v>
      </c>
      <c r="BF350" s="164">
        <f>IF(N350="znížená",J350,0)</f>
        <v>0</v>
      </c>
      <c r="BG350" s="164">
        <f>IF(N350="zákl. prenesená",J350,0)</f>
        <v>0</v>
      </c>
      <c r="BH350" s="164">
        <f>IF(N350="zníž. prenesená",J350,0)</f>
        <v>0</v>
      </c>
      <c r="BI350" s="164">
        <f>IF(N350="nulová",J350,0)</f>
        <v>0</v>
      </c>
      <c r="BJ350" s="17" t="s">
        <v>136</v>
      </c>
      <c r="BK350" s="164">
        <f>ROUND(I350*H350,2)</f>
        <v>0</v>
      </c>
      <c r="BL350" s="17" t="s">
        <v>169</v>
      </c>
      <c r="BM350" s="163" t="s">
        <v>815</v>
      </c>
    </row>
    <row r="351" spans="1:65" s="2" customFormat="1" ht="24.2" customHeight="1">
      <c r="A351" s="33"/>
      <c r="B351" s="150"/>
      <c r="C351" s="151" t="s">
        <v>816</v>
      </c>
      <c r="D351" s="151" t="s">
        <v>131</v>
      </c>
      <c r="E351" s="152" t="s">
        <v>817</v>
      </c>
      <c r="F351" s="153" t="s">
        <v>818</v>
      </c>
      <c r="G351" s="154" t="s">
        <v>152</v>
      </c>
      <c r="H351" s="155">
        <v>434</v>
      </c>
      <c r="I351" s="156"/>
      <c r="J351" s="157">
        <f>ROUND(I351*H351,2)</f>
        <v>0</v>
      </c>
      <c r="K351" s="158"/>
      <c r="L351" s="34"/>
      <c r="M351" s="159" t="s">
        <v>1</v>
      </c>
      <c r="N351" s="160" t="s">
        <v>38</v>
      </c>
      <c r="O351" s="61"/>
      <c r="P351" s="161">
        <f>O351*H351</f>
        <v>0</v>
      </c>
      <c r="Q351" s="161">
        <v>1.0000000000000001E-5</v>
      </c>
      <c r="R351" s="161">
        <f>Q351*H351</f>
        <v>4.3400000000000001E-3</v>
      </c>
      <c r="S351" s="161">
        <v>0</v>
      </c>
      <c r="T351" s="162">
        <f>S351*H351</f>
        <v>0</v>
      </c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R351" s="163" t="s">
        <v>169</v>
      </c>
      <c r="AT351" s="163" t="s">
        <v>131</v>
      </c>
      <c r="AU351" s="163" t="s">
        <v>136</v>
      </c>
      <c r="AY351" s="17" t="s">
        <v>127</v>
      </c>
      <c r="BE351" s="164">
        <f>IF(N351="základná",J351,0)</f>
        <v>0</v>
      </c>
      <c r="BF351" s="164">
        <f>IF(N351="znížená",J351,0)</f>
        <v>0</v>
      </c>
      <c r="BG351" s="164">
        <f>IF(N351="zákl. prenesená",J351,0)</f>
        <v>0</v>
      </c>
      <c r="BH351" s="164">
        <f>IF(N351="zníž. prenesená",J351,0)</f>
        <v>0</v>
      </c>
      <c r="BI351" s="164">
        <f>IF(N351="nulová",J351,0)</f>
        <v>0</v>
      </c>
      <c r="BJ351" s="17" t="s">
        <v>136</v>
      </c>
      <c r="BK351" s="164">
        <f>ROUND(I351*H351,2)</f>
        <v>0</v>
      </c>
      <c r="BL351" s="17" t="s">
        <v>169</v>
      </c>
      <c r="BM351" s="163" t="s">
        <v>819</v>
      </c>
    </row>
    <row r="352" spans="1:65" s="13" customFormat="1" ht="11.25">
      <c r="B352" s="165"/>
      <c r="D352" s="166" t="s">
        <v>138</v>
      </c>
      <c r="E352" s="167" t="s">
        <v>1</v>
      </c>
      <c r="F352" s="168" t="s">
        <v>820</v>
      </c>
      <c r="H352" s="169">
        <v>294</v>
      </c>
      <c r="I352" s="170"/>
      <c r="L352" s="165"/>
      <c r="M352" s="171"/>
      <c r="N352" s="172"/>
      <c r="O352" s="172"/>
      <c r="P352" s="172"/>
      <c r="Q352" s="172"/>
      <c r="R352" s="172"/>
      <c r="S352" s="172"/>
      <c r="T352" s="173"/>
      <c r="AT352" s="167" t="s">
        <v>138</v>
      </c>
      <c r="AU352" s="167" t="s">
        <v>136</v>
      </c>
      <c r="AV352" s="13" t="s">
        <v>136</v>
      </c>
      <c r="AW352" s="13" t="s">
        <v>29</v>
      </c>
      <c r="AX352" s="13" t="s">
        <v>72</v>
      </c>
      <c r="AY352" s="167" t="s">
        <v>127</v>
      </c>
    </row>
    <row r="353" spans="1:65" s="13" customFormat="1" ht="11.25">
      <c r="B353" s="165"/>
      <c r="D353" s="166" t="s">
        <v>138</v>
      </c>
      <c r="E353" s="167" t="s">
        <v>1</v>
      </c>
      <c r="F353" s="168" t="s">
        <v>821</v>
      </c>
      <c r="H353" s="169">
        <v>140</v>
      </c>
      <c r="I353" s="170"/>
      <c r="L353" s="165"/>
      <c r="M353" s="171"/>
      <c r="N353" s="172"/>
      <c r="O353" s="172"/>
      <c r="P353" s="172"/>
      <c r="Q353" s="172"/>
      <c r="R353" s="172"/>
      <c r="S353" s="172"/>
      <c r="T353" s="173"/>
      <c r="AT353" s="167" t="s">
        <v>138</v>
      </c>
      <c r="AU353" s="167" t="s">
        <v>136</v>
      </c>
      <c r="AV353" s="13" t="s">
        <v>136</v>
      </c>
      <c r="AW353" s="13" t="s">
        <v>29</v>
      </c>
      <c r="AX353" s="13" t="s">
        <v>72</v>
      </c>
      <c r="AY353" s="167" t="s">
        <v>127</v>
      </c>
    </row>
    <row r="354" spans="1:65" s="14" customFormat="1" ht="11.25">
      <c r="B354" s="185"/>
      <c r="D354" s="166" t="s">
        <v>138</v>
      </c>
      <c r="E354" s="186" t="s">
        <v>1</v>
      </c>
      <c r="F354" s="187" t="s">
        <v>156</v>
      </c>
      <c r="H354" s="188">
        <v>434</v>
      </c>
      <c r="I354" s="189"/>
      <c r="L354" s="185"/>
      <c r="M354" s="190"/>
      <c r="N354" s="191"/>
      <c r="O354" s="191"/>
      <c r="P354" s="191"/>
      <c r="Q354" s="191"/>
      <c r="R354" s="191"/>
      <c r="S354" s="191"/>
      <c r="T354" s="192"/>
      <c r="AT354" s="186" t="s">
        <v>138</v>
      </c>
      <c r="AU354" s="186" t="s">
        <v>136</v>
      </c>
      <c r="AV354" s="14" t="s">
        <v>135</v>
      </c>
      <c r="AW354" s="14" t="s">
        <v>29</v>
      </c>
      <c r="AX354" s="14" t="s">
        <v>80</v>
      </c>
      <c r="AY354" s="186" t="s">
        <v>127</v>
      </c>
    </row>
    <row r="355" spans="1:65" s="2" customFormat="1" ht="33" customHeight="1">
      <c r="A355" s="33"/>
      <c r="B355" s="150"/>
      <c r="C355" s="174" t="s">
        <v>822</v>
      </c>
      <c r="D355" s="174" t="s">
        <v>141</v>
      </c>
      <c r="E355" s="175" t="s">
        <v>823</v>
      </c>
      <c r="F355" s="176" t="s">
        <v>824</v>
      </c>
      <c r="G355" s="177" t="s">
        <v>152</v>
      </c>
      <c r="H355" s="178">
        <v>434</v>
      </c>
      <c r="I355" s="179"/>
      <c r="J355" s="180">
        <f>ROUND(I355*H355,2)</f>
        <v>0</v>
      </c>
      <c r="K355" s="181"/>
      <c r="L355" s="182"/>
      <c r="M355" s="183" t="s">
        <v>1</v>
      </c>
      <c r="N355" s="184" t="s">
        <v>38</v>
      </c>
      <c r="O355" s="61"/>
      <c r="P355" s="161">
        <f>O355*H355</f>
        <v>0</v>
      </c>
      <c r="Q355" s="161">
        <v>4.2000000000000002E-4</v>
      </c>
      <c r="R355" s="161">
        <f>Q355*H355</f>
        <v>0.18228</v>
      </c>
      <c r="S355" s="161">
        <v>0</v>
      </c>
      <c r="T355" s="162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63" t="s">
        <v>284</v>
      </c>
      <c r="AT355" s="163" t="s">
        <v>141</v>
      </c>
      <c r="AU355" s="163" t="s">
        <v>136</v>
      </c>
      <c r="AY355" s="17" t="s">
        <v>127</v>
      </c>
      <c r="BE355" s="164">
        <f>IF(N355="základná",J355,0)</f>
        <v>0</v>
      </c>
      <c r="BF355" s="164">
        <f>IF(N355="znížená",J355,0)</f>
        <v>0</v>
      </c>
      <c r="BG355" s="164">
        <f>IF(N355="zákl. prenesená",J355,0)</f>
        <v>0</v>
      </c>
      <c r="BH355" s="164">
        <f>IF(N355="zníž. prenesená",J355,0)</f>
        <v>0</v>
      </c>
      <c r="BI355" s="164">
        <f>IF(N355="nulová",J355,0)</f>
        <v>0</v>
      </c>
      <c r="BJ355" s="17" t="s">
        <v>136</v>
      </c>
      <c r="BK355" s="164">
        <f>ROUND(I355*H355,2)</f>
        <v>0</v>
      </c>
      <c r="BL355" s="17" t="s">
        <v>169</v>
      </c>
      <c r="BM355" s="163" t="s">
        <v>825</v>
      </c>
    </row>
    <row r="356" spans="1:65" s="12" customFormat="1" ht="25.9" customHeight="1">
      <c r="B356" s="137"/>
      <c r="D356" s="138" t="s">
        <v>71</v>
      </c>
      <c r="E356" s="139" t="s">
        <v>826</v>
      </c>
      <c r="F356" s="139" t="s">
        <v>827</v>
      </c>
      <c r="I356" s="140"/>
      <c r="J356" s="141">
        <f>BK356</f>
        <v>0</v>
      </c>
      <c r="L356" s="137"/>
      <c r="M356" s="142"/>
      <c r="N356" s="143"/>
      <c r="O356" s="143"/>
      <c r="P356" s="144">
        <f>P357+P412</f>
        <v>0</v>
      </c>
      <c r="Q356" s="143"/>
      <c r="R356" s="144">
        <f>R357+R412</f>
        <v>50.569179999999996</v>
      </c>
      <c r="S356" s="143"/>
      <c r="T356" s="145">
        <f>T357+T412</f>
        <v>0</v>
      </c>
      <c r="AR356" s="138" t="s">
        <v>80</v>
      </c>
      <c r="AT356" s="146" t="s">
        <v>71</v>
      </c>
      <c r="AU356" s="146" t="s">
        <v>72</v>
      </c>
      <c r="AY356" s="138" t="s">
        <v>127</v>
      </c>
      <c r="BK356" s="147">
        <f>BK357+BK412</f>
        <v>0</v>
      </c>
    </row>
    <row r="357" spans="1:65" s="12" customFormat="1" ht="22.9" customHeight="1">
      <c r="B357" s="137"/>
      <c r="D357" s="138" t="s">
        <v>71</v>
      </c>
      <c r="E357" s="148" t="s">
        <v>828</v>
      </c>
      <c r="F357" s="148" t="s">
        <v>829</v>
      </c>
      <c r="I357" s="140"/>
      <c r="J357" s="149">
        <f>BK357</f>
        <v>0</v>
      </c>
      <c r="L357" s="137"/>
      <c r="M357" s="142"/>
      <c r="N357" s="143"/>
      <c r="O357" s="143"/>
      <c r="P357" s="144">
        <f>SUM(P358:P411)</f>
        <v>0</v>
      </c>
      <c r="Q357" s="143"/>
      <c r="R357" s="144">
        <f>SUM(R358:R411)</f>
        <v>50.569179999999996</v>
      </c>
      <c r="S357" s="143"/>
      <c r="T357" s="145">
        <f>SUM(T358:T411)</f>
        <v>0</v>
      </c>
      <c r="AR357" s="138" t="s">
        <v>80</v>
      </c>
      <c r="AT357" s="146" t="s">
        <v>71</v>
      </c>
      <c r="AU357" s="146" t="s">
        <v>80</v>
      </c>
      <c r="AY357" s="138" t="s">
        <v>127</v>
      </c>
      <c r="BK357" s="147">
        <f>SUM(BK358:BK411)</f>
        <v>0</v>
      </c>
    </row>
    <row r="358" spans="1:65" s="2" customFormat="1" ht="16.5" customHeight="1">
      <c r="A358" s="33"/>
      <c r="B358" s="150"/>
      <c r="C358" s="174" t="s">
        <v>830</v>
      </c>
      <c r="D358" s="174" t="s">
        <v>141</v>
      </c>
      <c r="E358" s="175" t="s">
        <v>831</v>
      </c>
      <c r="F358" s="176" t="s">
        <v>832</v>
      </c>
      <c r="G358" s="177" t="s">
        <v>316</v>
      </c>
      <c r="H358" s="178">
        <v>5</v>
      </c>
      <c r="I358" s="179"/>
      <c r="J358" s="180">
        <f t="shared" ref="J358:J389" si="0">ROUND(I358*H358,2)</f>
        <v>0</v>
      </c>
      <c r="K358" s="181"/>
      <c r="L358" s="182"/>
      <c r="M358" s="183" t="s">
        <v>1</v>
      </c>
      <c r="N358" s="184" t="s">
        <v>38</v>
      </c>
      <c r="O358" s="61"/>
      <c r="P358" s="161">
        <f t="shared" ref="P358:P389" si="1">O358*H358</f>
        <v>0</v>
      </c>
      <c r="Q358" s="161">
        <v>1E-3</v>
      </c>
      <c r="R358" s="161">
        <f t="shared" ref="R358:R389" si="2">Q358*H358</f>
        <v>5.0000000000000001E-3</v>
      </c>
      <c r="S358" s="161">
        <v>0</v>
      </c>
      <c r="T358" s="162">
        <f t="shared" ref="T358:T389" si="3"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3" t="s">
        <v>144</v>
      </c>
      <c r="AT358" s="163" t="s">
        <v>141</v>
      </c>
      <c r="AU358" s="163" t="s">
        <v>136</v>
      </c>
      <c r="AY358" s="17" t="s">
        <v>127</v>
      </c>
      <c r="BE358" s="164">
        <f t="shared" ref="BE358:BE389" si="4">IF(N358="základná",J358,0)</f>
        <v>0</v>
      </c>
      <c r="BF358" s="164">
        <f t="shared" ref="BF358:BF389" si="5">IF(N358="znížená",J358,0)</f>
        <v>0</v>
      </c>
      <c r="BG358" s="164">
        <f t="shared" ref="BG358:BG389" si="6">IF(N358="zákl. prenesená",J358,0)</f>
        <v>0</v>
      </c>
      <c r="BH358" s="164">
        <f t="shared" ref="BH358:BH389" si="7">IF(N358="zníž. prenesená",J358,0)</f>
        <v>0</v>
      </c>
      <c r="BI358" s="164">
        <f t="shared" ref="BI358:BI389" si="8">IF(N358="nulová",J358,0)</f>
        <v>0</v>
      </c>
      <c r="BJ358" s="17" t="s">
        <v>136</v>
      </c>
      <c r="BK358" s="164">
        <f t="shared" ref="BK358:BK389" si="9">ROUND(I358*H358,2)</f>
        <v>0</v>
      </c>
      <c r="BL358" s="17" t="s">
        <v>135</v>
      </c>
      <c r="BM358" s="163" t="s">
        <v>833</v>
      </c>
    </row>
    <row r="359" spans="1:65" s="2" customFormat="1" ht="21.75" customHeight="1">
      <c r="A359" s="33"/>
      <c r="B359" s="150"/>
      <c r="C359" s="174" t="s">
        <v>834</v>
      </c>
      <c r="D359" s="174" t="s">
        <v>141</v>
      </c>
      <c r="E359" s="175" t="s">
        <v>835</v>
      </c>
      <c r="F359" s="176" t="s">
        <v>836</v>
      </c>
      <c r="G359" s="177" t="s">
        <v>837</v>
      </c>
      <c r="H359" s="178">
        <v>6</v>
      </c>
      <c r="I359" s="179"/>
      <c r="J359" s="180">
        <f t="shared" si="0"/>
        <v>0</v>
      </c>
      <c r="K359" s="181"/>
      <c r="L359" s="182"/>
      <c r="M359" s="183" t="s">
        <v>1</v>
      </c>
      <c r="N359" s="184" t="s">
        <v>38</v>
      </c>
      <c r="O359" s="61"/>
      <c r="P359" s="161">
        <f t="shared" si="1"/>
        <v>0</v>
      </c>
      <c r="Q359" s="161">
        <v>0.23200000000000001</v>
      </c>
      <c r="R359" s="161">
        <f t="shared" si="2"/>
        <v>1.3920000000000001</v>
      </c>
      <c r="S359" s="161">
        <v>0</v>
      </c>
      <c r="T359" s="162">
        <f t="shared" si="3"/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63" t="s">
        <v>144</v>
      </c>
      <c r="AT359" s="163" t="s">
        <v>141</v>
      </c>
      <c r="AU359" s="163" t="s">
        <v>136</v>
      </c>
      <c r="AY359" s="17" t="s">
        <v>127</v>
      </c>
      <c r="BE359" s="164">
        <f t="shared" si="4"/>
        <v>0</v>
      </c>
      <c r="BF359" s="164">
        <f t="shared" si="5"/>
        <v>0</v>
      </c>
      <c r="BG359" s="164">
        <f t="shared" si="6"/>
        <v>0</v>
      </c>
      <c r="BH359" s="164">
        <f t="shared" si="7"/>
        <v>0</v>
      </c>
      <c r="BI359" s="164">
        <f t="shared" si="8"/>
        <v>0</v>
      </c>
      <c r="BJ359" s="17" t="s">
        <v>136</v>
      </c>
      <c r="BK359" s="164">
        <f t="shared" si="9"/>
        <v>0</v>
      </c>
      <c r="BL359" s="17" t="s">
        <v>135</v>
      </c>
      <c r="BM359" s="163" t="s">
        <v>838</v>
      </c>
    </row>
    <row r="360" spans="1:65" s="2" customFormat="1" ht="16.5" customHeight="1">
      <c r="A360" s="33"/>
      <c r="B360" s="150"/>
      <c r="C360" s="174" t="s">
        <v>839</v>
      </c>
      <c r="D360" s="174" t="s">
        <v>141</v>
      </c>
      <c r="E360" s="175" t="s">
        <v>840</v>
      </c>
      <c r="F360" s="176" t="s">
        <v>841</v>
      </c>
      <c r="G360" s="177" t="s">
        <v>152</v>
      </c>
      <c r="H360" s="178">
        <v>15</v>
      </c>
      <c r="I360" s="179"/>
      <c r="J360" s="180">
        <f t="shared" si="0"/>
        <v>0</v>
      </c>
      <c r="K360" s="181"/>
      <c r="L360" s="182"/>
      <c r="M360" s="183" t="s">
        <v>1</v>
      </c>
      <c r="N360" s="184" t="s">
        <v>38</v>
      </c>
      <c r="O360" s="61"/>
      <c r="P360" s="161">
        <f t="shared" si="1"/>
        <v>0</v>
      </c>
      <c r="Q360" s="161">
        <v>3.24</v>
      </c>
      <c r="R360" s="161">
        <f t="shared" si="2"/>
        <v>48.6</v>
      </c>
      <c r="S360" s="161">
        <v>0</v>
      </c>
      <c r="T360" s="162">
        <f t="shared" si="3"/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63" t="s">
        <v>144</v>
      </c>
      <c r="AT360" s="163" t="s">
        <v>141</v>
      </c>
      <c r="AU360" s="163" t="s">
        <v>136</v>
      </c>
      <c r="AY360" s="17" t="s">
        <v>127</v>
      </c>
      <c r="BE360" s="164">
        <f t="shared" si="4"/>
        <v>0</v>
      </c>
      <c r="BF360" s="164">
        <f t="shared" si="5"/>
        <v>0</v>
      </c>
      <c r="BG360" s="164">
        <f t="shared" si="6"/>
        <v>0</v>
      </c>
      <c r="BH360" s="164">
        <f t="shared" si="7"/>
        <v>0</v>
      </c>
      <c r="BI360" s="164">
        <f t="shared" si="8"/>
        <v>0</v>
      </c>
      <c r="BJ360" s="17" t="s">
        <v>136</v>
      </c>
      <c r="BK360" s="164">
        <f t="shared" si="9"/>
        <v>0</v>
      </c>
      <c r="BL360" s="17" t="s">
        <v>135</v>
      </c>
      <c r="BM360" s="163" t="s">
        <v>842</v>
      </c>
    </row>
    <row r="361" spans="1:65" s="2" customFormat="1" ht="16.5" customHeight="1">
      <c r="A361" s="33"/>
      <c r="B361" s="150"/>
      <c r="C361" s="174" t="s">
        <v>843</v>
      </c>
      <c r="D361" s="174" t="s">
        <v>141</v>
      </c>
      <c r="E361" s="175" t="s">
        <v>844</v>
      </c>
      <c r="F361" s="176" t="s">
        <v>845</v>
      </c>
      <c r="G361" s="177" t="s">
        <v>152</v>
      </c>
      <c r="H361" s="178">
        <v>350</v>
      </c>
      <c r="I361" s="179"/>
      <c r="J361" s="180">
        <f t="shared" si="0"/>
        <v>0</v>
      </c>
      <c r="K361" s="181"/>
      <c r="L361" s="182"/>
      <c r="M361" s="183" t="s">
        <v>1</v>
      </c>
      <c r="N361" s="184" t="s">
        <v>38</v>
      </c>
      <c r="O361" s="61"/>
      <c r="P361" s="161">
        <f t="shared" si="1"/>
        <v>0</v>
      </c>
      <c r="Q361" s="161">
        <v>1E-3</v>
      </c>
      <c r="R361" s="161">
        <f t="shared" si="2"/>
        <v>0.35000000000000003</v>
      </c>
      <c r="S361" s="161">
        <v>0</v>
      </c>
      <c r="T361" s="162">
        <f t="shared" si="3"/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63" t="s">
        <v>144</v>
      </c>
      <c r="AT361" s="163" t="s">
        <v>141</v>
      </c>
      <c r="AU361" s="163" t="s">
        <v>136</v>
      </c>
      <c r="AY361" s="17" t="s">
        <v>127</v>
      </c>
      <c r="BE361" s="164">
        <f t="shared" si="4"/>
        <v>0</v>
      </c>
      <c r="BF361" s="164">
        <f t="shared" si="5"/>
        <v>0</v>
      </c>
      <c r="BG361" s="164">
        <f t="shared" si="6"/>
        <v>0</v>
      </c>
      <c r="BH361" s="164">
        <f t="shared" si="7"/>
        <v>0</v>
      </c>
      <c r="BI361" s="164">
        <f t="shared" si="8"/>
        <v>0</v>
      </c>
      <c r="BJ361" s="17" t="s">
        <v>136</v>
      </c>
      <c r="BK361" s="164">
        <f t="shared" si="9"/>
        <v>0</v>
      </c>
      <c r="BL361" s="17" t="s">
        <v>135</v>
      </c>
      <c r="BM361" s="163" t="s">
        <v>846</v>
      </c>
    </row>
    <row r="362" spans="1:65" s="2" customFormat="1" ht="16.5" customHeight="1">
      <c r="A362" s="33"/>
      <c r="B362" s="150"/>
      <c r="C362" s="174" t="s">
        <v>847</v>
      </c>
      <c r="D362" s="174" t="s">
        <v>141</v>
      </c>
      <c r="E362" s="175" t="s">
        <v>848</v>
      </c>
      <c r="F362" s="176" t="s">
        <v>849</v>
      </c>
      <c r="G362" s="177" t="s">
        <v>152</v>
      </c>
      <c r="H362" s="178">
        <v>150</v>
      </c>
      <c r="I362" s="179"/>
      <c r="J362" s="180">
        <f t="shared" si="0"/>
        <v>0</v>
      </c>
      <c r="K362" s="181"/>
      <c r="L362" s="182"/>
      <c r="M362" s="183" t="s">
        <v>1</v>
      </c>
      <c r="N362" s="184" t="s">
        <v>38</v>
      </c>
      <c r="O362" s="61"/>
      <c r="P362" s="161">
        <f t="shared" si="1"/>
        <v>0</v>
      </c>
      <c r="Q362" s="161">
        <v>0</v>
      </c>
      <c r="R362" s="161">
        <f t="shared" si="2"/>
        <v>0</v>
      </c>
      <c r="S362" s="161">
        <v>0</v>
      </c>
      <c r="T362" s="162">
        <f t="shared" si="3"/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63" t="s">
        <v>144</v>
      </c>
      <c r="AT362" s="163" t="s">
        <v>141</v>
      </c>
      <c r="AU362" s="163" t="s">
        <v>136</v>
      </c>
      <c r="AY362" s="17" t="s">
        <v>127</v>
      </c>
      <c r="BE362" s="164">
        <f t="shared" si="4"/>
        <v>0</v>
      </c>
      <c r="BF362" s="164">
        <f t="shared" si="5"/>
        <v>0</v>
      </c>
      <c r="BG362" s="164">
        <f t="shared" si="6"/>
        <v>0</v>
      </c>
      <c r="BH362" s="164">
        <f t="shared" si="7"/>
        <v>0</v>
      </c>
      <c r="BI362" s="164">
        <f t="shared" si="8"/>
        <v>0</v>
      </c>
      <c r="BJ362" s="17" t="s">
        <v>136</v>
      </c>
      <c r="BK362" s="164">
        <f t="shared" si="9"/>
        <v>0</v>
      </c>
      <c r="BL362" s="17" t="s">
        <v>135</v>
      </c>
      <c r="BM362" s="163" t="s">
        <v>850</v>
      </c>
    </row>
    <row r="363" spans="1:65" s="2" customFormat="1" ht="16.5" customHeight="1">
      <c r="A363" s="33"/>
      <c r="B363" s="150"/>
      <c r="C363" s="174" t="s">
        <v>851</v>
      </c>
      <c r="D363" s="174" t="s">
        <v>141</v>
      </c>
      <c r="E363" s="175" t="s">
        <v>852</v>
      </c>
      <c r="F363" s="176" t="s">
        <v>853</v>
      </c>
      <c r="G363" s="177" t="s">
        <v>152</v>
      </c>
      <c r="H363" s="178">
        <v>25</v>
      </c>
      <c r="I363" s="179"/>
      <c r="J363" s="180">
        <f t="shared" si="0"/>
        <v>0</v>
      </c>
      <c r="K363" s="181"/>
      <c r="L363" s="182"/>
      <c r="M363" s="183" t="s">
        <v>1</v>
      </c>
      <c r="N363" s="184" t="s">
        <v>38</v>
      </c>
      <c r="O363" s="61"/>
      <c r="P363" s="161">
        <f t="shared" si="1"/>
        <v>0</v>
      </c>
      <c r="Q363" s="161">
        <v>0</v>
      </c>
      <c r="R363" s="161">
        <f t="shared" si="2"/>
        <v>0</v>
      </c>
      <c r="S363" s="161">
        <v>0</v>
      </c>
      <c r="T363" s="162">
        <f t="shared" si="3"/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63" t="s">
        <v>144</v>
      </c>
      <c r="AT363" s="163" t="s">
        <v>141</v>
      </c>
      <c r="AU363" s="163" t="s">
        <v>136</v>
      </c>
      <c r="AY363" s="17" t="s">
        <v>127</v>
      </c>
      <c r="BE363" s="164">
        <f t="shared" si="4"/>
        <v>0</v>
      </c>
      <c r="BF363" s="164">
        <f t="shared" si="5"/>
        <v>0</v>
      </c>
      <c r="BG363" s="164">
        <f t="shared" si="6"/>
        <v>0</v>
      </c>
      <c r="BH363" s="164">
        <f t="shared" si="7"/>
        <v>0</v>
      </c>
      <c r="BI363" s="164">
        <f t="shared" si="8"/>
        <v>0</v>
      </c>
      <c r="BJ363" s="17" t="s">
        <v>136</v>
      </c>
      <c r="BK363" s="164">
        <f t="shared" si="9"/>
        <v>0</v>
      </c>
      <c r="BL363" s="17" t="s">
        <v>135</v>
      </c>
      <c r="BM363" s="163" t="s">
        <v>854</v>
      </c>
    </row>
    <row r="364" spans="1:65" s="2" customFormat="1" ht="16.5" customHeight="1">
      <c r="A364" s="33"/>
      <c r="B364" s="150"/>
      <c r="C364" s="174" t="s">
        <v>855</v>
      </c>
      <c r="D364" s="174" t="s">
        <v>141</v>
      </c>
      <c r="E364" s="175" t="s">
        <v>856</v>
      </c>
      <c r="F364" s="176" t="s">
        <v>857</v>
      </c>
      <c r="G364" s="177" t="s">
        <v>152</v>
      </c>
      <c r="H364" s="178">
        <v>300</v>
      </c>
      <c r="I364" s="179"/>
      <c r="J364" s="180">
        <f t="shared" si="0"/>
        <v>0</v>
      </c>
      <c r="K364" s="181"/>
      <c r="L364" s="182"/>
      <c r="M364" s="183" t="s">
        <v>1</v>
      </c>
      <c r="N364" s="184" t="s">
        <v>38</v>
      </c>
      <c r="O364" s="61"/>
      <c r="P364" s="161">
        <f t="shared" si="1"/>
        <v>0</v>
      </c>
      <c r="Q364" s="161">
        <v>0</v>
      </c>
      <c r="R364" s="161">
        <f t="shared" si="2"/>
        <v>0</v>
      </c>
      <c r="S364" s="161">
        <v>0</v>
      </c>
      <c r="T364" s="162">
        <f t="shared" si="3"/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3" t="s">
        <v>144</v>
      </c>
      <c r="AT364" s="163" t="s">
        <v>141</v>
      </c>
      <c r="AU364" s="163" t="s">
        <v>136</v>
      </c>
      <c r="AY364" s="17" t="s">
        <v>127</v>
      </c>
      <c r="BE364" s="164">
        <f t="shared" si="4"/>
        <v>0</v>
      </c>
      <c r="BF364" s="164">
        <f t="shared" si="5"/>
        <v>0</v>
      </c>
      <c r="BG364" s="164">
        <f t="shared" si="6"/>
        <v>0</v>
      </c>
      <c r="BH364" s="164">
        <f t="shared" si="7"/>
        <v>0</v>
      </c>
      <c r="BI364" s="164">
        <f t="shared" si="8"/>
        <v>0</v>
      </c>
      <c r="BJ364" s="17" t="s">
        <v>136</v>
      </c>
      <c r="BK364" s="164">
        <f t="shared" si="9"/>
        <v>0</v>
      </c>
      <c r="BL364" s="17" t="s">
        <v>135</v>
      </c>
      <c r="BM364" s="163" t="s">
        <v>858</v>
      </c>
    </row>
    <row r="365" spans="1:65" s="2" customFormat="1" ht="16.5" customHeight="1">
      <c r="A365" s="33"/>
      <c r="B365" s="150"/>
      <c r="C365" s="174" t="s">
        <v>859</v>
      </c>
      <c r="D365" s="174" t="s">
        <v>141</v>
      </c>
      <c r="E365" s="175" t="s">
        <v>860</v>
      </c>
      <c r="F365" s="176" t="s">
        <v>861</v>
      </c>
      <c r="G365" s="177" t="s">
        <v>152</v>
      </c>
      <c r="H365" s="178">
        <v>50</v>
      </c>
      <c r="I365" s="179"/>
      <c r="J365" s="180">
        <f t="shared" si="0"/>
        <v>0</v>
      </c>
      <c r="K365" s="181"/>
      <c r="L365" s="182"/>
      <c r="M365" s="183" t="s">
        <v>1</v>
      </c>
      <c r="N365" s="184" t="s">
        <v>38</v>
      </c>
      <c r="O365" s="61"/>
      <c r="P365" s="161">
        <f t="shared" si="1"/>
        <v>0</v>
      </c>
      <c r="Q365" s="161">
        <v>0</v>
      </c>
      <c r="R365" s="161">
        <f t="shared" si="2"/>
        <v>0</v>
      </c>
      <c r="S365" s="161">
        <v>0</v>
      </c>
      <c r="T365" s="162">
        <f t="shared" si="3"/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63" t="s">
        <v>144</v>
      </c>
      <c r="AT365" s="163" t="s">
        <v>141</v>
      </c>
      <c r="AU365" s="163" t="s">
        <v>136</v>
      </c>
      <c r="AY365" s="17" t="s">
        <v>127</v>
      </c>
      <c r="BE365" s="164">
        <f t="shared" si="4"/>
        <v>0</v>
      </c>
      <c r="BF365" s="164">
        <f t="shared" si="5"/>
        <v>0</v>
      </c>
      <c r="BG365" s="164">
        <f t="shared" si="6"/>
        <v>0</v>
      </c>
      <c r="BH365" s="164">
        <f t="shared" si="7"/>
        <v>0</v>
      </c>
      <c r="BI365" s="164">
        <f t="shared" si="8"/>
        <v>0</v>
      </c>
      <c r="BJ365" s="17" t="s">
        <v>136</v>
      </c>
      <c r="BK365" s="164">
        <f t="shared" si="9"/>
        <v>0</v>
      </c>
      <c r="BL365" s="17" t="s">
        <v>135</v>
      </c>
      <c r="BM365" s="163" t="s">
        <v>862</v>
      </c>
    </row>
    <row r="366" spans="1:65" s="2" customFormat="1" ht="16.5" customHeight="1">
      <c r="A366" s="33"/>
      <c r="B366" s="150"/>
      <c r="C366" s="174" t="s">
        <v>863</v>
      </c>
      <c r="D366" s="174" t="s">
        <v>141</v>
      </c>
      <c r="E366" s="175" t="s">
        <v>864</v>
      </c>
      <c r="F366" s="176" t="s">
        <v>865</v>
      </c>
      <c r="G366" s="177" t="s">
        <v>152</v>
      </c>
      <c r="H366" s="178">
        <v>30</v>
      </c>
      <c r="I366" s="179"/>
      <c r="J366" s="180">
        <f t="shared" si="0"/>
        <v>0</v>
      </c>
      <c r="K366" s="181"/>
      <c r="L366" s="182"/>
      <c r="M366" s="183" t="s">
        <v>1</v>
      </c>
      <c r="N366" s="184" t="s">
        <v>38</v>
      </c>
      <c r="O366" s="61"/>
      <c r="P366" s="161">
        <f t="shared" si="1"/>
        <v>0</v>
      </c>
      <c r="Q366" s="161">
        <v>0</v>
      </c>
      <c r="R366" s="161">
        <f t="shared" si="2"/>
        <v>0</v>
      </c>
      <c r="S366" s="161">
        <v>0</v>
      </c>
      <c r="T366" s="162">
        <f t="shared" si="3"/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63" t="s">
        <v>144</v>
      </c>
      <c r="AT366" s="163" t="s">
        <v>141</v>
      </c>
      <c r="AU366" s="163" t="s">
        <v>136</v>
      </c>
      <c r="AY366" s="17" t="s">
        <v>127</v>
      </c>
      <c r="BE366" s="164">
        <f t="shared" si="4"/>
        <v>0</v>
      </c>
      <c r="BF366" s="164">
        <f t="shared" si="5"/>
        <v>0</v>
      </c>
      <c r="BG366" s="164">
        <f t="shared" si="6"/>
        <v>0</v>
      </c>
      <c r="BH366" s="164">
        <f t="shared" si="7"/>
        <v>0</v>
      </c>
      <c r="BI366" s="164">
        <f t="shared" si="8"/>
        <v>0</v>
      </c>
      <c r="BJ366" s="17" t="s">
        <v>136</v>
      </c>
      <c r="BK366" s="164">
        <f t="shared" si="9"/>
        <v>0</v>
      </c>
      <c r="BL366" s="17" t="s">
        <v>135</v>
      </c>
      <c r="BM366" s="163" t="s">
        <v>866</v>
      </c>
    </row>
    <row r="367" spans="1:65" s="2" customFormat="1" ht="16.5" customHeight="1">
      <c r="A367" s="33"/>
      <c r="B367" s="150"/>
      <c r="C367" s="174" t="s">
        <v>867</v>
      </c>
      <c r="D367" s="174" t="s">
        <v>141</v>
      </c>
      <c r="E367" s="175" t="s">
        <v>868</v>
      </c>
      <c r="F367" s="176" t="s">
        <v>869</v>
      </c>
      <c r="G367" s="177" t="s">
        <v>152</v>
      </c>
      <c r="H367" s="178">
        <v>30</v>
      </c>
      <c r="I367" s="179"/>
      <c r="J367" s="180">
        <f t="shared" si="0"/>
        <v>0</v>
      </c>
      <c r="K367" s="181"/>
      <c r="L367" s="182"/>
      <c r="M367" s="183" t="s">
        <v>1</v>
      </c>
      <c r="N367" s="184" t="s">
        <v>38</v>
      </c>
      <c r="O367" s="61"/>
      <c r="P367" s="161">
        <f t="shared" si="1"/>
        <v>0</v>
      </c>
      <c r="Q367" s="161">
        <v>0</v>
      </c>
      <c r="R367" s="161">
        <f t="shared" si="2"/>
        <v>0</v>
      </c>
      <c r="S367" s="161">
        <v>0</v>
      </c>
      <c r="T367" s="162">
        <f t="shared" si="3"/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63" t="s">
        <v>144</v>
      </c>
      <c r="AT367" s="163" t="s">
        <v>141</v>
      </c>
      <c r="AU367" s="163" t="s">
        <v>136</v>
      </c>
      <c r="AY367" s="17" t="s">
        <v>127</v>
      </c>
      <c r="BE367" s="164">
        <f t="shared" si="4"/>
        <v>0</v>
      </c>
      <c r="BF367" s="164">
        <f t="shared" si="5"/>
        <v>0</v>
      </c>
      <c r="BG367" s="164">
        <f t="shared" si="6"/>
        <v>0</v>
      </c>
      <c r="BH367" s="164">
        <f t="shared" si="7"/>
        <v>0</v>
      </c>
      <c r="BI367" s="164">
        <f t="shared" si="8"/>
        <v>0</v>
      </c>
      <c r="BJ367" s="17" t="s">
        <v>136</v>
      </c>
      <c r="BK367" s="164">
        <f t="shared" si="9"/>
        <v>0</v>
      </c>
      <c r="BL367" s="17" t="s">
        <v>135</v>
      </c>
      <c r="BM367" s="163" t="s">
        <v>870</v>
      </c>
    </row>
    <row r="368" spans="1:65" s="2" customFormat="1" ht="16.5" customHeight="1">
      <c r="A368" s="33"/>
      <c r="B368" s="150"/>
      <c r="C368" s="174" t="s">
        <v>871</v>
      </c>
      <c r="D368" s="174" t="s">
        <v>141</v>
      </c>
      <c r="E368" s="175" t="s">
        <v>872</v>
      </c>
      <c r="F368" s="176" t="s">
        <v>873</v>
      </c>
      <c r="G368" s="177" t="s">
        <v>152</v>
      </c>
      <c r="H368" s="178">
        <v>30</v>
      </c>
      <c r="I368" s="179"/>
      <c r="J368" s="180">
        <f t="shared" si="0"/>
        <v>0</v>
      </c>
      <c r="K368" s="181"/>
      <c r="L368" s="182"/>
      <c r="M368" s="183" t="s">
        <v>1</v>
      </c>
      <c r="N368" s="184" t="s">
        <v>38</v>
      </c>
      <c r="O368" s="61"/>
      <c r="P368" s="161">
        <f t="shared" si="1"/>
        <v>0</v>
      </c>
      <c r="Q368" s="161">
        <v>0</v>
      </c>
      <c r="R368" s="161">
        <f t="shared" si="2"/>
        <v>0</v>
      </c>
      <c r="S368" s="161">
        <v>0</v>
      </c>
      <c r="T368" s="162">
        <f t="shared" si="3"/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63" t="s">
        <v>144</v>
      </c>
      <c r="AT368" s="163" t="s">
        <v>141</v>
      </c>
      <c r="AU368" s="163" t="s">
        <v>136</v>
      </c>
      <c r="AY368" s="17" t="s">
        <v>127</v>
      </c>
      <c r="BE368" s="164">
        <f t="shared" si="4"/>
        <v>0</v>
      </c>
      <c r="BF368" s="164">
        <f t="shared" si="5"/>
        <v>0</v>
      </c>
      <c r="BG368" s="164">
        <f t="shared" si="6"/>
        <v>0</v>
      </c>
      <c r="BH368" s="164">
        <f t="shared" si="7"/>
        <v>0</v>
      </c>
      <c r="BI368" s="164">
        <f t="shared" si="8"/>
        <v>0</v>
      </c>
      <c r="BJ368" s="17" t="s">
        <v>136</v>
      </c>
      <c r="BK368" s="164">
        <f t="shared" si="9"/>
        <v>0</v>
      </c>
      <c r="BL368" s="17" t="s">
        <v>135</v>
      </c>
      <c r="BM368" s="163" t="s">
        <v>874</v>
      </c>
    </row>
    <row r="369" spans="1:65" s="2" customFormat="1" ht="16.5" customHeight="1">
      <c r="A369" s="33"/>
      <c r="B369" s="150"/>
      <c r="C369" s="174" t="s">
        <v>875</v>
      </c>
      <c r="D369" s="174" t="s">
        <v>141</v>
      </c>
      <c r="E369" s="175" t="s">
        <v>876</v>
      </c>
      <c r="F369" s="176" t="s">
        <v>877</v>
      </c>
      <c r="G369" s="177" t="s">
        <v>152</v>
      </c>
      <c r="H369" s="178">
        <v>20</v>
      </c>
      <c r="I369" s="179"/>
      <c r="J369" s="180">
        <f t="shared" si="0"/>
        <v>0</v>
      </c>
      <c r="K369" s="181"/>
      <c r="L369" s="182"/>
      <c r="M369" s="183" t="s">
        <v>1</v>
      </c>
      <c r="N369" s="184" t="s">
        <v>38</v>
      </c>
      <c r="O369" s="61"/>
      <c r="P369" s="161">
        <f t="shared" si="1"/>
        <v>0</v>
      </c>
      <c r="Q369" s="161">
        <v>0</v>
      </c>
      <c r="R369" s="161">
        <f t="shared" si="2"/>
        <v>0</v>
      </c>
      <c r="S369" s="161">
        <v>0</v>
      </c>
      <c r="T369" s="162">
        <f t="shared" si="3"/>
        <v>0</v>
      </c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R369" s="163" t="s">
        <v>144</v>
      </c>
      <c r="AT369" s="163" t="s">
        <v>141</v>
      </c>
      <c r="AU369" s="163" t="s">
        <v>136</v>
      </c>
      <c r="AY369" s="17" t="s">
        <v>127</v>
      </c>
      <c r="BE369" s="164">
        <f t="shared" si="4"/>
        <v>0</v>
      </c>
      <c r="BF369" s="164">
        <f t="shared" si="5"/>
        <v>0</v>
      </c>
      <c r="BG369" s="164">
        <f t="shared" si="6"/>
        <v>0</v>
      </c>
      <c r="BH369" s="164">
        <f t="shared" si="7"/>
        <v>0</v>
      </c>
      <c r="BI369" s="164">
        <f t="shared" si="8"/>
        <v>0</v>
      </c>
      <c r="BJ369" s="17" t="s">
        <v>136</v>
      </c>
      <c r="BK369" s="164">
        <f t="shared" si="9"/>
        <v>0</v>
      </c>
      <c r="BL369" s="17" t="s">
        <v>135</v>
      </c>
      <c r="BM369" s="163" t="s">
        <v>878</v>
      </c>
    </row>
    <row r="370" spans="1:65" s="2" customFormat="1" ht="24.2" customHeight="1">
      <c r="A370" s="33"/>
      <c r="B370" s="150"/>
      <c r="C370" s="174" t="s">
        <v>879</v>
      </c>
      <c r="D370" s="174" t="s">
        <v>141</v>
      </c>
      <c r="E370" s="175" t="s">
        <v>880</v>
      </c>
      <c r="F370" s="176" t="s">
        <v>881</v>
      </c>
      <c r="G370" s="177" t="s">
        <v>837</v>
      </c>
      <c r="H370" s="178">
        <v>1</v>
      </c>
      <c r="I370" s="179"/>
      <c r="J370" s="180">
        <f t="shared" si="0"/>
        <v>0</v>
      </c>
      <c r="K370" s="181"/>
      <c r="L370" s="182"/>
      <c r="M370" s="183" t="s">
        <v>1</v>
      </c>
      <c r="N370" s="184" t="s">
        <v>38</v>
      </c>
      <c r="O370" s="61"/>
      <c r="P370" s="161">
        <f t="shared" si="1"/>
        <v>0</v>
      </c>
      <c r="Q370" s="161">
        <v>0</v>
      </c>
      <c r="R370" s="161">
        <f t="shared" si="2"/>
        <v>0</v>
      </c>
      <c r="S370" s="161">
        <v>0</v>
      </c>
      <c r="T370" s="162">
        <f t="shared" si="3"/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63" t="s">
        <v>144</v>
      </c>
      <c r="AT370" s="163" t="s">
        <v>141</v>
      </c>
      <c r="AU370" s="163" t="s">
        <v>136</v>
      </c>
      <c r="AY370" s="17" t="s">
        <v>127</v>
      </c>
      <c r="BE370" s="164">
        <f t="shared" si="4"/>
        <v>0</v>
      </c>
      <c r="BF370" s="164">
        <f t="shared" si="5"/>
        <v>0</v>
      </c>
      <c r="BG370" s="164">
        <f t="shared" si="6"/>
        <v>0</v>
      </c>
      <c r="BH370" s="164">
        <f t="shared" si="7"/>
        <v>0</v>
      </c>
      <c r="BI370" s="164">
        <f t="shared" si="8"/>
        <v>0</v>
      </c>
      <c r="BJ370" s="17" t="s">
        <v>136</v>
      </c>
      <c r="BK370" s="164">
        <f t="shared" si="9"/>
        <v>0</v>
      </c>
      <c r="BL370" s="17" t="s">
        <v>135</v>
      </c>
      <c r="BM370" s="163" t="s">
        <v>882</v>
      </c>
    </row>
    <row r="371" spans="1:65" s="2" customFormat="1" ht="24.2" customHeight="1">
      <c r="A371" s="33"/>
      <c r="B371" s="150"/>
      <c r="C371" s="174" t="s">
        <v>883</v>
      </c>
      <c r="D371" s="174" t="s">
        <v>141</v>
      </c>
      <c r="E371" s="175" t="s">
        <v>884</v>
      </c>
      <c r="F371" s="176" t="s">
        <v>885</v>
      </c>
      <c r="G371" s="177" t="s">
        <v>837</v>
      </c>
      <c r="H371" s="178">
        <v>1</v>
      </c>
      <c r="I371" s="179"/>
      <c r="J371" s="180">
        <f t="shared" si="0"/>
        <v>0</v>
      </c>
      <c r="K371" s="181"/>
      <c r="L371" s="182"/>
      <c r="M371" s="183" t="s">
        <v>1</v>
      </c>
      <c r="N371" s="184" t="s">
        <v>38</v>
      </c>
      <c r="O371" s="61"/>
      <c r="P371" s="161">
        <f t="shared" si="1"/>
        <v>0</v>
      </c>
      <c r="Q371" s="161">
        <v>0</v>
      </c>
      <c r="R371" s="161">
        <f t="shared" si="2"/>
        <v>0</v>
      </c>
      <c r="S371" s="161">
        <v>0</v>
      </c>
      <c r="T371" s="162">
        <f t="shared" si="3"/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63" t="s">
        <v>144</v>
      </c>
      <c r="AT371" s="163" t="s">
        <v>141</v>
      </c>
      <c r="AU371" s="163" t="s">
        <v>136</v>
      </c>
      <c r="AY371" s="17" t="s">
        <v>127</v>
      </c>
      <c r="BE371" s="164">
        <f t="shared" si="4"/>
        <v>0</v>
      </c>
      <c r="BF371" s="164">
        <f t="shared" si="5"/>
        <v>0</v>
      </c>
      <c r="BG371" s="164">
        <f t="shared" si="6"/>
        <v>0</v>
      </c>
      <c r="BH371" s="164">
        <f t="shared" si="7"/>
        <v>0</v>
      </c>
      <c r="BI371" s="164">
        <f t="shared" si="8"/>
        <v>0</v>
      </c>
      <c r="BJ371" s="17" t="s">
        <v>136</v>
      </c>
      <c r="BK371" s="164">
        <f t="shared" si="9"/>
        <v>0</v>
      </c>
      <c r="BL371" s="17" t="s">
        <v>135</v>
      </c>
      <c r="BM371" s="163" t="s">
        <v>886</v>
      </c>
    </row>
    <row r="372" spans="1:65" s="2" customFormat="1" ht="24.2" customHeight="1">
      <c r="A372" s="33"/>
      <c r="B372" s="150"/>
      <c r="C372" s="174" t="s">
        <v>887</v>
      </c>
      <c r="D372" s="174" t="s">
        <v>141</v>
      </c>
      <c r="E372" s="175" t="s">
        <v>888</v>
      </c>
      <c r="F372" s="176" t="s">
        <v>889</v>
      </c>
      <c r="G372" s="177" t="s">
        <v>837</v>
      </c>
      <c r="H372" s="178">
        <v>1</v>
      </c>
      <c r="I372" s="179"/>
      <c r="J372" s="180">
        <f t="shared" si="0"/>
        <v>0</v>
      </c>
      <c r="K372" s="181"/>
      <c r="L372" s="182"/>
      <c r="M372" s="183" t="s">
        <v>1</v>
      </c>
      <c r="N372" s="184" t="s">
        <v>38</v>
      </c>
      <c r="O372" s="61"/>
      <c r="P372" s="161">
        <f t="shared" si="1"/>
        <v>0</v>
      </c>
      <c r="Q372" s="161">
        <v>0</v>
      </c>
      <c r="R372" s="161">
        <f t="shared" si="2"/>
        <v>0</v>
      </c>
      <c r="S372" s="161">
        <v>0</v>
      </c>
      <c r="T372" s="162">
        <f t="shared" si="3"/>
        <v>0</v>
      </c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R372" s="163" t="s">
        <v>144</v>
      </c>
      <c r="AT372" s="163" t="s">
        <v>141</v>
      </c>
      <c r="AU372" s="163" t="s">
        <v>136</v>
      </c>
      <c r="AY372" s="17" t="s">
        <v>127</v>
      </c>
      <c r="BE372" s="164">
        <f t="shared" si="4"/>
        <v>0</v>
      </c>
      <c r="BF372" s="164">
        <f t="shared" si="5"/>
        <v>0</v>
      </c>
      <c r="BG372" s="164">
        <f t="shared" si="6"/>
        <v>0</v>
      </c>
      <c r="BH372" s="164">
        <f t="shared" si="7"/>
        <v>0</v>
      </c>
      <c r="BI372" s="164">
        <f t="shared" si="8"/>
        <v>0</v>
      </c>
      <c r="BJ372" s="17" t="s">
        <v>136</v>
      </c>
      <c r="BK372" s="164">
        <f t="shared" si="9"/>
        <v>0</v>
      </c>
      <c r="BL372" s="17" t="s">
        <v>135</v>
      </c>
      <c r="BM372" s="163" t="s">
        <v>890</v>
      </c>
    </row>
    <row r="373" spans="1:65" s="2" customFormat="1" ht="37.9" customHeight="1">
      <c r="A373" s="33"/>
      <c r="B373" s="150"/>
      <c r="C373" s="174" t="s">
        <v>891</v>
      </c>
      <c r="D373" s="174" t="s">
        <v>141</v>
      </c>
      <c r="E373" s="175" t="s">
        <v>892</v>
      </c>
      <c r="F373" s="176" t="s">
        <v>893</v>
      </c>
      <c r="G373" s="177" t="s">
        <v>837</v>
      </c>
      <c r="H373" s="178">
        <v>10</v>
      </c>
      <c r="I373" s="179"/>
      <c r="J373" s="180">
        <f t="shared" si="0"/>
        <v>0</v>
      </c>
      <c r="K373" s="181"/>
      <c r="L373" s="182"/>
      <c r="M373" s="183" t="s">
        <v>1</v>
      </c>
      <c r="N373" s="184" t="s">
        <v>38</v>
      </c>
      <c r="O373" s="61"/>
      <c r="P373" s="161">
        <f t="shared" si="1"/>
        <v>0</v>
      </c>
      <c r="Q373" s="161">
        <v>0</v>
      </c>
      <c r="R373" s="161">
        <f t="shared" si="2"/>
        <v>0</v>
      </c>
      <c r="S373" s="161">
        <v>0</v>
      </c>
      <c r="T373" s="162">
        <f t="shared" si="3"/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3" t="s">
        <v>144</v>
      </c>
      <c r="AT373" s="163" t="s">
        <v>141</v>
      </c>
      <c r="AU373" s="163" t="s">
        <v>136</v>
      </c>
      <c r="AY373" s="17" t="s">
        <v>127</v>
      </c>
      <c r="BE373" s="164">
        <f t="shared" si="4"/>
        <v>0</v>
      </c>
      <c r="BF373" s="164">
        <f t="shared" si="5"/>
        <v>0</v>
      </c>
      <c r="BG373" s="164">
        <f t="shared" si="6"/>
        <v>0</v>
      </c>
      <c r="BH373" s="164">
        <f t="shared" si="7"/>
        <v>0</v>
      </c>
      <c r="BI373" s="164">
        <f t="shared" si="8"/>
        <v>0</v>
      </c>
      <c r="BJ373" s="17" t="s">
        <v>136</v>
      </c>
      <c r="BK373" s="164">
        <f t="shared" si="9"/>
        <v>0</v>
      </c>
      <c r="BL373" s="17" t="s">
        <v>135</v>
      </c>
      <c r="BM373" s="163" t="s">
        <v>894</v>
      </c>
    </row>
    <row r="374" spans="1:65" s="2" customFormat="1" ht="16.5" customHeight="1">
      <c r="A374" s="33"/>
      <c r="B374" s="150"/>
      <c r="C374" s="174" t="s">
        <v>895</v>
      </c>
      <c r="D374" s="174" t="s">
        <v>141</v>
      </c>
      <c r="E374" s="175" t="s">
        <v>896</v>
      </c>
      <c r="F374" s="176" t="s">
        <v>897</v>
      </c>
      <c r="G374" s="177" t="s">
        <v>837</v>
      </c>
      <c r="H374" s="178">
        <v>25</v>
      </c>
      <c r="I374" s="179"/>
      <c r="J374" s="180">
        <f t="shared" si="0"/>
        <v>0</v>
      </c>
      <c r="K374" s="181"/>
      <c r="L374" s="182"/>
      <c r="M374" s="183" t="s">
        <v>1</v>
      </c>
      <c r="N374" s="184" t="s">
        <v>38</v>
      </c>
      <c r="O374" s="61"/>
      <c r="P374" s="161">
        <f t="shared" si="1"/>
        <v>0</v>
      </c>
      <c r="Q374" s="161">
        <v>0</v>
      </c>
      <c r="R374" s="161">
        <f t="shared" si="2"/>
        <v>0</v>
      </c>
      <c r="S374" s="161">
        <v>0</v>
      </c>
      <c r="T374" s="162">
        <f t="shared" si="3"/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63" t="s">
        <v>144</v>
      </c>
      <c r="AT374" s="163" t="s">
        <v>141</v>
      </c>
      <c r="AU374" s="163" t="s">
        <v>136</v>
      </c>
      <c r="AY374" s="17" t="s">
        <v>127</v>
      </c>
      <c r="BE374" s="164">
        <f t="shared" si="4"/>
        <v>0</v>
      </c>
      <c r="BF374" s="164">
        <f t="shared" si="5"/>
        <v>0</v>
      </c>
      <c r="BG374" s="164">
        <f t="shared" si="6"/>
        <v>0</v>
      </c>
      <c r="BH374" s="164">
        <f t="shared" si="7"/>
        <v>0</v>
      </c>
      <c r="BI374" s="164">
        <f t="shared" si="8"/>
        <v>0</v>
      </c>
      <c r="BJ374" s="17" t="s">
        <v>136</v>
      </c>
      <c r="BK374" s="164">
        <f t="shared" si="9"/>
        <v>0</v>
      </c>
      <c r="BL374" s="17" t="s">
        <v>135</v>
      </c>
      <c r="BM374" s="163" t="s">
        <v>898</v>
      </c>
    </row>
    <row r="375" spans="1:65" s="2" customFormat="1" ht="37.9" customHeight="1">
      <c r="A375" s="33"/>
      <c r="B375" s="150"/>
      <c r="C375" s="174" t="s">
        <v>899</v>
      </c>
      <c r="D375" s="174" t="s">
        <v>141</v>
      </c>
      <c r="E375" s="175" t="s">
        <v>900</v>
      </c>
      <c r="F375" s="176" t="s">
        <v>901</v>
      </c>
      <c r="G375" s="177" t="s">
        <v>837</v>
      </c>
      <c r="H375" s="178">
        <v>36</v>
      </c>
      <c r="I375" s="179"/>
      <c r="J375" s="180">
        <f t="shared" si="0"/>
        <v>0</v>
      </c>
      <c r="K375" s="181"/>
      <c r="L375" s="182"/>
      <c r="M375" s="183" t="s">
        <v>1</v>
      </c>
      <c r="N375" s="184" t="s">
        <v>38</v>
      </c>
      <c r="O375" s="61"/>
      <c r="P375" s="161">
        <f t="shared" si="1"/>
        <v>0</v>
      </c>
      <c r="Q375" s="161">
        <v>0</v>
      </c>
      <c r="R375" s="161">
        <f t="shared" si="2"/>
        <v>0</v>
      </c>
      <c r="S375" s="161">
        <v>0</v>
      </c>
      <c r="T375" s="162">
        <f t="shared" si="3"/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63" t="s">
        <v>144</v>
      </c>
      <c r="AT375" s="163" t="s">
        <v>141</v>
      </c>
      <c r="AU375" s="163" t="s">
        <v>136</v>
      </c>
      <c r="AY375" s="17" t="s">
        <v>127</v>
      </c>
      <c r="BE375" s="164">
        <f t="shared" si="4"/>
        <v>0</v>
      </c>
      <c r="BF375" s="164">
        <f t="shared" si="5"/>
        <v>0</v>
      </c>
      <c r="BG375" s="164">
        <f t="shared" si="6"/>
        <v>0</v>
      </c>
      <c r="BH375" s="164">
        <f t="shared" si="7"/>
        <v>0</v>
      </c>
      <c r="BI375" s="164">
        <f t="shared" si="8"/>
        <v>0</v>
      </c>
      <c r="BJ375" s="17" t="s">
        <v>136</v>
      </c>
      <c r="BK375" s="164">
        <f t="shared" si="9"/>
        <v>0</v>
      </c>
      <c r="BL375" s="17" t="s">
        <v>135</v>
      </c>
      <c r="BM375" s="163" t="s">
        <v>902</v>
      </c>
    </row>
    <row r="376" spans="1:65" s="2" customFormat="1" ht="24.2" customHeight="1">
      <c r="A376" s="33"/>
      <c r="B376" s="150"/>
      <c r="C376" s="174" t="s">
        <v>903</v>
      </c>
      <c r="D376" s="174" t="s">
        <v>141</v>
      </c>
      <c r="E376" s="175" t="s">
        <v>904</v>
      </c>
      <c r="F376" s="176" t="s">
        <v>905</v>
      </c>
      <c r="G376" s="177" t="s">
        <v>152</v>
      </c>
      <c r="H376" s="178">
        <v>25</v>
      </c>
      <c r="I376" s="179"/>
      <c r="J376" s="180">
        <f t="shared" si="0"/>
        <v>0</v>
      </c>
      <c r="K376" s="181"/>
      <c r="L376" s="182"/>
      <c r="M376" s="183" t="s">
        <v>1</v>
      </c>
      <c r="N376" s="184" t="s">
        <v>38</v>
      </c>
      <c r="O376" s="61"/>
      <c r="P376" s="161">
        <f t="shared" si="1"/>
        <v>0</v>
      </c>
      <c r="Q376" s="161">
        <v>0</v>
      </c>
      <c r="R376" s="161">
        <f t="shared" si="2"/>
        <v>0</v>
      </c>
      <c r="S376" s="161">
        <v>0</v>
      </c>
      <c r="T376" s="162">
        <f t="shared" si="3"/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63" t="s">
        <v>144</v>
      </c>
      <c r="AT376" s="163" t="s">
        <v>141</v>
      </c>
      <c r="AU376" s="163" t="s">
        <v>136</v>
      </c>
      <c r="AY376" s="17" t="s">
        <v>127</v>
      </c>
      <c r="BE376" s="164">
        <f t="shared" si="4"/>
        <v>0</v>
      </c>
      <c r="BF376" s="164">
        <f t="shared" si="5"/>
        <v>0</v>
      </c>
      <c r="BG376" s="164">
        <f t="shared" si="6"/>
        <v>0</v>
      </c>
      <c r="BH376" s="164">
        <f t="shared" si="7"/>
        <v>0</v>
      </c>
      <c r="BI376" s="164">
        <f t="shared" si="8"/>
        <v>0</v>
      </c>
      <c r="BJ376" s="17" t="s">
        <v>136</v>
      </c>
      <c r="BK376" s="164">
        <f t="shared" si="9"/>
        <v>0</v>
      </c>
      <c r="BL376" s="17" t="s">
        <v>135</v>
      </c>
      <c r="BM376" s="163" t="s">
        <v>906</v>
      </c>
    </row>
    <row r="377" spans="1:65" s="2" customFormat="1" ht="24.2" customHeight="1">
      <c r="A377" s="33"/>
      <c r="B377" s="150"/>
      <c r="C377" s="174" t="s">
        <v>907</v>
      </c>
      <c r="D377" s="174" t="s">
        <v>141</v>
      </c>
      <c r="E377" s="175" t="s">
        <v>908</v>
      </c>
      <c r="F377" s="176" t="s">
        <v>909</v>
      </c>
      <c r="G377" s="177" t="s">
        <v>152</v>
      </c>
      <c r="H377" s="178">
        <v>25</v>
      </c>
      <c r="I377" s="179"/>
      <c r="J377" s="180">
        <f t="shared" si="0"/>
        <v>0</v>
      </c>
      <c r="K377" s="181"/>
      <c r="L377" s="182"/>
      <c r="M377" s="183" t="s">
        <v>1</v>
      </c>
      <c r="N377" s="184" t="s">
        <v>38</v>
      </c>
      <c r="O377" s="61"/>
      <c r="P377" s="161">
        <f t="shared" si="1"/>
        <v>0</v>
      </c>
      <c r="Q377" s="161">
        <v>0</v>
      </c>
      <c r="R377" s="161">
        <f t="shared" si="2"/>
        <v>0</v>
      </c>
      <c r="S377" s="161">
        <v>0</v>
      </c>
      <c r="T377" s="162">
        <f t="shared" si="3"/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3" t="s">
        <v>144</v>
      </c>
      <c r="AT377" s="163" t="s">
        <v>141</v>
      </c>
      <c r="AU377" s="163" t="s">
        <v>136</v>
      </c>
      <c r="AY377" s="17" t="s">
        <v>127</v>
      </c>
      <c r="BE377" s="164">
        <f t="shared" si="4"/>
        <v>0</v>
      </c>
      <c r="BF377" s="164">
        <f t="shared" si="5"/>
        <v>0</v>
      </c>
      <c r="BG377" s="164">
        <f t="shared" si="6"/>
        <v>0</v>
      </c>
      <c r="BH377" s="164">
        <f t="shared" si="7"/>
        <v>0</v>
      </c>
      <c r="BI377" s="164">
        <f t="shared" si="8"/>
        <v>0</v>
      </c>
      <c r="BJ377" s="17" t="s">
        <v>136</v>
      </c>
      <c r="BK377" s="164">
        <f t="shared" si="9"/>
        <v>0</v>
      </c>
      <c r="BL377" s="17" t="s">
        <v>135</v>
      </c>
      <c r="BM377" s="163" t="s">
        <v>910</v>
      </c>
    </row>
    <row r="378" spans="1:65" s="2" customFormat="1" ht="21.75" customHeight="1">
      <c r="A378" s="33"/>
      <c r="B378" s="150"/>
      <c r="C378" s="174" t="s">
        <v>911</v>
      </c>
      <c r="D378" s="174" t="s">
        <v>141</v>
      </c>
      <c r="E378" s="175" t="s">
        <v>912</v>
      </c>
      <c r="F378" s="176" t="s">
        <v>913</v>
      </c>
      <c r="G378" s="177" t="s">
        <v>837</v>
      </c>
      <c r="H378" s="178">
        <v>25</v>
      </c>
      <c r="I378" s="179"/>
      <c r="J378" s="180">
        <f t="shared" si="0"/>
        <v>0</v>
      </c>
      <c r="K378" s="181"/>
      <c r="L378" s="182"/>
      <c r="M378" s="183" t="s">
        <v>1</v>
      </c>
      <c r="N378" s="184" t="s">
        <v>38</v>
      </c>
      <c r="O378" s="61"/>
      <c r="P378" s="161">
        <f t="shared" si="1"/>
        <v>0</v>
      </c>
      <c r="Q378" s="161">
        <v>0</v>
      </c>
      <c r="R378" s="161">
        <f t="shared" si="2"/>
        <v>0</v>
      </c>
      <c r="S378" s="161">
        <v>0</v>
      </c>
      <c r="T378" s="162">
        <f t="shared" si="3"/>
        <v>0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63" t="s">
        <v>144</v>
      </c>
      <c r="AT378" s="163" t="s">
        <v>141</v>
      </c>
      <c r="AU378" s="163" t="s">
        <v>136</v>
      </c>
      <c r="AY378" s="17" t="s">
        <v>127</v>
      </c>
      <c r="BE378" s="164">
        <f t="shared" si="4"/>
        <v>0</v>
      </c>
      <c r="BF378" s="164">
        <f t="shared" si="5"/>
        <v>0</v>
      </c>
      <c r="BG378" s="164">
        <f t="shared" si="6"/>
        <v>0</v>
      </c>
      <c r="BH378" s="164">
        <f t="shared" si="7"/>
        <v>0</v>
      </c>
      <c r="BI378" s="164">
        <f t="shared" si="8"/>
        <v>0</v>
      </c>
      <c r="BJ378" s="17" t="s">
        <v>136</v>
      </c>
      <c r="BK378" s="164">
        <f t="shared" si="9"/>
        <v>0</v>
      </c>
      <c r="BL378" s="17" t="s">
        <v>135</v>
      </c>
      <c r="BM378" s="163" t="s">
        <v>914</v>
      </c>
    </row>
    <row r="379" spans="1:65" s="2" customFormat="1" ht="24.2" customHeight="1">
      <c r="A379" s="33"/>
      <c r="B379" s="150"/>
      <c r="C379" s="174" t="s">
        <v>915</v>
      </c>
      <c r="D379" s="174" t="s">
        <v>141</v>
      </c>
      <c r="E379" s="175" t="s">
        <v>916</v>
      </c>
      <c r="F379" s="176" t="s">
        <v>917</v>
      </c>
      <c r="G379" s="177" t="s">
        <v>837</v>
      </c>
      <c r="H379" s="178">
        <v>38</v>
      </c>
      <c r="I379" s="179"/>
      <c r="J379" s="180">
        <f t="shared" si="0"/>
        <v>0</v>
      </c>
      <c r="K379" s="181"/>
      <c r="L379" s="182"/>
      <c r="M379" s="183" t="s">
        <v>1</v>
      </c>
      <c r="N379" s="184" t="s">
        <v>38</v>
      </c>
      <c r="O379" s="61"/>
      <c r="P379" s="161">
        <f t="shared" si="1"/>
        <v>0</v>
      </c>
      <c r="Q379" s="161">
        <v>0</v>
      </c>
      <c r="R379" s="161">
        <f t="shared" si="2"/>
        <v>0</v>
      </c>
      <c r="S379" s="161">
        <v>0</v>
      </c>
      <c r="T379" s="162">
        <f t="shared" si="3"/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63" t="s">
        <v>144</v>
      </c>
      <c r="AT379" s="163" t="s">
        <v>141</v>
      </c>
      <c r="AU379" s="163" t="s">
        <v>136</v>
      </c>
      <c r="AY379" s="17" t="s">
        <v>127</v>
      </c>
      <c r="BE379" s="164">
        <f t="shared" si="4"/>
        <v>0</v>
      </c>
      <c r="BF379" s="164">
        <f t="shared" si="5"/>
        <v>0</v>
      </c>
      <c r="BG379" s="164">
        <f t="shared" si="6"/>
        <v>0</v>
      </c>
      <c r="BH379" s="164">
        <f t="shared" si="7"/>
        <v>0</v>
      </c>
      <c r="BI379" s="164">
        <f t="shared" si="8"/>
        <v>0</v>
      </c>
      <c r="BJ379" s="17" t="s">
        <v>136</v>
      </c>
      <c r="BK379" s="164">
        <f t="shared" si="9"/>
        <v>0</v>
      </c>
      <c r="BL379" s="17" t="s">
        <v>135</v>
      </c>
      <c r="BM379" s="163" t="s">
        <v>918</v>
      </c>
    </row>
    <row r="380" spans="1:65" s="2" customFormat="1" ht="37.9" customHeight="1">
      <c r="A380" s="33"/>
      <c r="B380" s="150"/>
      <c r="C380" s="174" t="s">
        <v>919</v>
      </c>
      <c r="D380" s="174" t="s">
        <v>141</v>
      </c>
      <c r="E380" s="175" t="s">
        <v>920</v>
      </c>
      <c r="F380" s="176" t="s">
        <v>921</v>
      </c>
      <c r="G380" s="177" t="s">
        <v>837</v>
      </c>
      <c r="H380" s="178">
        <v>38</v>
      </c>
      <c r="I380" s="179"/>
      <c r="J380" s="180">
        <f t="shared" si="0"/>
        <v>0</v>
      </c>
      <c r="K380" s="181"/>
      <c r="L380" s="182"/>
      <c r="M380" s="183" t="s">
        <v>1</v>
      </c>
      <c r="N380" s="184" t="s">
        <v>38</v>
      </c>
      <c r="O380" s="61"/>
      <c r="P380" s="161">
        <f t="shared" si="1"/>
        <v>0</v>
      </c>
      <c r="Q380" s="161">
        <v>0</v>
      </c>
      <c r="R380" s="161">
        <f t="shared" si="2"/>
        <v>0</v>
      </c>
      <c r="S380" s="161">
        <v>0</v>
      </c>
      <c r="T380" s="162">
        <f t="shared" si="3"/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3" t="s">
        <v>144</v>
      </c>
      <c r="AT380" s="163" t="s">
        <v>141</v>
      </c>
      <c r="AU380" s="163" t="s">
        <v>136</v>
      </c>
      <c r="AY380" s="17" t="s">
        <v>127</v>
      </c>
      <c r="BE380" s="164">
        <f t="shared" si="4"/>
        <v>0</v>
      </c>
      <c r="BF380" s="164">
        <f t="shared" si="5"/>
        <v>0</v>
      </c>
      <c r="BG380" s="164">
        <f t="shared" si="6"/>
        <v>0</v>
      </c>
      <c r="BH380" s="164">
        <f t="shared" si="7"/>
        <v>0</v>
      </c>
      <c r="BI380" s="164">
        <f t="shared" si="8"/>
        <v>0</v>
      </c>
      <c r="BJ380" s="17" t="s">
        <v>136</v>
      </c>
      <c r="BK380" s="164">
        <f t="shared" si="9"/>
        <v>0</v>
      </c>
      <c r="BL380" s="17" t="s">
        <v>135</v>
      </c>
      <c r="BM380" s="163" t="s">
        <v>922</v>
      </c>
    </row>
    <row r="381" spans="1:65" s="2" customFormat="1" ht="16.5" customHeight="1">
      <c r="A381" s="33"/>
      <c r="B381" s="150"/>
      <c r="C381" s="174" t="s">
        <v>923</v>
      </c>
      <c r="D381" s="174" t="s">
        <v>141</v>
      </c>
      <c r="E381" s="175" t="s">
        <v>924</v>
      </c>
      <c r="F381" s="176" t="s">
        <v>925</v>
      </c>
      <c r="G381" s="177" t="s">
        <v>837</v>
      </c>
      <c r="H381" s="178">
        <v>2000</v>
      </c>
      <c r="I381" s="179"/>
      <c r="J381" s="180">
        <f t="shared" si="0"/>
        <v>0</v>
      </c>
      <c r="K381" s="181"/>
      <c r="L381" s="182"/>
      <c r="M381" s="183" t="s">
        <v>1</v>
      </c>
      <c r="N381" s="184" t="s">
        <v>38</v>
      </c>
      <c r="O381" s="61"/>
      <c r="P381" s="161">
        <f t="shared" si="1"/>
        <v>0</v>
      </c>
      <c r="Q381" s="161">
        <v>0</v>
      </c>
      <c r="R381" s="161">
        <f t="shared" si="2"/>
        <v>0</v>
      </c>
      <c r="S381" s="161">
        <v>0</v>
      </c>
      <c r="T381" s="162">
        <f t="shared" si="3"/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63" t="s">
        <v>144</v>
      </c>
      <c r="AT381" s="163" t="s">
        <v>141</v>
      </c>
      <c r="AU381" s="163" t="s">
        <v>136</v>
      </c>
      <c r="AY381" s="17" t="s">
        <v>127</v>
      </c>
      <c r="BE381" s="164">
        <f t="shared" si="4"/>
        <v>0</v>
      </c>
      <c r="BF381" s="164">
        <f t="shared" si="5"/>
        <v>0</v>
      </c>
      <c r="BG381" s="164">
        <f t="shared" si="6"/>
        <v>0</v>
      </c>
      <c r="BH381" s="164">
        <f t="shared" si="7"/>
        <v>0</v>
      </c>
      <c r="BI381" s="164">
        <f t="shared" si="8"/>
        <v>0</v>
      </c>
      <c r="BJ381" s="17" t="s">
        <v>136</v>
      </c>
      <c r="BK381" s="164">
        <f t="shared" si="9"/>
        <v>0</v>
      </c>
      <c r="BL381" s="17" t="s">
        <v>135</v>
      </c>
      <c r="BM381" s="163" t="s">
        <v>926</v>
      </c>
    </row>
    <row r="382" spans="1:65" s="2" customFormat="1" ht="16.5" customHeight="1">
      <c r="A382" s="33"/>
      <c r="B382" s="150"/>
      <c r="C382" s="174" t="s">
        <v>927</v>
      </c>
      <c r="D382" s="174" t="s">
        <v>141</v>
      </c>
      <c r="E382" s="175" t="s">
        <v>928</v>
      </c>
      <c r="F382" s="176" t="s">
        <v>929</v>
      </c>
      <c r="G382" s="177" t="s">
        <v>837</v>
      </c>
      <c r="H382" s="178">
        <v>100</v>
      </c>
      <c r="I382" s="179"/>
      <c r="J382" s="180">
        <f t="shared" si="0"/>
        <v>0</v>
      </c>
      <c r="K382" s="181"/>
      <c r="L382" s="182"/>
      <c r="M382" s="183" t="s">
        <v>1</v>
      </c>
      <c r="N382" s="184" t="s">
        <v>38</v>
      </c>
      <c r="O382" s="61"/>
      <c r="P382" s="161">
        <f t="shared" si="1"/>
        <v>0</v>
      </c>
      <c r="Q382" s="161">
        <v>0</v>
      </c>
      <c r="R382" s="161">
        <f t="shared" si="2"/>
        <v>0</v>
      </c>
      <c r="S382" s="161">
        <v>0</v>
      </c>
      <c r="T382" s="162">
        <f t="shared" si="3"/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63" t="s">
        <v>144</v>
      </c>
      <c r="AT382" s="163" t="s">
        <v>141</v>
      </c>
      <c r="AU382" s="163" t="s">
        <v>136</v>
      </c>
      <c r="AY382" s="17" t="s">
        <v>127</v>
      </c>
      <c r="BE382" s="164">
        <f t="shared" si="4"/>
        <v>0</v>
      </c>
      <c r="BF382" s="164">
        <f t="shared" si="5"/>
        <v>0</v>
      </c>
      <c r="BG382" s="164">
        <f t="shared" si="6"/>
        <v>0</v>
      </c>
      <c r="BH382" s="164">
        <f t="shared" si="7"/>
        <v>0</v>
      </c>
      <c r="BI382" s="164">
        <f t="shared" si="8"/>
        <v>0</v>
      </c>
      <c r="BJ382" s="17" t="s">
        <v>136</v>
      </c>
      <c r="BK382" s="164">
        <f t="shared" si="9"/>
        <v>0</v>
      </c>
      <c r="BL382" s="17" t="s">
        <v>135</v>
      </c>
      <c r="BM382" s="163" t="s">
        <v>930</v>
      </c>
    </row>
    <row r="383" spans="1:65" s="2" customFormat="1" ht="21.75" customHeight="1">
      <c r="A383" s="33"/>
      <c r="B383" s="150"/>
      <c r="C383" s="174" t="s">
        <v>931</v>
      </c>
      <c r="D383" s="174" t="s">
        <v>141</v>
      </c>
      <c r="E383" s="175" t="s">
        <v>932</v>
      </c>
      <c r="F383" s="176" t="s">
        <v>933</v>
      </c>
      <c r="G383" s="177" t="s">
        <v>837</v>
      </c>
      <c r="H383" s="178">
        <v>50</v>
      </c>
      <c r="I383" s="179"/>
      <c r="J383" s="180">
        <f t="shared" si="0"/>
        <v>0</v>
      </c>
      <c r="K383" s="181"/>
      <c r="L383" s="182"/>
      <c r="M383" s="183" t="s">
        <v>1</v>
      </c>
      <c r="N383" s="184" t="s">
        <v>38</v>
      </c>
      <c r="O383" s="61"/>
      <c r="P383" s="161">
        <f t="shared" si="1"/>
        <v>0</v>
      </c>
      <c r="Q383" s="161">
        <v>0</v>
      </c>
      <c r="R383" s="161">
        <f t="shared" si="2"/>
        <v>0</v>
      </c>
      <c r="S383" s="161">
        <v>0</v>
      </c>
      <c r="T383" s="162">
        <f t="shared" si="3"/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63" t="s">
        <v>144</v>
      </c>
      <c r="AT383" s="163" t="s">
        <v>141</v>
      </c>
      <c r="AU383" s="163" t="s">
        <v>136</v>
      </c>
      <c r="AY383" s="17" t="s">
        <v>127</v>
      </c>
      <c r="BE383" s="164">
        <f t="shared" si="4"/>
        <v>0</v>
      </c>
      <c r="BF383" s="164">
        <f t="shared" si="5"/>
        <v>0</v>
      </c>
      <c r="BG383" s="164">
        <f t="shared" si="6"/>
        <v>0</v>
      </c>
      <c r="BH383" s="164">
        <f t="shared" si="7"/>
        <v>0</v>
      </c>
      <c r="BI383" s="164">
        <f t="shared" si="8"/>
        <v>0</v>
      </c>
      <c r="BJ383" s="17" t="s">
        <v>136</v>
      </c>
      <c r="BK383" s="164">
        <f t="shared" si="9"/>
        <v>0</v>
      </c>
      <c r="BL383" s="17" t="s">
        <v>135</v>
      </c>
      <c r="BM383" s="163" t="s">
        <v>934</v>
      </c>
    </row>
    <row r="384" spans="1:65" s="2" customFormat="1" ht="16.5" customHeight="1">
      <c r="A384" s="33"/>
      <c r="B384" s="150"/>
      <c r="C384" s="174" t="s">
        <v>258</v>
      </c>
      <c r="D384" s="174" t="s">
        <v>141</v>
      </c>
      <c r="E384" s="175" t="s">
        <v>935</v>
      </c>
      <c r="F384" s="176" t="s">
        <v>936</v>
      </c>
      <c r="G384" s="177" t="s">
        <v>837</v>
      </c>
      <c r="H384" s="178">
        <v>25</v>
      </c>
      <c r="I384" s="179"/>
      <c r="J384" s="180">
        <f t="shared" si="0"/>
        <v>0</v>
      </c>
      <c r="K384" s="181"/>
      <c r="L384" s="182"/>
      <c r="M384" s="183" t="s">
        <v>1</v>
      </c>
      <c r="N384" s="184" t="s">
        <v>38</v>
      </c>
      <c r="O384" s="61"/>
      <c r="P384" s="161">
        <f t="shared" si="1"/>
        <v>0</v>
      </c>
      <c r="Q384" s="161">
        <v>0</v>
      </c>
      <c r="R384" s="161">
        <f t="shared" si="2"/>
        <v>0</v>
      </c>
      <c r="S384" s="161">
        <v>0</v>
      </c>
      <c r="T384" s="162">
        <f t="shared" si="3"/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63" t="s">
        <v>144</v>
      </c>
      <c r="AT384" s="163" t="s">
        <v>141</v>
      </c>
      <c r="AU384" s="163" t="s">
        <v>136</v>
      </c>
      <c r="AY384" s="17" t="s">
        <v>127</v>
      </c>
      <c r="BE384" s="164">
        <f t="shared" si="4"/>
        <v>0</v>
      </c>
      <c r="BF384" s="164">
        <f t="shared" si="5"/>
        <v>0</v>
      </c>
      <c r="BG384" s="164">
        <f t="shared" si="6"/>
        <v>0</v>
      </c>
      <c r="BH384" s="164">
        <f t="shared" si="7"/>
        <v>0</v>
      </c>
      <c r="BI384" s="164">
        <f t="shared" si="8"/>
        <v>0</v>
      </c>
      <c r="BJ384" s="17" t="s">
        <v>136</v>
      </c>
      <c r="BK384" s="164">
        <f t="shared" si="9"/>
        <v>0</v>
      </c>
      <c r="BL384" s="17" t="s">
        <v>135</v>
      </c>
      <c r="BM384" s="163" t="s">
        <v>937</v>
      </c>
    </row>
    <row r="385" spans="1:65" s="2" customFormat="1" ht="16.5" customHeight="1">
      <c r="A385" s="33"/>
      <c r="B385" s="150"/>
      <c r="C385" s="174" t="s">
        <v>938</v>
      </c>
      <c r="D385" s="174" t="s">
        <v>141</v>
      </c>
      <c r="E385" s="175" t="s">
        <v>939</v>
      </c>
      <c r="F385" s="176" t="s">
        <v>940</v>
      </c>
      <c r="G385" s="177" t="s">
        <v>837</v>
      </c>
      <c r="H385" s="178">
        <v>25</v>
      </c>
      <c r="I385" s="179"/>
      <c r="J385" s="180">
        <f t="shared" si="0"/>
        <v>0</v>
      </c>
      <c r="K385" s="181"/>
      <c r="L385" s="182"/>
      <c r="M385" s="183" t="s">
        <v>1</v>
      </c>
      <c r="N385" s="184" t="s">
        <v>38</v>
      </c>
      <c r="O385" s="61"/>
      <c r="P385" s="161">
        <f t="shared" si="1"/>
        <v>0</v>
      </c>
      <c r="Q385" s="161">
        <v>0</v>
      </c>
      <c r="R385" s="161">
        <f t="shared" si="2"/>
        <v>0</v>
      </c>
      <c r="S385" s="161">
        <v>0</v>
      </c>
      <c r="T385" s="162">
        <f t="shared" si="3"/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63" t="s">
        <v>144</v>
      </c>
      <c r="AT385" s="163" t="s">
        <v>141</v>
      </c>
      <c r="AU385" s="163" t="s">
        <v>136</v>
      </c>
      <c r="AY385" s="17" t="s">
        <v>127</v>
      </c>
      <c r="BE385" s="164">
        <f t="shared" si="4"/>
        <v>0</v>
      </c>
      <c r="BF385" s="164">
        <f t="shared" si="5"/>
        <v>0</v>
      </c>
      <c r="BG385" s="164">
        <f t="shared" si="6"/>
        <v>0</v>
      </c>
      <c r="BH385" s="164">
        <f t="shared" si="7"/>
        <v>0</v>
      </c>
      <c r="BI385" s="164">
        <f t="shared" si="8"/>
        <v>0</v>
      </c>
      <c r="BJ385" s="17" t="s">
        <v>136</v>
      </c>
      <c r="BK385" s="164">
        <f t="shared" si="9"/>
        <v>0</v>
      </c>
      <c r="BL385" s="17" t="s">
        <v>135</v>
      </c>
      <c r="BM385" s="163" t="s">
        <v>941</v>
      </c>
    </row>
    <row r="386" spans="1:65" s="2" customFormat="1" ht="16.5" customHeight="1">
      <c r="A386" s="33"/>
      <c r="B386" s="150"/>
      <c r="C386" s="174" t="s">
        <v>942</v>
      </c>
      <c r="D386" s="174" t="s">
        <v>141</v>
      </c>
      <c r="E386" s="175" t="s">
        <v>943</v>
      </c>
      <c r="F386" s="176" t="s">
        <v>944</v>
      </c>
      <c r="G386" s="177" t="s">
        <v>837</v>
      </c>
      <c r="H386" s="178">
        <v>36</v>
      </c>
      <c r="I386" s="179"/>
      <c r="J386" s="180">
        <f t="shared" si="0"/>
        <v>0</v>
      </c>
      <c r="K386" s="181"/>
      <c r="L386" s="182"/>
      <c r="M386" s="183" t="s">
        <v>1</v>
      </c>
      <c r="N386" s="184" t="s">
        <v>38</v>
      </c>
      <c r="O386" s="61"/>
      <c r="P386" s="161">
        <f t="shared" si="1"/>
        <v>0</v>
      </c>
      <c r="Q386" s="161">
        <v>0</v>
      </c>
      <c r="R386" s="161">
        <f t="shared" si="2"/>
        <v>0</v>
      </c>
      <c r="S386" s="161">
        <v>0</v>
      </c>
      <c r="T386" s="162">
        <f t="shared" si="3"/>
        <v>0</v>
      </c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R386" s="163" t="s">
        <v>144</v>
      </c>
      <c r="AT386" s="163" t="s">
        <v>141</v>
      </c>
      <c r="AU386" s="163" t="s">
        <v>136</v>
      </c>
      <c r="AY386" s="17" t="s">
        <v>127</v>
      </c>
      <c r="BE386" s="164">
        <f t="shared" si="4"/>
        <v>0</v>
      </c>
      <c r="BF386" s="164">
        <f t="shared" si="5"/>
        <v>0</v>
      </c>
      <c r="BG386" s="164">
        <f t="shared" si="6"/>
        <v>0</v>
      </c>
      <c r="BH386" s="164">
        <f t="shared" si="7"/>
        <v>0</v>
      </c>
      <c r="BI386" s="164">
        <f t="shared" si="8"/>
        <v>0</v>
      </c>
      <c r="BJ386" s="17" t="s">
        <v>136</v>
      </c>
      <c r="BK386" s="164">
        <f t="shared" si="9"/>
        <v>0</v>
      </c>
      <c r="BL386" s="17" t="s">
        <v>135</v>
      </c>
      <c r="BM386" s="163" t="s">
        <v>945</v>
      </c>
    </row>
    <row r="387" spans="1:65" s="2" customFormat="1" ht="24.2" customHeight="1">
      <c r="A387" s="33"/>
      <c r="B387" s="150"/>
      <c r="C387" s="174" t="s">
        <v>946</v>
      </c>
      <c r="D387" s="174" t="s">
        <v>141</v>
      </c>
      <c r="E387" s="175" t="s">
        <v>947</v>
      </c>
      <c r="F387" s="176" t="s">
        <v>948</v>
      </c>
      <c r="G387" s="177" t="s">
        <v>837</v>
      </c>
      <c r="H387" s="178">
        <v>2</v>
      </c>
      <c r="I387" s="179"/>
      <c r="J387" s="180">
        <f t="shared" si="0"/>
        <v>0</v>
      </c>
      <c r="K387" s="181"/>
      <c r="L387" s="182"/>
      <c r="M387" s="183" t="s">
        <v>1</v>
      </c>
      <c r="N387" s="184" t="s">
        <v>38</v>
      </c>
      <c r="O387" s="61"/>
      <c r="P387" s="161">
        <f t="shared" si="1"/>
        <v>0</v>
      </c>
      <c r="Q387" s="161">
        <v>0</v>
      </c>
      <c r="R387" s="161">
        <f t="shared" si="2"/>
        <v>0</v>
      </c>
      <c r="S387" s="161">
        <v>0</v>
      </c>
      <c r="T387" s="162">
        <f t="shared" si="3"/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63" t="s">
        <v>144</v>
      </c>
      <c r="AT387" s="163" t="s">
        <v>141</v>
      </c>
      <c r="AU387" s="163" t="s">
        <v>136</v>
      </c>
      <c r="AY387" s="17" t="s">
        <v>127</v>
      </c>
      <c r="BE387" s="164">
        <f t="shared" si="4"/>
        <v>0</v>
      </c>
      <c r="BF387" s="164">
        <f t="shared" si="5"/>
        <v>0</v>
      </c>
      <c r="BG387" s="164">
        <f t="shared" si="6"/>
        <v>0</v>
      </c>
      <c r="BH387" s="164">
        <f t="shared" si="7"/>
        <v>0</v>
      </c>
      <c r="BI387" s="164">
        <f t="shared" si="8"/>
        <v>0</v>
      </c>
      <c r="BJ387" s="17" t="s">
        <v>136</v>
      </c>
      <c r="BK387" s="164">
        <f t="shared" si="9"/>
        <v>0</v>
      </c>
      <c r="BL387" s="17" t="s">
        <v>135</v>
      </c>
      <c r="BM387" s="163" t="s">
        <v>949</v>
      </c>
    </row>
    <row r="388" spans="1:65" s="2" customFormat="1" ht="24.2" customHeight="1">
      <c r="A388" s="33"/>
      <c r="B388" s="150"/>
      <c r="C388" s="174" t="s">
        <v>950</v>
      </c>
      <c r="D388" s="174" t="s">
        <v>141</v>
      </c>
      <c r="E388" s="175" t="s">
        <v>951</v>
      </c>
      <c r="F388" s="176" t="s">
        <v>952</v>
      </c>
      <c r="G388" s="177" t="s">
        <v>837</v>
      </c>
      <c r="H388" s="178">
        <v>4</v>
      </c>
      <c r="I388" s="179"/>
      <c r="J388" s="180">
        <f t="shared" si="0"/>
        <v>0</v>
      </c>
      <c r="K388" s="181"/>
      <c r="L388" s="182"/>
      <c r="M388" s="183" t="s">
        <v>1</v>
      </c>
      <c r="N388" s="184" t="s">
        <v>38</v>
      </c>
      <c r="O388" s="61"/>
      <c r="P388" s="161">
        <f t="shared" si="1"/>
        <v>0</v>
      </c>
      <c r="Q388" s="161">
        <v>0</v>
      </c>
      <c r="R388" s="161">
        <f t="shared" si="2"/>
        <v>0</v>
      </c>
      <c r="S388" s="161">
        <v>0</v>
      </c>
      <c r="T388" s="162">
        <f t="shared" si="3"/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63" t="s">
        <v>144</v>
      </c>
      <c r="AT388" s="163" t="s">
        <v>141</v>
      </c>
      <c r="AU388" s="163" t="s">
        <v>136</v>
      </c>
      <c r="AY388" s="17" t="s">
        <v>127</v>
      </c>
      <c r="BE388" s="164">
        <f t="shared" si="4"/>
        <v>0</v>
      </c>
      <c r="BF388" s="164">
        <f t="shared" si="5"/>
        <v>0</v>
      </c>
      <c r="BG388" s="164">
        <f t="shared" si="6"/>
        <v>0</v>
      </c>
      <c r="BH388" s="164">
        <f t="shared" si="7"/>
        <v>0</v>
      </c>
      <c r="BI388" s="164">
        <f t="shared" si="8"/>
        <v>0</v>
      </c>
      <c r="BJ388" s="17" t="s">
        <v>136</v>
      </c>
      <c r="BK388" s="164">
        <f t="shared" si="9"/>
        <v>0</v>
      </c>
      <c r="BL388" s="17" t="s">
        <v>135</v>
      </c>
      <c r="BM388" s="163" t="s">
        <v>953</v>
      </c>
    </row>
    <row r="389" spans="1:65" s="2" customFormat="1" ht="16.5" customHeight="1">
      <c r="A389" s="33"/>
      <c r="B389" s="150"/>
      <c r="C389" s="174" t="s">
        <v>954</v>
      </c>
      <c r="D389" s="174" t="s">
        <v>141</v>
      </c>
      <c r="E389" s="175" t="s">
        <v>955</v>
      </c>
      <c r="F389" s="176" t="s">
        <v>956</v>
      </c>
      <c r="G389" s="177" t="s">
        <v>316</v>
      </c>
      <c r="H389" s="178">
        <v>25</v>
      </c>
      <c r="I389" s="179"/>
      <c r="J389" s="180">
        <f t="shared" si="0"/>
        <v>0</v>
      </c>
      <c r="K389" s="181"/>
      <c r="L389" s="182"/>
      <c r="M389" s="183" t="s">
        <v>1</v>
      </c>
      <c r="N389" s="184" t="s">
        <v>38</v>
      </c>
      <c r="O389" s="61"/>
      <c r="P389" s="161">
        <f t="shared" si="1"/>
        <v>0</v>
      </c>
      <c r="Q389" s="161">
        <v>1E-3</v>
      </c>
      <c r="R389" s="161">
        <f t="shared" si="2"/>
        <v>2.5000000000000001E-2</v>
      </c>
      <c r="S389" s="161">
        <v>0</v>
      </c>
      <c r="T389" s="162">
        <f t="shared" si="3"/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63" t="s">
        <v>144</v>
      </c>
      <c r="AT389" s="163" t="s">
        <v>141</v>
      </c>
      <c r="AU389" s="163" t="s">
        <v>136</v>
      </c>
      <c r="AY389" s="17" t="s">
        <v>127</v>
      </c>
      <c r="BE389" s="164">
        <f t="shared" si="4"/>
        <v>0</v>
      </c>
      <c r="BF389" s="164">
        <f t="shared" si="5"/>
        <v>0</v>
      </c>
      <c r="BG389" s="164">
        <f t="shared" si="6"/>
        <v>0</v>
      </c>
      <c r="BH389" s="164">
        <f t="shared" si="7"/>
        <v>0</v>
      </c>
      <c r="BI389" s="164">
        <f t="shared" si="8"/>
        <v>0</v>
      </c>
      <c r="BJ389" s="17" t="s">
        <v>136</v>
      </c>
      <c r="BK389" s="164">
        <f t="shared" si="9"/>
        <v>0</v>
      </c>
      <c r="BL389" s="17" t="s">
        <v>135</v>
      </c>
      <c r="BM389" s="163" t="s">
        <v>957</v>
      </c>
    </row>
    <row r="390" spans="1:65" s="2" customFormat="1" ht="16.5" customHeight="1">
      <c r="A390" s="33"/>
      <c r="B390" s="150"/>
      <c r="C390" s="174" t="s">
        <v>958</v>
      </c>
      <c r="D390" s="174" t="s">
        <v>141</v>
      </c>
      <c r="E390" s="175" t="s">
        <v>959</v>
      </c>
      <c r="F390" s="176" t="s">
        <v>960</v>
      </c>
      <c r="G390" s="177" t="s">
        <v>316</v>
      </c>
      <c r="H390" s="178">
        <v>120</v>
      </c>
      <c r="I390" s="179"/>
      <c r="J390" s="180">
        <f t="shared" ref="J390:J421" si="10">ROUND(I390*H390,2)</f>
        <v>0</v>
      </c>
      <c r="K390" s="181"/>
      <c r="L390" s="182"/>
      <c r="M390" s="183" t="s">
        <v>1</v>
      </c>
      <c r="N390" s="184" t="s">
        <v>38</v>
      </c>
      <c r="O390" s="61"/>
      <c r="P390" s="161">
        <f t="shared" ref="P390:P421" si="11">O390*H390</f>
        <v>0</v>
      </c>
      <c r="Q390" s="161">
        <v>1E-3</v>
      </c>
      <c r="R390" s="161">
        <f t="shared" ref="R390:R421" si="12">Q390*H390</f>
        <v>0.12</v>
      </c>
      <c r="S390" s="161">
        <v>0</v>
      </c>
      <c r="T390" s="162">
        <f t="shared" ref="T390:T421" si="13"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63" t="s">
        <v>144</v>
      </c>
      <c r="AT390" s="163" t="s">
        <v>141</v>
      </c>
      <c r="AU390" s="163" t="s">
        <v>136</v>
      </c>
      <c r="AY390" s="17" t="s">
        <v>127</v>
      </c>
      <c r="BE390" s="164">
        <f t="shared" ref="BE390:BE411" si="14">IF(N390="základná",J390,0)</f>
        <v>0</v>
      </c>
      <c r="BF390" s="164">
        <f t="shared" ref="BF390:BF411" si="15">IF(N390="znížená",J390,0)</f>
        <v>0</v>
      </c>
      <c r="BG390" s="164">
        <f t="shared" ref="BG390:BG411" si="16">IF(N390="zákl. prenesená",J390,0)</f>
        <v>0</v>
      </c>
      <c r="BH390" s="164">
        <f t="shared" ref="BH390:BH411" si="17">IF(N390="zníž. prenesená",J390,0)</f>
        <v>0</v>
      </c>
      <c r="BI390" s="164">
        <f t="shared" ref="BI390:BI411" si="18">IF(N390="nulová",J390,0)</f>
        <v>0</v>
      </c>
      <c r="BJ390" s="17" t="s">
        <v>136</v>
      </c>
      <c r="BK390" s="164">
        <f t="shared" ref="BK390:BK411" si="19">ROUND(I390*H390,2)</f>
        <v>0</v>
      </c>
      <c r="BL390" s="17" t="s">
        <v>135</v>
      </c>
      <c r="BM390" s="163" t="s">
        <v>961</v>
      </c>
    </row>
    <row r="391" spans="1:65" s="2" customFormat="1" ht="16.5" customHeight="1">
      <c r="A391" s="33"/>
      <c r="B391" s="150"/>
      <c r="C391" s="174" t="s">
        <v>962</v>
      </c>
      <c r="D391" s="174" t="s">
        <v>141</v>
      </c>
      <c r="E391" s="175" t="s">
        <v>963</v>
      </c>
      <c r="F391" s="176" t="s">
        <v>964</v>
      </c>
      <c r="G391" s="177" t="s">
        <v>316</v>
      </c>
      <c r="H391" s="178">
        <v>30</v>
      </c>
      <c r="I391" s="179"/>
      <c r="J391" s="180">
        <f t="shared" si="10"/>
        <v>0</v>
      </c>
      <c r="K391" s="181"/>
      <c r="L391" s="182"/>
      <c r="M391" s="183" t="s">
        <v>1</v>
      </c>
      <c r="N391" s="184" t="s">
        <v>38</v>
      </c>
      <c r="O391" s="61"/>
      <c r="P391" s="161">
        <f t="shared" si="11"/>
        <v>0</v>
      </c>
      <c r="Q391" s="161">
        <v>1E-3</v>
      </c>
      <c r="R391" s="161">
        <f t="shared" si="12"/>
        <v>0.03</v>
      </c>
      <c r="S391" s="161">
        <v>0</v>
      </c>
      <c r="T391" s="162">
        <f t="shared" si="13"/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3" t="s">
        <v>144</v>
      </c>
      <c r="AT391" s="163" t="s">
        <v>141</v>
      </c>
      <c r="AU391" s="163" t="s">
        <v>136</v>
      </c>
      <c r="AY391" s="17" t="s">
        <v>127</v>
      </c>
      <c r="BE391" s="164">
        <f t="shared" si="14"/>
        <v>0</v>
      </c>
      <c r="BF391" s="164">
        <f t="shared" si="15"/>
        <v>0</v>
      </c>
      <c r="BG391" s="164">
        <f t="shared" si="16"/>
        <v>0</v>
      </c>
      <c r="BH391" s="164">
        <f t="shared" si="17"/>
        <v>0</v>
      </c>
      <c r="BI391" s="164">
        <f t="shared" si="18"/>
        <v>0</v>
      </c>
      <c r="BJ391" s="17" t="s">
        <v>136</v>
      </c>
      <c r="BK391" s="164">
        <f t="shared" si="19"/>
        <v>0</v>
      </c>
      <c r="BL391" s="17" t="s">
        <v>135</v>
      </c>
      <c r="BM391" s="163" t="s">
        <v>965</v>
      </c>
    </row>
    <row r="392" spans="1:65" s="2" customFormat="1" ht="16.5" customHeight="1">
      <c r="A392" s="33"/>
      <c r="B392" s="150"/>
      <c r="C392" s="174" t="s">
        <v>966</v>
      </c>
      <c r="D392" s="174" t="s">
        <v>141</v>
      </c>
      <c r="E392" s="175" t="s">
        <v>967</v>
      </c>
      <c r="F392" s="176" t="s">
        <v>968</v>
      </c>
      <c r="G392" s="177" t="s">
        <v>837</v>
      </c>
      <c r="H392" s="178">
        <v>50</v>
      </c>
      <c r="I392" s="179"/>
      <c r="J392" s="180">
        <f t="shared" si="10"/>
        <v>0</v>
      </c>
      <c r="K392" s="181"/>
      <c r="L392" s="182"/>
      <c r="M392" s="183" t="s">
        <v>1</v>
      </c>
      <c r="N392" s="184" t="s">
        <v>38</v>
      </c>
      <c r="O392" s="61"/>
      <c r="P392" s="161">
        <f t="shared" si="11"/>
        <v>0</v>
      </c>
      <c r="Q392" s="161">
        <v>1.4999999999999999E-4</v>
      </c>
      <c r="R392" s="161">
        <f t="shared" si="12"/>
        <v>7.4999999999999997E-3</v>
      </c>
      <c r="S392" s="161">
        <v>0</v>
      </c>
      <c r="T392" s="162">
        <f t="shared" si="13"/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63" t="s">
        <v>144</v>
      </c>
      <c r="AT392" s="163" t="s">
        <v>141</v>
      </c>
      <c r="AU392" s="163" t="s">
        <v>136</v>
      </c>
      <c r="AY392" s="17" t="s">
        <v>127</v>
      </c>
      <c r="BE392" s="164">
        <f t="shared" si="14"/>
        <v>0</v>
      </c>
      <c r="BF392" s="164">
        <f t="shared" si="15"/>
        <v>0</v>
      </c>
      <c r="BG392" s="164">
        <f t="shared" si="16"/>
        <v>0</v>
      </c>
      <c r="BH392" s="164">
        <f t="shared" si="17"/>
        <v>0</v>
      </c>
      <c r="BI392" s="164">
        <f t="shared" si="18"/>
        <v>0</v>
      </c>
      <c r="BJ392" s="17" t="s">
        <v>136</v>
      </c>
      <c r="BK392" s="164">
        <f t="shared" si="19"/>
        <v>0</v>
      </c>
      <c r="BL392" s="17" t="s">
        <v>135</v>
      </c>
      <c r="BM392" s="163" t="s">
        <v>969</v>
      </c>
    </row>
    <row r="393" spans="1:65" s="2" customFormat="1" ht="24.2" customHeight="1">
      <c r="A393" s="33"/>
      <c r="B393" s="150"/>
      <c r="C393" s="174" t="s">
        <v>970</v>
      </c>
      <c r="D393" s="174" t="s">
        <v>141</v>
      </c>
      <c r="E393" s="175" t="s">
        <v>971</v>
      </c>
      <c r="F393" s="176" t="s">
        <v>972</v>
      </c>
      <c r="G393" s="177" t="s">
        <v>837</v>
      </c>
      <c r="H393" s="178">
        <v>180</v>
      </c>
      <c r="I393" s="179"/>
      <c r="J393" s="180">
        <f t="shared" si="10"/>
        <v>0</v>
      </c>
      <c r="K393" s="181"/>
      <c r="L393" s="182"/>
      <c r="M393" s="183" t="s">
        <v>1</v>
      </c>
      <c r="N393" s="184" t="s">
        <v>38</v>
      </c>
      <c r="O393" s="61"/>
      <c r="P393" s="161">
        <f t="shared" si="11"/>
        <v>0</v>
      </c>
      <c r="Q393" s="161">
        <v>0</v>
      </c>
      <c r="R393" s="161">
        <f t="shared" si="12"/>
        <v>0</v>
      </c>
      <c r="S393" s="161">
        <v>0</v>
      </c>
      <c r="T393" s="162">
        <f t="shared" si="13"/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3" t="s">
        <v>144</v>
      </c>
      <c r="AT393" s="163" t="s">
        <v>141</v>
      </c>
      <c r="AU393" s="163" t="s">
        <v>136</v>
      </c>
      <c r="AY393" s="17" t="s">
        <v>127</v>
      </c>
      <c r="BE393" s="164">
        <f t="shared" si="14"/>
        <v>0</v>
      </c>
      <c r="BF393" s="164">
        <f t="shared" si="15"/>
        <v>0</v>
      </c>
      <c r="BG393" s="164">
        <f t="shared" si="16"/>
        <v>0</v>
      </c>
      <c r="BH393" s="164">
        <f t="shared" si="17"/>
        <v>0</v>
      </c>
      <c r="BI393" s="164">
        <f t="shared" si="18"/>
        <v>0</v>
      </c>
      <c r="BJ393" s="17" t="s">
        <v>136</v>
      </c>
      <c r="BK393" s="164">
        <f t="shared" si="19"/>
        <v>0</v>
      </c>
      <c r="BL393" s="17" t="s">
        <v>135</v>
      </c>
      <c r="BM393" s="163" t="s">
        <v>973</v>
      </c>
    </row>
    <row r="394" spans="1:65" s="2" customFormat="1" ht="16.5" customHeight="1">
      <c r="A394" s="33"/>
      <c r="B394" s="150"/>
      <c r="C394" s="174" t="s">
        <v>974</v>
      </c>
      <c r="D394" s="174" t="s">
        <v>141</v>
      </c>
      <c r="E394" s="175" t="s">
        <v>975</v>
      </c>
      <c r="F394" s="176" t="s">
        <v>976</v>
      </c>
      <c r="G394" s="177" t="s">
        <v>837</v>
      </c>
      <c r="H394" s="178">
        <v>100</v>
      </c>
      <c r="I394" s="179"/>
      <c r="J394" s="180">
        <f t="shared" si="10"/>
        <v>0</v>
      </c>
      <c r="K394" s="181"/>
      <c r="L394" s="182"/>
      <c r="M394" s="183" t="s">
        <v>1</v>
      </c>
      <c r="N394" s="184" t="s">
        <v>38</v>
      </c>
      <c r="O394" s="61"/>
      <c r="P394" s="161">
        <f t="shared" si="11"/>
        <v>0</v>
      </c>
      <c r="Q394" s="161">
        <v>1.6000000000000001E-4</v>
      </c>
      <c r="R394" s="161">
        <f t="shared" si="12"/>
        <v>1.6E-2</v>
      </c>
      <c r="S394" s="161">
        <v>0</v>
      </c>
      <c r="T394" s="162">
        <f t="shared" si="13"/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63" t="s">
        <v>144</v>
      </c>
      <c r="AT394" s="163" t="s">
        <v>141</v>
      </c>
      <c r="AU394" s="163" t="s">
        <v>136</v>
      </c>
      <c r="AY394" s="17" t="s">
        <v>127</v>
      </c>
      <c r="BE394" s="164">
        <f t="shared" si="14"/>
        <v>0</v>
      </c>
      <c r="BF394" s="164">
        <f t="shared" si="15"/>
        <v>0</v>
      </c>
      <c r="BG394" s="164">
        <f t="shared" si="16"/>
        <v>0</v>
      </c>
      <c r="BH394" s="164">
        <f t="shared" si="17"/>
        <v>0</v>
      </c>
      <c r="BI394" s="164">
        <f t="shared" si="18"/>
        <v>0</v>
      </c>
      <c r="BJ394" s="17" t="s">
        <v>136</v>
      </c>
      <c r="BK394" s="164">
        <f t="shared" si="19"/>
        <v>0</v>
      </c>
      <c r="BL394" s="17" t="s">
        <v>135</v>
      </c>
      <c r="BM394" s="163" t="s">
        <v>977</v>
      </c>
    </row>
    <row r="395" spans="1:65" s="2" customFormat="1" ht="24.2" customHeight="1">
      <c r="A395" s="33"/>
      <c r="B395" s="150"/>
      <c r="C395" s="174" t="s">
        <v>978</v>
      </c>
      <c r="D395" s="174" t="s">
        <v>141</v>
      </c>
      <c r="E395" s="175" t="s">
        <v>979</v>
      </c>
      <c r="F395" s="176" t="s">
        <v>980</v>
      </c>
      <c r="G395" s="177" t="s">
        <v>837</v>
      </c>
      <c r="H395" s="178">
        <v>8</v>
      </c>
      <c r="I395" s="179"/>
      <c r="J395" s="180">
        <f t="shared" si="10"/>
        <v>0</v>
      </c>
      <c r="K395" s="181"/>
      <c r="L395" s="182"/>
      <c r="M395" s="183" t="s">
        <v>1</v>
      </c>
      <c r="N395" s="184" t="s">
        <v>38</v>
      </c>
      <c r="O395" s="61"/>
      <c r="P395" s="161">
        <f t="shared" si="11"/>
        <v>0</v>
      </c>
      <c r="Q395" s="161">
        <v>3.1E-4</v>
      </c>
      <c r="R395" s="161">
        <f t="shared" si="12"/>
        <v>2.48E-3</v>
      </c>
      <c r="S395" s="161">
        <v>0</v>
      </c>
      <c r="T395" s="162">
        <f t="shared" si="13"/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3" t="s">
        <v>144</v>
      </c>
      <c r="AT395" s="163" t="s">
        <v>141</v>
      </c>
      <c r="AU395" s="163" t="s">
        <v>136</v>
      </c>
      <c r="AY395" s="17" t="s">
        <v>127</v>
      </c>
      <c r="BE395" s="164">
        <f t="shared" si="14"/>
        <v>0</v>
      </c>
      <c r="BF395" s="164">
        <f t="shared" si="15"/>
        <v>0</v>
      </c>
      <c r="BG395" s="164">
        <f t="shared" si="16"/>
        <v>0</v>
      </c>
      <c r="BH395" s="164">
        <f t="shared" si="17"/>
        <v>0</v>
      </c>
      <c r="BI395" s="164">
        <f t="shared" si="18"/>
        <v>0</v>
      </c>
      <c r="BJ395" s="17" t="s">
        <v>136</v>
      </c>
      <c r="BK395" s="164">
        <f t="shared" si="19"/>
        <v>0</v>
      </c>
      <c r="BL395" s="17" t="s">
        <v>135</v>
      </c>
      <c r="BM395" s="163" t="s">
        <v>981</v>
      </c>
    </row>
    <row r="396" spans="1:65" s="2" customFormat="1" ht="16.5" customHeight="1">
      <c r="A396" s="33"/>
      <c r="B396" s="150"/>
      <c r="C396" s="174" t="s">
        <v>982</v>
      </c>
      <c r="D396" s="174" t="s">
        <v>141</v>
      </c>
      <c r="E396" s="175" t="s">
        <v>983</v>
      </c>
      <c r="F396" s="176" t="s">
        <v>984</v>
      </c>
      <c r="G396" s="177" t="s">
        <v>837</v>
      </c>
      <c r="H396" s="178">
        <v>8</v>
      </c>
      <c r="I396" s="179"/>
      <c r="J396" s="180">
        <f t="shared" si="10"/>
        <v>0</v>
      </c>
      <c r="K396" s="181"/>
      <c r="L396" s="182"/>
      <c r="M396" s="183" t="s">
        <v>1</v>
      </c>
      <c r="N396" s="184" t="s">
        <v>38</v>
      </c>
      <c r="O396" s="61"/>
      <c r="P396" s="161">
        <f t="shared" si="11"/>
        <v>0</v>
      </c>
      <c r="Q396" s="161">
        <v>1.8000000000000001E-4</v>
      </c>
      <c r="R396" s="161">
        <f t="shared" si="12"/>
        <v>1.4400000000000001E-3</v>
      </c>
      <c r="S396" s="161">
        <v>0</v>
      </c>
      <c r="T396" s="162">
        <f t="shared" si="13"/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3" t="s">
        <v>144</v>
      </c>
      <c r="AT396" s="163" t="s">
        <v>141</v>
      </c>
      <c r="AU396" s="163" t="s">
        <v>136</v>
      </c>
      <c r="AY396" s="17" t="s">
        <v>127</v>
      </c>
      <c r="BE396" s="164">
        <f t="shared" si="14"/>
        <v>0</v>
      </c>
      <c r="BF396" s="164">
        <f t="shared" si="15"/>
        <v>0</v>
      </c>
      <c r="BG396" s="164">
        <f t="shared" si="16"/>
        <v>0</v>
      </c>
      <c r="BH396" s="164">
        <f t="shared" si="17"/>
        <v>0</v>
      </c>
      <c r="BI396" s="164">
        <f t="shared" si="18"/>
        <v>0</v>
      </c>
      <c r="BJ396" s="17" t="s">
        <v>136</v>
      </c>
      <c r="BK396" s="164">
        <f t="shared" si="19"/>
        <v>0</v>
      </c>
      <c r="BL396" s="17" t="s">
        <v>135</v>
      </c>
      <c r="BM396" s="163" t="s">
        <v>985</v>
      </c>
    </row>
    <row r="397" spans="1:65" s="2" customFormat="1" ht="16.5" customHeight="1">
      <c r="A397" s="33"/>
      <c r="B397" s="150"/>
      <c r="C397" s="174" t="s">
        <v>986</v>
      </c>
      <c r="D397" s="174" t="s">
        <v>141</v>
      </c>
      <c r="E397" s="175" t="s">
        <v>987</v>
      </c>
      <c r="F397" s="176" t="s">
        <v>988</v>
      </c>
      <c r="G397" s="177" t="s">
        <v>837</v>
      </c>
      <c r="H397" s="178">
        <v>20</v>
      </c>
      <c r="I397" s="179"/>
      <c r="J397" s="180">
        <f t="shared" si="10"/>
        <v>0</v>
      </c>
      <c r="K397" s="181"/>
      <c r="L397" s="182"/>
      <c r="M397" s="183" t="s">
        <v>1</v>
      </c>
      <c r="N397" s="184" t="s">
        <v>38</v>
      </c>
      <c r="O397" s="61"/>
      <c r="P397" s="161">
        <f t="shared" si="11"/>
        <v>0</v>
      </c>
      <c r="Q397" s="161">
        <v>0</v>
      </c>
      <c r="R397" s="161">
        <f t="shared" si="12"/>
        <v>0</v>
      </c>
      <c r="S397" s="161">
        <v>0</v>
      </c>
      <c r="T397" s="162">
        <f t="shared" si="13"/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3" t="s">
        <v>144</v>
      </c>
      <c r="AT397" s="163" t="s">
        <v>141</v>
      </c>
      <c r="AU397" s="163" t="s">
        <v>136</v>
      </c>
      <c r="AY397" s="17" t="s">
        <v>127</v>
      </c>
      <c r="BE397" s="164">
        <f t="shared" si="14"/>
        <v>0</v>
      </c>
      <c r="BF397" s="164">
        <f t="shared" si="15"/>
        <v>0</v>
      </c>
      <c r="BG397" s="164">
        <f t="shared" si="16"/>
        <v>0</v>
      </c>
      <c r="BH397" s="164">
        <f t="shared" si="17"/>
        <v>0</v>
      </c>
      <c r="BI397" s="164">
        <f t="shared" si="18"/>
        <v>0</v>
      </c>
      <c r="BJ397" s="17" t="s">
        <v>136</v>
      </c>
      <c r="BK397" s="164">
        <f t="shared" si="19"/>
        <v>0</v>
      </c>
      <c r="BL397" s="17" t="s">
        <v>135</v>
      </c>
      <c r="BM397" s="163" t="s">
        <v>989</v>
      </c>
    </row>
    <row r="398" spans="1:65" s="2" customFormat="1" ht="16.5" customHeight="1">
      <c r="A398" s="33"/>
      <c r="B398" s="150"/>
      <c r="C398" s="174" t="s">
        <v>990</v>
      </c>
      <c r="D398" s="174" t="s">
        <v>141</v>
      </c>
      <c r="E398" s="175" t="s">
        <v>991</v>
      </c>
      <c r="F398" s="176" t="s">
        <v>992</v>
      </c>
      <c r="G398" s="177" t="s">
        <v>837</v>
      </c>
      <c r="H398" s="178">
        <v>8</v>
      </c>
      <c r="I398" s="179"/>
      <c r="J398" s="180">
        <f t="shared" si="10"/>
        <v>0</v>
      </c>
      <c r="K398" s="181"/>
      <c r="L398" s="182"/>
      <c r="M398" s="183" t="s">
        <v>1</v>
      </c>
      <c r="N398" s="184" t="s">
        <v>38</v>
      </c>
      <c r="O398" s="61"/>
      <c r="P398" s="161">
        <f t="shared" si="11"/>
        <v>0</v>
      </c>
      <c r="Q398" s="161">
        <v>1.9499999999999999E-3</v>
      </c>
      <c r="R398" s="161">
        <f t="shared" si="12"/>
        <v>1.5599999999999999E-2</v>
      </c>
      <c r="S398" s="161">
        <v>0</v>
      </c>
      <c r="T398" s="162">
        <f t="shared" si="13"/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63" t="s">
        <v>144</v>
      </c>
      <c r="AT398" s="163" t="s">
        <v>141</v>
      </c>
      <c r="AU398" s="163" t="s">
        <v>136</v>
      </c>
      <c r="AY398" s="17" t="s">
        <v>127</v>
      </c>
      <c r="BE398" s="164">
        <f t="shared" si="14"/>
        <v>0</v>
      </c>
      <c r="BF398" s="164">
        <f t="shared" si="15"/>
        <v>0</v>
      </c>
      <c r="BG398" s="164">
        <f t="shared" si="16"/>
        <v>0</v>
      </c>
      <c r="BH398" s="164">
        <f t="shared" si="17"/>
        <v>0</v>
      </c>
      <c r="BI398" s="164">
        <f t="shared" si="18"/>
        <v>0</v>
      </c>
      <c r="BJ398" s="17" t="s">
        <v>136</v>
      </c>
      <c r="BK398" s="164">
        <f t="shared" si="19"/>
        <v>0</v>
      </c>
      <c r="BL398" s="17" t="s">
        <v>135</v>
      </c>
      <c r="BM398" s="163" t="s">
        <v>993</v>
      </c>
    </row>
    <row r="399" spans="1:65" s="2" customFormat="1" ht="24.2" customHeight="1">
      <c r="A399" s="33"/>
      <c r="B399" s="150"/>
      <c r="C399" s="174" t="s">
        <v>994</v>
      </c>
      <c r="D399" s="174" t="s">
        <v>141</v>
      </c>
      <c r="E399" s="175" t="s">
        <v>995</v>
      </c>
      <c r="F399" s="176" t="s">
        <v>996</v>
      </c>
      <c r="G399" s="177" t="s">
        <v>837</v>
      </c>
      <c r="H399" s="178">
        <v>16</v>
      </c>
      <c r="I399" s="179"/>
      <c r="J399" s="180">
        <f t="shared" si="10"/>
        <v>0</v>
      </c>
      <c r="K399" s="181"/>
      <c r="L399" s="182"/>
      <c r="M399" s="183" t="s">
        <v>1</v>
      </c>
      <c r="N399" s="184" t="s">
        <v>38</v>
      </c>
      <c r="O399" s="61"/>
      <c r="P399" s="161">
        <f t="shared" si="11"/>
        <v>0</v>
      </c>
      <c r="Q399" s="161">
        <v>2.5999999999999998E-4</v>
      </c>
      <c r="R399" s="161">
        <f t="shared" si="12"/>
        <v>4.1599999999999996E-3</v>
      </c>
      <c r="S399" s="161">
        <v>0</v>
      </c>
      <c r="T399" s="162">
        <f t="shared" si="13"/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63" t="s">
        <v>144</v>
      </c>
      <c r="AT399" s="163" t="s">
        <v>141</v>
      </c>
      <c r="AU399" s="163" t="s">
        <v>136</v>
      </c>
      <c r="AY399" s="17" t="s">
        <v>127</v>
      </c>
      <c r="BE399" s="164">
        <f t="shared" si="14"/>
        <v>0</v>
      </c>
      <c r="BF399" s="164">
        <f t="shared" si="15"/>
        <v>0</v>
      </c>
      <c r="BG399" s="164">
        <f t="shared" si="16"/>
        <v>0</v>
      </c>
      <c r="BH399" s="164">
        <f t="shared" si="17"/>
        <v>0</v>
      </c>
      <c r="BI399" s="164">
        <f t="shared" si="18"/>
        <v>0</v>
      </c>
      <c r="BJ399" s="17" t="s">
        <v>136</v>
      </c>
      <c r="BK399" s="164">
        <f t="shared" si="19"/>
        <v>0</v>
      </c>
      <c r="BL399" s="17" t="s">
        <v>135</v>
      </c>
      <c r="BM399" s="163" t="s">
        <v>997</v>
      </c>
    </row>
    <row r="400" spans="1:65" s="2" customFormat="1" ht="16.5" customHeight="1">
      <c r="A400" s="33"/>
      <c r="B400" s="150"/>
      <c r="C400" s="174" t="s">
        <v>998</v>
      </c>
      <c r="D400" s="174" t="s">
        <v>141</v>
      </c>
      <c r="E400" s="175" t="s">
        <v>999</v>
      </c>
      <c r="F400" s="176" t="s">
        <v>1000</v>
      </c>
      <c r="G400" s="177" t="s">
        <v>837</v>
      </c>
      <c r="H400" s="178">
        <v>8</v>
      </c>
      <c r="I400" s="179"/>
      <c r="J400" s="180">
        <f t="shared" si="10"/>
        <v>0</v>
      </c>
      <c r="K400" s="181"/>
      <c r="L400" s="182"/>
      <c r="M400" s="183" t="s">
        <v>1</v>
      </c>
      <c r="N400" s="184" t="s">
        <v>38</v>
      </c>
      <c r="O400" s="61"/>
      <c r="P400" s="161">
        <f t="shared" si="11"/>
        <v>0</v>
      </c>
      <c r="Q400" s="161">
        <v>0</v>
      </c>
      <c r="R400" s="161">
        <f t="shared" si="12"/>
        <v>0</v>
      </c>
      <c r="S400" s="161">
        <v>0</v>
      </c>
      <c r="T400" s="162">
        <f t="shared" si="13"/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63" t="s">
        <v>144</v>
      </c>
      <c r="AT400" s="163" t="s">
        <v>141</v>
      </c>
      <c r="AU400" s="163" t="s">
        <v>136</v>
      </c>
      <c r="AY400" s="17" t="s">
        <v>127</v>
      </c>
      <c r="BE400" s="164">
        <f t="shared" si="14"/>
        <v>0</v>
      </c>
      <c r="BF400" s="164">
        <f t="shared" si="15"/>
        <v>0</v>
      </c>
      <c r="BG400" s="164">
        <f t="shared" si="16"/>
        <v>0</v>
      </c>
      <c r="BH400" s="164">
        <f t="shared" si="17"/>
        <v>0</v>
      </c>
      <c r="BI400" s="164">
        <f t="shared" si="18"/>
        <v>0</v>
      </c>
      <c r="BJ400" s="17" t="s">
        <v>136</v>
      </c>
      <c r="BK400" s="164">
        <f t="shared" si="19"/>
        <v>0</v>
      </c>
      <c r="BL400" s="17" t="s">
        <v>135</v>
      </c>
      <c r="BM400" s="163" t="s">
        <v>1001</v>
      </c>
    </row>
    <row r="401" spans="1:65" s="2" customFormat="1" ht="16.5" customHeight="1">
      <c r="A401" s="33"/>
      <c r="B401" s="150"/>
      <c r="C401" s="174" t="s">
        <v>1002</v>
      </c>
      <c r="D401" s="174" t="s">
        <v>141</v>
      </c>
      <c r="E401" s="175" t="s">
        <v>1003</v>
      </c>
      <c r="F401" s="176" t="s">
        <v>1004</v>
      </c>
      <c r="G401" s="177" t="s">
        <v>837</v>
      </c>
      <c r="H401" s="178">
        <v>50</v>
      </c>
      <c r="I401" s="179"/>
      <c r="J401" s="180">
        <f t="shared" si="10"/>
        <v>0</v>
      </c>
      <c r="K401" s="181"/>
      <c r="L401" s="182"/>
      <c r="M401" s="183" t="s">
        <v>1</v>
      </c>
      <c r="N401" s="184" t="s">
        <v>38</v>
      </c>
      <c r="O401" s="61"/>
      <c r="P401" s="161">
        <f t="shared" si="11"/>
        <v>0</v>
      </c>
      <c r="Q401" s="161">
        <v>0</v>
      </c>
      <c r="R401" s="161">
        <f t="shared" si="12"/>
        <v>0</v>
      </c>
      <c r="S401" s="161">
        <v>0</v>
      </c>
      <c r="T401" s="162">
        <f t="shared" si="13"/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3" t="s">
        <v>144</v>
      </c>
      <c r="AT401" s="163" t="s">
        <v>141</v>
      </c>
      <c r="AU401" s="163" t="s">
        <v>136</v>
      </c>
      <c r="AY401" s="17" t="s">
        <v>127</v>
      </c>
      <c r="BE401" s="164">
        <f t="shared" si="14"/>
        <v>0</v>
      </c>
      <c r="BF401" s="164">
        <f t="shared" si="15"/>
        <v>0</v>
      </c>
      <c r="BG401" s="164">
        <f t="shared" si="16"/>
        <v>0</v>
      </c>
      <c r="BH401" s="164">
        <f t="shared" si="17"/>
        <v>0</v>
      </c>
      <c r="BI401" s="164">
        <f t="shared" si="18"/>
        <v>0</v>
      </c>
      <c r="BJ401" s="17" t="s">
        <v>136</v>
      </c>
      <c r="BK401" s="164">
        <f t="shared" si="19"/>
        <v>0</v>
      </c>
      <c r="BL401" s="17" t="s">
        <v>135</v>
      </c>
      <c r="BM401" s="163" t="s">
        <v>1005</v>
      </c>
    </row>
    <row r="402" spans="1:65" s="2" customFormat="1" ht="24.2" customHeight="1">
      <c r="A402" s="33"/>
      <c r="B402" s="150"/>
      <c r="C402" s="174" t="s">
        <v>1006</v>
      </c>
      <c r="D402" s="174" t="s">
        <v>141</v>
      </c>
      <c r="E402" s="175" t="s">
        <v>1007</v>
      </c>
      <c r="F402" s="176" t="s">
        <v>1008</v>
      </c>
      <c r="G402" s="177" t="s">
        <v>837</v>
      </c>
      <c r="H402" s="178">
        <v>1</v>
      </c>
      <c r="I402" s="179"/>
      <c r="J402" s="180">
        <f t="shared" si="10"/>
        <v>0</v>
      </c>
      <c r="K402" s="181"/>
      <c r="L402" s="182"/>
      <c r="M402" s="183" t="s">
        <v>1</v>
      </c>
      <c r="N402" s="184" t="s">
        <v>38</v>
      </c>
      <c r="O402" s="61"/>
      <c r="P402" s="161">
        <f t="shared" si="11"/>
        <v>0</v>
      </c>
      <c r="Q402" s="161">
        <v>0</v>
      </c>
      <c r="R402" s="161">
        <f t="shared" si="12"/>
        <v>0</v>
      </c>
      <c r="S402" s="161">
        <v>0</v>
      </c>
      <c r="T402" s="162">
        <f t="shared" si="13"/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3" t="s">
        <v>144</v>
      </c>
      <c r="AT402" s="163" t="s">
        <v>141</v>
      </c>
      <c r="AU402" s="163" t="s">
        <v>136</v>
      </c>
      <c r="AY402" s="17" t="s">
        <v>127</v>
      </c>
      <c r="BE402" s="164">
        <f t="shared" si="14"/>
        <v>0</v>
      </c>
      <c r="BF402" s="164">
        <f t="shared" si="15"/>
        <v>0</v>
      </c>
      <c r="BG402" s="164">
        <f t="shared" si="16"/>
        <v>0</v>
      </c>
      <c r="BH402" s="164">
        <f t="shared" si="17"/>
        <v>0</v>
      </c>
      <c r="BI402" s="164">
        <f t="shared" si="18"/>
        <v>0</v>
      </c>
      <c r="BJ402" s="17" t="s">
        <v>136</v>
      </c>
      <c r="BK402" s="164">
        <f t="shared" si="19"/>
        <v>0</v>
      </c>
      <c r="BL402" s="17" t="s">
        <v>135</v>
      </c>
      <c r="BM402" s="163" t="s">
        <v>1009</v>
      </c>
    </row>
    <row r="403" spans="1:65" s="2" customFormat="1" ht="37.9" customHeight="1">
      <c r="A403" s="33"/>
      <c r="B403" s="150"/>
      <c r="C403" s="174" t="s">
        <v>1010</v>
      </c>
      <c r="D403" s="174" t="s">
        <v>141</v>
      </c>
      <c r="E403" s="175" t="s">
        <v>1011</v>
      </c>
      <c r="F403" s="176" t="s">
        <v>1012</v>
      </c>
      <c r="G403" s="177" t="s">
        <v>837</v>
      </c>
      <c r="H403" s="178">
        <v>25</v>
      </c>
      <c r="I403" s="179"/>
      <c r="J403" s="180">
        <f t="shared" si="10"/>
        <v>0</v>
      </c>
      <c r="K403" s="181"/>
      <c r="L403" s="182"/>
      <c r="M403" s="183" t="s">
        <v>1</v>
      </c>
      <c r="N403" s="184" t="s">
        <v>38</v>
      </c>
      <c r="O403" s="61"/>
      <c r="P403" s="161">
        <f t="shared" si="11"/>
        <v>0</v>
      </c>
      <c r="Q403" s="161">
        <v>0</v>
      </c>
      <c r="R403" s="161">
        <f t="shared" si="12"/>
        <v>0</v>
      </c>
      <c r="S403" s="161">
        <v>0</v>
      </c>
      <c r="T403" s="162">
        <f t="shared" si="13"/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3" t="s">
        <v>144</v>
      </c>
      <c r="AT403" s="163" t="s">
        <v>141</v>
      </c>
      <c r="AU403" s="163" t="s">
        <v>136</v>
      </c>
      <c r="AY403" s="17" t="s">
        <v>127</v>
      </c>
      <c r="BE403" s="164">
        <f t="shared" si="14"/>
        <v>0</v>
      </c>
      <c r="BF403" s="164">
        <f t="shared" si="15"/>
        <v>0</v>
      </c>
      <c r="BG403" s="164">
        <f t="shared" si="16"/>
        <v>0</v>
      </c>
      <c r="BH403" s="164">
        <f t="shared" si="17"/>
        <v>0</v>
      </c>
      <c r="BI403" s="164">
        <f t="shared" si="18"/>
        <v>0</v>
      </c>
      <c r="BJ403" s="17" t="s">
        <v>136</v>
      </c>
      <c r="BK403" s="164">
        <f t="shared" si="19"/>
        <v>0</v>
      </c>
      <c r="BL403" s="17" t="s">
        <v>135</v>
      </c>
      <c r="BM403" s="163" t="s">
        <v>1013</v>
      </c>
    </row>
    <row r="404" spans="1:65" s="2" customFormat="1" ht="24.2" customHeight="1">
      <c r="A404" s="33"/>
      <c r="B404" s="150"/>
      <c r="C404" s="174" t="s">
        <v>1014</v>
      </c>
      <c r="D404" s="174" t="s">
        <v>141</v>
      </c>
      <c r="E404" s="175" t="s">
        <v>1015</v>
      </c>
      <c r="F404" s="176" t="s">
        <v>1016</v>
      </c>
      <c r="G404" s="177" t="s">
        <v>837</v>
      </c>
      <c r="H404" s="178">
        <v>25</v>
      </c>
      <c r="I404" s="179"/>
      <c r="J404" s="180">
        <f t="shared" si="10"/>
        <v>0</v>
      </c>
      <c r="K404" s="181"/>
      <c r="L404" s="182"/>
      <c r="M404" s="183" t="s">
        <v>1</v>
      </c>
      <c r="N404" s="184" t="s">
        <v>38</v>
      </c>
      <c r="O404" s="61"/>
      <c r="P404" s="161">
        <f t="shared" si="11"/>
        <v>0</v>
      </c>
      <c r="Q404" s="161">
        <v>0</v>
      </c>
      <c r="R404" s="161">
        <f t="shared" si="12"/>
        <v>0</v>
      </c>
      <c r="S404" s="161">
        <v>0</v>
      </c>
      <c r="T404" s="162">
        <f t="shared" si="13"/>
        <v>0</v>
      </c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R404" s="163" t="s">
        <v>144</v>
      </c>
      <c r="AT404" s="163" t="s">
        <v>141</v>
      </c>
      <c r="AU404" s="163" t="s">
        <v>136</v>
      </c>
      <c r="AY404" s="17" t="s">
        <v>127</v>
      </c>
      <c r="BE404" s="164">
        <f t="shared" si="14"/>
        <v>0</v>
      </c>
      <c r="BF404" s="164">
        <f t="shared" si="15"/>
        <v>0</v>
      </c>
      <c r="BG404" s="164">
        <f t="shared" si="16"/>
        <v>0</v>
      </c>
      <c r="BH404" s="164">
        <f t="shared" si="17"/>
        <v>0</v>
      </c>
      <c r="BI404" s="164">
        <f t="shared" si="18"/>
        <v>0</v>
      </c>
      <c r="BJ404" s="17" t="s">
        <v>136</v>
      </c>
      <c r="BK404" s="164">
        <f t="shared" si="19"/>
        <v>0</v>
      </c>
      <c r="BL404" s="17" t="s">
        <v>135</v>
      </c>
      <c r="BM404" s="163" t="s">
        <v>1017</v>
      </c>
    </row>
    <row r="405" spans="1:65" s="2" customFormat="1" ht="16.5" customHeight="1">
      <c r="A405" s="33"/>
      <c r="B405" s="150"/>
      <c r="C405" s="174" t="s">
        <v>1018</v>
      </c>
      <c r="D405" s="174" t="s">
        <v>141</v>
      </c>
      <c r="E405" s="175" t="s">
        <v>1019</v>
      </c>
      <c r="F405" s="176" t="s">
        <v>1020</v>
      </c>
      <c r="G405" s="177" t="s">
        <v>1021</v>
      </c>
      <c r="H405" s="178">
        <v>1</v>
      </c>
      <c r="I405" s="179"/>
      <c r="J405" s="180">
        <f t="shared" si="10"/>
        <v>0</v>
      </c>
      <c r="K405" s="181"/>
      <c r="L405" s="182"/>
      <c r="M405" s="183" t="s">
        <v>1</v>
      </c>
      <c r="N405" s="184" t="s">
        <v>38</v>
      </c>
      <c r="O405" s="61"/>
      <c r="P405" s="161">
        <f t="shared" si="11"/>
        <v>0</v>
      </c>
      <c r="Q405" s="161">
        <v>0</v>
      </c>
      <c r="R405" s="161">
        <f t="shared" si="12"/>
        <v>0</v>
      </c>
      <c r="S405" s="161">
        <v>0</v>
      </c>
      <c r="T405" s="162">
        <f t="shared" si="13"/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63" t="s">
        <v>144</v>
      </c>
      <c r="AT405" s="163" t="s">
        <v>141</v>
      </c>
      <c r="AU405" s="163" t="s">
        <v>136</v>
      </c>
      <c r="AY405" s="17" t="s">
        <v>127</v>
      </c>
      <c r="BE405" s="164">
        <f t="shared" si="14"/>
        <v>0</v>
      </c>
      <c r="BF405" s="164">
        <f t="shared" si="15"/>
        <v>0</v>
      </c>
      <c r="BG405" s="164">
        <f t="shared" si="16"/>
        <v>0</v>
      </c>
      <c r="BH405" s="164">
        <f t="shared" si="17"/>
        <v>0</v>
      </c>
      <c r="BI405" s="164">
        <f t="shared" si="18"/>
        <v>0</v>
      </c>
      <c r="BJ405" s="17" t="s">
        <v>136</v>
      </c>
      <c r="BK405" s="164">
        <f t="shared" si="19"/>
        <v>0</v>
      </c>
      <c r="BL405" s="17" t="s">
        <v>135</v>
      </c>
      <c r="BM405" s="163" t="s">
        <v>1022</v>
      </c>
    </row>
    <row r="406" spans="1:65" s="2" customFormat="1" ht="24.2" customHeight="1">
      <c r="A406" s="33"/>
      <c r="B406" s="150"/>
      <c r="C406" s="174" t="s">
        <v>1023</v>
      </c>
      <c r="D406" s="174" t="s">
        <v>141</v>
      </c>
      <c r="E406" s="175" t="s">
        <v>1024</v>
      </c>
      <c r="F406" s="176" t="s">
        <v>1025</v>
      </c>
      <c r="G406" s="177" t="s">
        <v>837</v>
      </c>
      <c r="H406" s="178">
        <v>1</v>
      </c>
      <c r="I406" s="179"/>
      <c r="J406" s="180">
        <f t="shared" si="10"/>
        <v>0</v>
      </c>
      <c r="K406" s="181"/>
      <c r="L406" s="182"/>
      <c r="M406" s="183" t="s">
        <v>1</v>
      </c>
      <c r="N406" s="184" t="s">
        <v>38</v>
      </c>
      <c r="O406" s="61"/>
      <c r="P406" s="161">
        <f t="shared" si="11"/>
        <v>0</v>
      </c>
      <c r="Q406" s="161">
        <v>0</v>
      </c>
      <c r="R406" s="161">
        <f t="shared" si="12"/>
        <v>0</v>
      </c>
      <c r="S406" s="161">
        <v>0</v>
      </c>
      <c r="T406" s="162">
        <f t="shared" si="13"/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163" t="s">
        <v>144</v>
      </c>
      <c r="AT406" s="163" t="s">
        <v>141</v>
      </c>
      <c r="AU406" s="163" t="s">
        <v>136</v>
      </c>
      <c r="AY406" s="17" t="s">
        <v>127</v>
      </c>
      <c r="BE406" s="164">
        <f t="shared" si="14"/>
        <v>0</v>
      </c>
      <c r="BF406" s="164">
        <f t="shared" si="15"/>
        <v>0</v>
      </c>
      <c r="BG406" s="164">
        <f t="shared" si="16"/>
        <v>0</v>
      </c>
      <c r="BH406" s="164">
        <f t="shared" si="17"/>
        <v>0</v>
      </c>
      <c r="BI406" s="164">
        <f t="shared" si="18"/>
        <v>0</v>
      </c>
      <c r="BJ406" s="17" t="s">
        <v>136</v>
      </c>
      <c r="BK406" s="164">
        <f t="shared" si="19"/>
        <v>0</v>
      </c>
      <c r="BL406" s="17" t="s">
        <v>135</v>
      </c>
      <c r="BM406" s="163" t="s">
        <v>1026</v>
      </c>
    </row>
    <row r="407" spans="1:65" s="2" customFormat="1" ht="16.5" customHeight="1">
      <c r="A407" s="33"/>
      <c r="B407" s="150"/>
      <c r="C407" s="174" t="s">
        <v>1027</v>
      </c>
      <c r="D407" s="174" t="s">
        <v>141</v>
      </c>
      <c r="E407" s="175" t="s">
        <v>1028</v>
      </c>
      <c r="F407" s="176" t="s">
        <v>1029</v>
      </c>
      <c r="G407" s="177" t="s">
        <v>837</v>
      </c>
      <c r="H407" s="178">
        <v>1</v>
      </c>
      <c r="I407" s="179"/>
      <c r="J407" s="180">
        <f t="shared" si="10"/>
        <v>0</v>
      </c>
      <c r="K407" s="181"/>
      <c r="L407" s="182"/>
      <c r="M407" s="183" t="s">
        <v>1</v>
      </c>
      <c r="N407" s="184" t="s">
        <v>38</v>
      </c>
      <c r="O407" s="61"/>
      <c r="P407" s="161">
        <f t="shared" si="11"/>
        <v>0</v>
      </c>
      <c r="Q407" s="161">
        <v>0</v>
      </c>
      <c r="R407" s="161">
        <f t="shared" si="12"/>
        <v>0</v>
      </c>
      <c r="S407" s="161">
        <v>0</v>
      </c>
      <c r="T407" s="162">
        <f t="shared" si="13"/>
        <v>0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63" t="s">
        <v>144</v>
      </c>
      <c r="AT407" s="163" t="s">
        <v>141</v>
      </c>
      <c r="AU407" s="163" t="s">
        <v>136</v>
      </c>
      <c r="AY407" s="17" t="s">
        <v>127</v>
      </c>
      <c r="BE407" s="164">
        <f t="shared" si="14"/>
        <v>0</v>
      </c>
      <c r="BF407" s="164">
        <f t="shared" si="15"/>
        <v>0</v>
      </c>
      <c r="BG407" s="164">
        <f t="shared" si="16"/>
        <v>0</v>
      </c>
      <c r="BH407" s="164">
        <f t="shared" si="17"/>
        <v>0</v>
      </c>
      <c r="BI407" s="164">
        <f t="shared" si="18"/>
        <v>0</v>
      </c>
      <c r="BJ407" s="17" t="s">
        <v>136</v>
      </c>
      <c r="BK407" s="164">
        <f t="shared" si="19"/>
        <v>0</v>
      </c>
      <c r="BL407" s="17" t="s">
        <v>135</v>
      </c>
      <c r="BM407" s="163" t="s">
        <v>1030</v>
      </c>
    </row>
    <row r="408" spans="1:65" s="2" customFormat="1" ht="16.5" customHeight="1">
      <c r="A408" s="33"/>
      <c r="B408" s="150"/>
      <c r="C408" s="174" t="s">
        <v>1031</v>
      </c>
      <c r="D408" s="174" t="s">
        <v>141</v>
      </c>
      <c r="E408" s="175" t="s">
        <v>1032</v>
      </c>
      <c r="F408" s="176" t="s">
        <v>1033</v>
      </c>
      <c r="G408" s="177" t="s">
        <v>837</v>
      </c>
      <c r="H408" s="178">
        <v>10</v>
      </c>
      <c r="I408" s="179"/>
      <c r="J408" s="180">
        <f t="shared" si="10"/>
        <v>0</v>
      </c>
      <c r="K408" s="181"/>
      <c r="L408" s="182"/>
      <c r="M408" s="183" t="s">
        <v>1</v>
      </c>
      <c r="N408" s="184" t="s">
        <v>38</v>
      </c>
      <c r="O408" s="61"/>
      <c r="P408" s="161">
        <f t="shared" si="11"/>
        <v>0</v>
      </c>
      <c r="Q408" s="161">
        <v>0</v>
      </c>
      <c r="R408" s="161">
        <f t="shared" si="12"/>
        <v>0</v>
      </c>
      <c r="S408" s="161">
        <v>0</v>
      </c>
      <c r="T408" s="162">
        <f t="shared" si="13"/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63" t="s">
        <v>144</v>
      </c>
      <c r="AT408" s="163" t="s">
        <v>141</v>
      </c>
      <c r="AU408" s="163" t="s">
        <v>136</v>
      </c>
      <c r="AY408" s="17" t="s">
        <v>127</v>
      </c>
      <c r="BE408" s="164">
        <f t="shared" si="14"/>
        <v>0</v>
      </c>
      <c r="BF408" s="164">
        <f t="shared" si="15"/>
        <v>0</v>
      </c>
      <c r="BG408" s="164">
        <f t="shared" si="16"/>
        <v>0</v>
      </c>
      <c r="BH408" s="164">
        <f t="shared" si="17"/>
        <v>0</v>
      </c>
      <c r="BI408" s="164">
        <f t="shared" si="18"/>
        <v>0</v>
      </c>
      <c r="BJ408" s="17" t="s">
        <v>136</v>
      </c>
      <c r="BK408" s="164">
        <f t="shared" si="19"/>
        <v>0</v>
      </c>
      <c r="BL408" s="17" t="s">
        <v>135</v>
      </c>
      <c r="BM408" s="163" t="s">
        <v>1034</v>
      </c>
    </row>
    <row r="409" spans="1:65" s="2" customFormat="1" ht="21.75" customHeight="1">
      <c r="A409" s="33"/>
      <c r="B409" s="150"/>
      <c r="C409" s="174" t="s">
        <v>1035</v>
      </c>
      <c r="D409" s="174" t="s">
        <v>141</v>
      </c>
      <c r="E409" s="175" t="s">
        <v>1036</v>
      </c>
      <c r="F409" s="176" t="s">
        <v>1037</v>
      </c>
      <c r="G409" s="177" t="s">
        <v>152</v>
      </c>
      <c r="H409" s="178">
        <v>20</v>
      </c>
      <c r="I409" s="179"/>
      <c r="J409" s="180">
        <f t="shared" si="10"/>
        <v>0</v>
      </c>
      <c r="K409" s="181"/>
      <c r="L409" s="182"/>
      <c r="M409" s="183" t="s">
        <v>1</v>
      </c>
      <c r="N409" s="184" t="s">
        <v>38</v>
      </c>
      <c r="O409" s="61"/>
      <c r="P409" s="161">
        <f t="shared" si="11"/>
        <v>0</v>
      </c>
      <c r="Q409" s="161">
        <v>0</v>
      </c>
      <c r="R409" s="161">
        <f t="shared" si="12"/>
        <v>0</v>
      </c>
      <c r="S409" s="161">
        <v>0</v>
      </c>
      <c r="T409" s="162">
        <f t="shared" si="13"/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63" t="s">
        <v>144</v>
      </c>
      <c r="AT409" s="163" t="s">
        <v>141</v>
      </c>
      <c r="AU409" s="163" t="s">
        <v>136</v>
      </c>
      <c r="AY409" s="17" t="s">
        <v>127</v>
      </c>
      <c r="BE409" s="164">
        <f t="shared" si="14"/>
        <v>0</v>
      </c>
      <c r="BF409" s="164">
        <f t="shared" si="15"/>
        <v>0</v>
      </c>
      <c r="BG409" s="164">
        <f t="shared" si="16"/>
        <v>0</v>
      </c>
      <c r="BH409" s="164">
        <f t="shared" si="17"/>
        <v>0</v>
      </c>
      <c r="BI409" s="164">
        <f t="shared" si="18"/>
        <v>0</v>
      </c>
      <c r="BJ409" s="17" t="s">
        <v>136</v>
      </c>
      <c r="BK409" s="164">
        <f t="shared" si="19"/>
        <v>0</v>
      </c>
      <c r="BL409" s="17" t="s">
        <v>135</v>
      </c>
      <c r="BM409" s="163" t="s">
        <v>1038</v>
      </c>
    </row>
    <row r="410" spans="1:65" s="2" customFormat="1" ht="16.5" customHeight="1">
      <c r="A410" s="33"/>
      <c r="B410" s="150"/>
      <c r="C410" s="174" t="s">
        <v>1039</v>
      </c>
      <c r="D410" s="174" t="s">
        <v>141</v>
      </c>
      <c r="E410" s="175" t="s">
        <v>1040</v>
      </c>
      <c r="F410" s="176" t="s">
        <v>1041</v>
      </c>
      <c r="G410" s="177" t="s">
        <v>152</v>
      </c>
      <c r="H410" s="178">
        <v>10</v>
      </c>
      <c r="I410" s="179"/>
      <c r="J410" s="180">
        <f t="shared" si="10"/>
        <v>0</v>
      </c>
      <c r="K410" s="181"/>
      <c r="L410" s="182"/>
      <c r="M410" s="183" t="s">
        <v>1</v>
      </c>
      <c r="N410" s="184" t="s">
        <v>38</v>
      </c>
      <c r="O410" s="61"/>
      <c r="P410" s="161">
        <f t="shared" si="11"/>
        <v>0</v>
      </c>
      <c r="Q410" s="161">
        <v>0</v>
      </c>
      <c r="R410" s="161">
        <f t="shared" si="12"/>
        <v>0</v>
      </c>
      <c r="S410" s="161">
        <v>0</v>
      </c>
      <c r="T410" s="162">
        <f t="shared" si="13"/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63" t="s">
        <v>144</v>
      </c>
      <c r="AT410" s="163" t="s">
        <v>141</v>
      </c>
      <c r="AU410" s="163" t="s">
        <v>136</v>
      </c>
      <c r="AY410" s="17" t="s">
        <v>127</v>
      </c>
      <c r="BE410" s="164">
        <f t="shared" si="14"/>
        <v>0</v>
      </c>
      <c r="BF410" s="164">
        <f t="shared" si="15"/>
        <v>0</v>
      </c>
      <c r="BG410" s="164">
        <f t="shared" si="16"/>
        <v>0</v>
      </c>
      <c r="BH410" s="164">
        <f t="shared" si="17"/>
        <v>0</v>
      </c>
      <c r="BI410" s="164">
        <f t="shared" si="18"/>
        <v>0</v>
      </c>
      <c r="BJ410" s="17" t="s">
        <v>136</v>
      </c>
      <c r="BK410" s="164">
        <f t="shared" si="19"/>
        <v>0</v>
      </c>
      <c r="BL410" s="17" t="s">
        <v>135</v>
      </c>
      <c r="BM410" s="163" t="s">
        <v>1042</v>
      </c>
    </row>
    <row r="411" spans="1:65" s="2" customFormat="1" ht="16.5" customHeight="1">
      <c r="A411" s="33"/>
      <c r="B411" s="150"/>
      <c r="C411" s="174" t="s">
        <v>1043</v>
      </c>
      <c r="D411" s="174" t="s">
        <v>141</v>
      </c>
      <c r="E411" s="175" t="s">
        <v>1044</v>
      </c>
      <c r="F411" s="176" t="s">
        <v>1045</v>
      </c>
      <c r="G411" s="177" t="s">
        <v>1046</v>
      </c>
      <c r="H411" s="208"/>
      <c r="I411" s="179"/>
      <c r="J411" s="180">
        <f t="shared" si="10"/>
        <v>0</v>
      </c>
      <c r="K411" s="181"/>
      <c r="L411" s="182"/>
      <c r="M411" s="183" t="s">
        <v>1</v>
      </c>
      <c r="N411" s="184" t="s">
        <v>38</v>
      </c>
      <c r="O411" s="61"/>
      <c r="P411" s="161">
        <f t="shared" si="11"/>
        <v>0</v>
      </c>
      <c r="Q411" s="161">
        <v>0</v>
      </c>
      <c r="R411" s="161">
        <f t="shared" si="12"/>
        <v>0</v>
      </c>
      <c r="S411" s="161">
        <v>0</v>
      </c>
      <c r="T411" s="162">
        <f t="shared" si="13"/>
        <v>0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63" t="s">
        <v>144</v>
      </c>
      <c r="AT411" s="163" t="s">
        <v>141</v>
      </c>
      <c r="AU411" s="163" t="s">
        <v>136</v>
      </c>
      <c r="AY411" s="17" t="s">
        <v>127</v>
      </c>
      <c r="BE411" s="164">
        <f t="shared" si="14"/>
        <v>0</v>
      </c>
      <c r="BF411" s="164">
        <f t="shared" si="15"/>
        <v>0</v>
      </c>
      <c r="BG411" s="164">
        <f t="shared" si="16"/>
        <v>0</v>
      </c>
      <c r="BH411" s="164">
        <f t="shared" si="17"/>
        <v>0</v>
      </c>
      <c r="BI411" s="164">
        <f t="shared" si="18"/>
        <v>0</v>
      </c>
      <c r="BJ411" s="17" t="s">
        <v>136</v>
      </c>
      <c r="BK411" s="164">
        <f t="shared" si="19"/>
        <v>0</v>
      </c>
      <c r="BL411" s="17" t="s">
        <v>135</v>
      </c>
      <c r="BM411" s="163" t="s">
        <v>1047</v>
      </c>
    </row>
    <row r="412" spans="1:65" s="12" customFormat="1" ht="22.9" customHeight="1">
      <c r="B412" s="137"/>
      <c r="D412" s="138" t="s">
        <v>71</v>
      </c>
      <c r="E412" s="148" t="s">
        <v>1048</v>
      </c>
      <c r="F412" s="148" t="s">
        <v>1049</v>
      </c>
      <c r="I412" s="140"/>
      <c r="J412" s="149">
        <f>BK412</f>
        <v>0</v>
      </c>
      <c r="L412" s="137"/>
      <c r="M412" s="142"/>
      <c r="N412" s="143"/>
      <c r="O412" s="143"/>
      <c r="P412" s="144">
        <f>SUM(P413:P450)</f>
        <v>0</v>
      </c>
      <c r="Q412" s="143"/>
      <c r="R412" s="144">
        <f>SUM(R413:R450)</f>
        <v>0</v>
      </c>
      <c r="S412" s="143"/>
      <c r="T412" s="145">
        <f>SUM(T413:T450)</f>
        <v>0</v>
      </c>
      <c r="AR412" s="138" t="s">
        <v>80</v>
      </c>
      <c r="AT412" s="146" t="s">
        <v>71</v>
      </c>
      <c r="AU412" s="146" t="s">
        <v>80</v>
      </c>
      <c r="AY412" s="138" t="s">
        <v>127</v>
      </c>
      <c r="BK412" s="147">
        <f>SUM(BK413:BK450)</f>
        <v>0</v>
      </c>
    </row>
    <row r="413" spans="1:65" s="2" customFormat="1" ht="24.2" customHeight="1">
      <c r="A413" s="33"/>
      <c r="B413" s="150"/>
      <c r="C413" s="151" t="s">
        <v>1050</v>
      </c>
      <c r="D413" s="151" t="s">
        <v>131</v>
      </c>
      <c r="E413" s="152" t="s">
        <v>1051</v>
      </c>
      <c r="F413" s="153" t="s">
        <v>1052</v>
      </c>
      <c r="G413" s="154" t="s">
        <v>152</v>
      </c>
      <c r="H413" s="155">
        <v>25</v>
      </c>
      <c r="I413" s="156"/>
      <c r="J413" s="157">
        <f t="shared" ref="J413:J450" si="20">ROUND(I413*H413,2)</f>
        <v>0</v>
      </c>
      <c r="K413" s="158"/>
      <c r="L413" s="34"/>
      <c r="M413" s="159" t="s">
        <v>1</v>
      </c>
      <c r="N413" s="160" t="s">
        <v>38</v>
      </c>
      <c r="O413" s="61"/>
      <c r="P413" s="161">
        <f t="shared" ref="P413:P450" si="21">O413*H413</f>
        <v>0</v>
      </c>
      <c r="Q413" s="161">
        <v>0</v>
      </c>
      <c r="R413" s="161">
        <f t="shared" ref="R413:R450" si="22">Q413*H413</f>
        <v>0</v>
      </c>
      <c r="S413" s="161">
        <v>0</v>
      </c>
      <c r="T413" s="162">
        <f t="shared" ref="T413:T450" si="23"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63" t="s">
        <v>135</v>
      </c>
      <c r="AT413" s="163" t="s">
        <v>131</v>
      </c>
      <c r="AU413" s="163" t="s">
        <v>136</v>
      </c>
      <c r="AY413" s="17" t="s">
        <v>127</v>
      </c>
      <c r="BE413" s="164">
        <f t="shared" ref="BE413:BE450" si="24">IF(N413="základná",J413,0)</f>
        <v>0</v>
      </c>
      <c r="BF413" s="164">
        <f t="shared" ref="BF413:BF450" si="25">IF(N413="znížená",J413,0)</f>
        <v>0</v>
      </c>
      <c r="BG413" s="164">
        <f t="shared" ref="BG413:BG450" si="26">IF(N413="zákl. prenesená",J413,0)</f>
        <v>0</v>
      </c>
      <c r="BH413" s="164">
        <f t="shared" ref="BH413:BH450" si="27">IF(N413="zníž. prenesená",J413,0)</f>
        <v>0</v>
      </c>
      <c r="BI413" s="164">
        <f t="shared" ref="BI413:BI450" si="28">IF(N413="nulová",J413,0)</f>
        <v>0</v>
      </c>
      <c r="BJ413" s="17" t="s">
        <v>136</v>
      </c>
      <c r="BK413" s="164">
        <f t="shared" ref="BK413:BK450" si="29">ROUND(I413*H413,2)</f>
        <v>0</v>
      </c>
      <c r="BL413" s="17" t="s">
        <v>135</v>
      </c>
      <c r="BM413" s="163" t="s">
        <v>1053</v>
      </c>
    </row>
    <row r="414" spans="1:65" s="2" customFormat="1" ht="24.2" customHeight="1">
      <c r="A414" s="33"/>
      <c r="B414" s="150"/>
      <c r="C414" s="151" t="s">
        <v>507</v>
      </c>
      <c r="D414" s="151" t="s">
        <v>131</v>
      </c>
      <c r="E414" s="152" t="s">
        <v>1054</v>
      </c>
      <c r="F414" s="153" t="s">
        <v>1055</v>
      </c>
      <c r="G414" s="154" t="s">
        <v>152</v>
      </c>
      <c r="H414" s="155">
        <v>25</v>
      </c>
      <c r="I414" s="156"/>
      <c r="J414" s="157">
        <f t="shared" si="20"/>
        <v>0</v>
      </c>
      <c r="K414" s="158"/>
      <c r="L414" s="34"/>
      <c r="M414" s="159" t="s">
        <v>1</v>
      </c>
      <c r="N414" s="160" t="s">
        <v>38</v>
      </c>
      <c r="O414" s="61"/>
      <c r="P414" s="161">
        <f t="shared" si="21"/>
        <v>0</v>
      </c>
      <c r="Q414" s="161">
        <v>0</v>
      </c>
      <c r="R414" s="161">
        <f t="shared" si="22"/>
        <v>0</v>
      </c>
      <c r="S414" s="161">
        <v>0</v>
      </c>
      <c r="T414" s="162">
        <f t="shared" si="23"/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63" t="s">
        <v>135</v>
      </c>
      <c r="AT414" s="163" t="s">
        <v>131</v>
      </c>
      <c r="AU414" s="163" t="s">
        <v>136</v>
      </c>
      <c r="AY414" s="17" t="s">
        <v>127</v>
      </c>
      <c r="BE414" s="164">
        <f t="shared" si="24"/>
        <v>0</v>
      </c>
      <c r="BF414" s="164">
        <f t="shared" si="25"/>
        <v>0</v>
      </c>
      <c r="BG414" s="164">
        <f t="shared" si="26"/>
        <v>0</v>
      </c>
      <c r="BH414" s="164">
        <f t="shared" si="27"/>
        <v>0</v>
      </c>
      <c r="BI414" s="164">
        <f t="shared" si="28"/>
        <v>0</v>
      </c>
      <c r="BJ414" s="17" t="s">
        <v>136</v>
      </c>
      <c r="BK414" s="164">
        <f t="shared" si="29"/>
        <v>0</v>
      </c>
      <c r="BL414" s="17" t="s">
        <v>135</v>
      </c>
      <c r="BM414" s="163" t="s">
        <v>1056</v>
      </c>
    </row>
    <row r="415" spans="1:65" s="2" customFormat="1" ht="24.2" customHeight="1">
      <c r="A415" s="33"/>
      <c r="B415" s="150"/>
      <c r="C415" s="151" t="s">
        <v>1057</v>
      </c>
      <c r="D415" s="151" t="s">
        <v>131</v>
      </c>
      <c r="E415" s="152" t="s">
        <v>1058</v>
      </c>
      <c r="F415" s="153" t="s">
        <v>1059</v>
      </c>
      <c r="G415" s="154" t="s">
        <v>837</v>
      </c>
      <c r="H415" s="155">
        <v>10</v>
      </c>
      <c r="I415" s="156"/>
      <c r="J415" s="157">
        <f t="shared" si="20"/>
        <v>0</v>
      </c>
      <c r="K415" s="158"/>
      <c r="L415" s="34"/>
      <c r="M415" s="159" t="s">
        <v>1</v>
      </c>
      <c r="N415" s="160" t="s">
        <v>38</v>
      </c>
      <c r="O415" s="61"/>
      <c r="P415" s="161">
        <f t="shared" si="21"/>
        <v>0</v>
      </c>
      <c r="Q415" s="161">
        <v>0</v>
      </c>
      <c r="R415" s="161">
        <f t="shared" si="22"/>
        <v>0</v>
      </c>
      <c r="S415" s="161">
        <v>0</v>
      </c>
      <c r="T415" s="162">
        <f t="shared" si="23"/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63" t="s">
        <v>135</v>
      </c>
      <c r="AT415" s="163" t="s">
        <v>131</v>
      </c>
      <c r="AU415" s="163" t="s">
        <v>136</v>
      </c>
      <c r="AY415" s="17" t="s">
        <v>127</v>
      </c>
      <c r="BE415" s="164">
        <f t="shared" si="24"/>
        <v>0</v>
      </c>
      <c r="BF415" s="164">
        <f t="shared" si="25"/>
        <v>0</v>
      </c>
      <c r="BG415" s="164">
        <f t="shared" si="26"/>
        <v>0</v>
      </c>
      <c r="BH415" s="164">
        <f t="shared" si="27"/>
        <v>0</v>
      </c>
      <c r="BI415" s="164">
        <f t="shared" si="28"/>
        <v>0</v>
      </c>
      <c r="BJ415" s="17" t="s">
        <v>136</v>
      </c>
      <c r="BK415" s="164">
        <f t="shared" si="29"/>
        <v>0</v>
      </c>
      <c r="BL415" s="17" t="s">
        <v>135</v>
      </c>
      <c r="BM415" s="163" t="s">
        <v>1060</v>
      </c>
    </row>
    <row r="416" spans="1:65" s="2" customFormat="1" ht="33" customHeight="1">
      <c r="A416" s="33"/>
      <c r="B416" s="150"/>
      <c r="C416" s="151" t="s">
        <v>1061</v>
      </c>
      <c r="D416" s="151" t="s">
        <v>131</v>
      </c>
      <c r="E416" s="152" t="s">
        <v>1062</v>
      </c>
      <c r="F416" s="153" t="s">
        <v>1063</v>
      </c>
      <c r="G416" s="154" t="s">
        <v>152</v>
      </c>
      <c r="H416" s="155">
        <v>30</v>
      </c>
      <c r="I416" s="156"/>
      <c r="J416" s="157">
        <f t="shared" si="20"/>
        <v>0</v>
      </c>
      <c r="K416" s="158"/>
      <c r="L416" s="34"/>
      <c r="M416" s="159" t="s">
        <v>1</v>
      </c>
      <c r="N416" s="160" t="s">
        <v>38</v>
      </c>
      <c r="O416" s="61"/>
      <c r="P416" s="161">
        <f t="shared" si="21"/>
        <v>0</v>
      </c>
      <c r="Q416" s="161">
        <v>0</v>
      </c>
      <c r="R416" s="161">
        <f t="shared" si="22"/>
        <v>0</v>
      </c>
      <c r="S416" s="161">
        <v>0</v>
      </c>
      <c r="T416" s="162">
        <f t="shared" si="23"/>
        <v>0</v>
      </c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R416" s="163" t="s">
        <v>135</v>
      </c>
      <c r="AT416" s="163" t="s">
        <v>131</v>
      </c>
      <c r="AU416" s="163" t="s">
        <v>136</v>
      </c>
      <c r="AY416" s="17" t="s">
        <v>127</v>
      </c>
      <c r="BE416" s="164">
        <f t="shared" si="24"/>
        <v>0</v>
      </c>
      <c r="BF416" s="164">
        <f t="shared" si="25"/>
        <v>0</v>
      </c>
      <c r="BG416" s="164">
        <f t="shared" si="26"/>
        <v>0</v>
      </c>
      <c r="BH416" s="164">
        <f t="shared" si="27"/>
        <v>0</v>
      </c>
      <c r="BI416" s="164">
        <f t="shared" si="28"/>
        <v>0</v>
      </c>
      <c r="BJ416" s="17" t="s">
        <v>136</v>
      </c>
      <c r="BK416" s="164">
        <f t="shared" si="29"/>
        <v>0</v>
      </c>
      <c r="BL416" s="17" t="s">
        <v>135</v>
      </c>
      <c r="BM416" s="163" t="s">
        <v>1064</v>
      </c>
    </row>
    <row r="417" spans="1:65" s="2" customFormat="1" ht="16.5" customHeight="1">
      <c r="A417" s="33"/>
      <c r="B417" s="150"/>
      <c r="C417" s="151" t="s">
        <v>1065</v>
      </c>
      <c r="D417" s="151" t="s">
        <v>131</v>
      </c>
      <c r="E417" s="152" t="s">
        <v>1066</v>
      </c>
      <c r="F417" s="153" t="s">
        <v>1067</v>
      </c>
      <c r="G417" s="154" t="s">
        <v>837</v>
      </c>
      <c r="H417" s="155">
        <v>8</v>
      </c>
      <c r="I417" s="156"/>
      <c r="J417" s="157">
        <f t="shared" si="20"/>
        <v>0</v>
      </c>
      <c r="K417" s="158"/>
      <c r="L417" s="34"/>
      <c r="M417" s="159" t="s">
        <v>1</v>
      </c>
      <c r="N417" s="160" t="s">
        <v>38</v>
      </c>
      <c r="O417" s="61"/>
      <c r="P417" s="161">
        <f t="shared" si="21"/>
        <v>0</v>
      </c>
      <c r="Q417" s="161">
        <v>0</v>
      </c>
      <c r="R417" s="161">
        <f t="shared" si="22"/>
        <v>0</v>
      </c>
      <c r="S417" s="161">
        <v>0</v>
      </c>
      <c r="T417" s="162">
        <f t="shared" si="23"/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3" t="s">
        <v>135</v>
      </c>
      <c r="AT417" s="163" t="s">
        <v>131</v>
      </c>
      <c r="AU417" s="163" t="s">
        <v>136</v>
      </c>
      <c r="AY417" s="17" t="s">
        <v>127</v>
      </c>
      <c r="BE417" s="164">
        <f t="shared" si="24"/>
        <v>0</v>
      </c>
      <c r="BF417" s="164">
        <f t="shared" si="25"/>
        <v>0</v>
      </c>
      <c r="BG417" s="164">
        <f t="shared" si="26"/>
        <v>0</v>
      </c>
      <c r="BH417" s="164">
        <f t="shared" si="27"/>
        <v>0</v>
      </c>
      <c r="BI417" s="164">
        <f t="shared" si="28"/>
        <v>0</v>
      </c>
      <c r="BJ417" s="17" t="s">
        <v>136</v>
      </c>
      <c r="BK417" s="164">
        <f t="shared" si="29"/>
        <v>0</v>
      </c>
      <c r="BL417" s="17" t="s">
        <v>135</v>
      </c>
      <c r="BM417" s="163" t="s">
        <v>1068</v>
      </c>
    </row>
    <row r="418" spans="1:65" s="2" customFormat="1" ht="24.2" customHeight="1">
      <c r="A418" s="33"/>
      <c r="B418" s="150"/>
      <c r="C418" s="151" t="s">
        <v>1069</v>
      </c>
      <c r="D418" s="151" t="s">
        <v>131</v>
      </c>
      <c r="E418" s="152" t="s">
        <v>1070</v>
      </c>
      <c r="F418" s="153" t="s">
        <v>1071</v>
      </c>
      <c r="G418" s="154" t="s">
        <v>152</v>
      </c>
      <c r="H418" s="155">
        <v>350</v>
      </c>
      <c r="I418" s="156"/>
      <c r="J418" s="157">
        <f t="shared" si="20"/>
        <v>0</v>
      </c>
      <c r="K418" s="158"/>
      <c r="L418" s="34"/>
      <c r="M418" s="159" t="s">
        <v>1</v>
      </c>
      <c r="N418" s="160" t="s">
        <v>38</v>
      </c>
      <c r="O418" s="61"/>
      <c r="P418" s="161">
        <f t="shared" si="21"/>
        <v>0</v>
      </c>
      <c r="Q418" s="161">
        <v>0</v>
      </c>
      <c r="R418" s="161">
        <f t="shared" si="22"/>
        <v>0</v>
      </c>
      <c r="S418" s="161">
        <v>0</v>
      </c>
      <c r="T418" s="162">
        <f t="shared" si="23"/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63" t="s">
        <v>135</v>
      </c>
      <c r="AT418" s="163" t="s">
        <v>131</v>
      </c>
      <c r="AU418" s="163" t="s">
        <v>136</v>
      </c>
      <c r="AY418" s="17" t="s">
        <v>127</v>
      </c>
      <c r="BE418" s="164">
        <f t="shared" si="24"/>
        <v>0</v>
      </c>
      <c r="BF418" s="164">
        <f t="shared" si="25"/>
        <v>0</v>
      </c>
      <c r="BG418" s="164">
        <f t="shared" si="26"/>
        <v>0</v>
      </c>
      <c r="BH418" s="164">
        <f t="shared" si="27"/>
        <v>0</v>
      </c>
      <c r="BI418" s="164">
        <f t="shared" si="28"/>
        <v>0</v>
      </c>
      <c r="BJ418" s="17" t="s">
        <v>136</v>
      </c>
      <c r="BK418" s="164">
        <f t="shared" si="29"/>
        <v>0</v>
      </c>
      <c r="BL418" s="17" t="s">
        <v>135</v>
      </c>
      <c r="BM418" s="163" t="s">
        <v>1072</v>
      </c>
    </row>
    <row r="419" spans="1:65" s="2" customFormat="1" ht="21.75" customHeight="1">
      <c r="A419" s="33"/>
      <c r="B419" s="150"/>
      <c r="C419" s="151" t="s">
        <v>1073</v>
      </c>
      <c r="D419" s="151" t="s">
        <v>131</v>
      </c>
      <c r="E419" s="152" t="s">
        <v>1074</v>
      </c>
      <c r="F419" s="153" t="s">
        <v>1075</v>
      </c>
      <c r="G419" s="154" t="s">
        <v>837</v>
      </c>
      <c r="H419" s="155">
        <v>50</v>
      </c>
      <c r="I419" s="156"/>
      <c r="J419" s="157">
        <f t="shared" si="20"/>
        <v>0</v>
      </c>
      <c r="K419" s="158"/>
      <c r="L419" s="34"/>
      <c r="M419" s="159" t="s">
        <v>1</v>
      </c>
      <c r="N419" s="160" t="s">
        <v>38</v>
      </c>
      <c r="O419" s="61"/>
      <c r="P419" s="161">
        <f t="shared" si="21"/>
        <v>0</v>
      </c>
      <c r="Q419" s="161">
        <v>0</v>
      </c>
      <c r="R419" s="161">
        <f t="shared" si="22"/>
        <v>0</v>
      </c>
      <c r="S419" s="161">
        <v>0</v>
      </c>
      <c r="T419" s="162">
        <f t="shared" si="23"/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63" t="s">
        <v>135</v>
      </c>
      <c r="AT419" s="163" t="s">
        <v>131</v>
      </c>
      <c r="AU419" s="163" t="s">
        <v>136</v>
      </c>
      <c r="AY419" s="17" t="s">
        <v>127</v>
      </c>
      <c r="BE419" s="164">
        <f t="shared" si="24"/>
        <v>0</v>
      </c>
      <c r="BF419" s="164">
        <f t="shared" si="25"/>
        <v>0</v>
      </c>
      <c r="BG419" s="164">
        <f t="shared" si="26"/>
        <v>0</v>
      </c>
      <c r="BH419" s="164">
        <f t="shared" si="27"/>
        <v>0</v>
      </c>
      <c r="BI419" s="164">
        <f t="shared" si="28"/>
        <v>0</v>
      </c>
      <c r="BJ419" s="17" t="s">
        <v>136</v>
      </c>
      <c r="BK419" s="164">
        <f t="shared" si="29"/>
        <v>0</v>
      </c>
      <c r="BL419" s="17" t="s">
        <v>135</v>
      </c>
      <c r="BM419" s="163" t="s">
        <v>1076</v>
      </c>
    </row>
    <row r="420" spans="1:65" s="2" customFormat="1" ht="21.75" customHeight="1">
      <c r="A420" s="33"/>
      <c r="B420" s="150"/>
      <c r="C420" s="151" t="s">
        <v>1077</v>
      </c>
      <c r="D420" s="151" t="s">
        <v>131</v>
      </c>
      <c r="E420" s="152" t="s">
        <v>1078</v>
      </c>
      <c r="F420" s="153" t="s">
        <v>1079</v>
      </c>
      <c r="G420" s="154" t="s">
        <v>837</v>
      </c>
      <c r="H420" s="155">
        <v>10</v>
      </c>
      <c r="I420" s="156"/>
      <c r="J420" s="157">
        <f t="shared" si="20"/>
        <v>0</v>
      </c>
      <c r="K420" s="158"/>
      <c r="L420" s="34"/>
      <c r="M420" s="159" t="s">
        <v>1</v>
      </c>
      <c r="N420" s="160" t="s">
        <v>38</v>
      </c>
      <c r="O420" s="61"/>
      <c r="P420" s="161">
        <f t="shared" si="21"/>
        <v>0</v>
      </c>
      <c r="Q420" s="161">
        <v>0</v>
      </c>
      <c r="R420" s="161">
        <f t="shared" si="22"/>
        <v>0</v>
      </c>
      <c r="S420" s="161">
        <v>0</v>
      </c>
      <c r="T420" s="162">
        <f t="shared" si="23"/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3" t="s">
        <v>135</v>
      </c>
      <c r="AT420" s="163" t="s">
        <v>131</v>
      </c>
      <c r="AU420" s="163" t="s">
        <v>136</v>
      </c>
      <c r="AY420" s="17" t="s">
        <v>127</v>
      </c>
      <c r="BE420" s="164">
        <f t="shared" si="24"/>
        <v>0</v>
      </c>
      <c r="BF420" s="164">
        <f t="shared" si="25"/>
        <v>0</v>
      </c>
      <c r="BG420" s="164">
        <f t="shared" si="26"/>
        <v>0</v>
      </c>
      <c r="BH420" s="164">
        <f t="shared" si="27"/>
        <v>0</v>
      </c>
      <c r="BI420" s="164">
        <f t="shared" si="28"/>
        <v>0</v>
      </c>
      <c r="BJ420" s="17" t="s">
        <v>136</v>
      </c>
      <c r="BK420" s="164">
        <f t="shared" si="29"/>
        <v>0</v>
      </c>
      <c r="BL420" s="17" t="s">
        <v>135</v>
      </c>
      <c r="BM420" s="163" t="s">
        <v>1080</v>
      </c>
    </row>
    <row r="421" spans="1:65" s="2" customFormat="1" ht="21.75" customHeight="1">
      <c r="A421" s="33"/>
      <c r="B421" s="150"/>
      <c r="C421" s="151" t="s">
        <v>1081</v>
      </c>
      <c r="D421" s="151" t="s">
        <v>131</v>
      </c>
      <c r="E421" s="152" t="s">
        <v>1082</v>
      </c>
      <c r="F421" s="153" t="s">
        <v>1083</v>
      </c>
      <c r="G421" s="154" t="s">
        <v>837</v>
      </c>
      <c r="H421" s="155">
        <v>2</v>
      </c>
      <c r="I421" s="156"/>
      <c r="J421" s="157">
        <f t="shared" si="20"/>
        <v>0</v>
      </c>
      <c r="K421" s="158"/>
      <c r="L421" s="34"/>
      <c r="M421" s="159" t="s">
        <v>1</v>
      </c>
      <c r="N421" s="160" t="s">
        <v>38</v>
      </c>
      <c r="O421" s="61"/>
      <c r="P421" s="161">
        <f t="shared" si="21"/>
        <v>0</v>
      </c>
      <c r="Q421" s="161">
        <v>0</v>
      </c>
      <c r="R421" s="161">
        <f t="shared" si="22"/>
        <v>0</v>
      </c>
      <c r="S421" s="161">
        <v>0</v>
      </c>
      <c r="T421" s="162">
        <f t="shared" si="23"/>
        <v>0</v>
      </c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R421" s="163" t="s">
        <v>135</v>
      </c>
      <c r="AT421" s="163" t="s">
        <v>131</v>
      </c>
      <c r="AU421" s="163" t="s">
        <v>136</v>
      </c>
      <c r="AY421" s="17" t="s">
        <v>127</v>
      </c>
      <c r="BE421" s="164">
        <f t="shared" si="24"/>
        <v>0</v>
      </c>
      <c r="BF421" s="164">
        <f t="shared" si="25"/>
        <v>0</v>
      </c>
      <c r="BG421" s="164">
        <f t="shared" si="26"/>
        <v>0</v>
      </c>
      <c r="BH421" s="164">
        <f t="shared" si="27"/>
        <v>0</v>
      </c>
      <c r="BI421" s="164">
        <f t="shared" si="28"/>
        <v>0</v>
      </c>
      <c r="BJ421" s="17" t="s">
        <v>136</v>
      </c>
      <c r="BK421" s="164">
        <f t="shared" si="29"/>
        <v>0</v>
      </c>
      <c r="BL421" s="17" t="s">
        <v>135</v>
      </c>
      <c r="BM421" s="163" t="s">
        <v>1084</v>
      </c>
    </row>
    <row r="422" spans="1:65" s="2" customFormat="1" ht="24.2" customHeight="1">
      <c r="A422" s="33"/>
      <c r="B422" s="150"/>
      <c r="C422" s="151" t="s">
        <v>1085</v>
      </c>
      <c r="D422" s="151" t="s">
        <v>131</v>
      </c>
      <c r="E422" s="152" t="s">
        <v>1086</v>
      </c>
      <c r="F422" s="153" t="s">
        <v>1087</v>
      </c>
      <c r="G422" s="154" t="s">
        <v>837</v>
      </c>
      <c r="H422" s="155">
        <v>2</v>
      </c>
      <c r="I422" s="156"/>
      <c r="J422" s="157">
        <f t="shared" si="20"/>
        <v>0</v>
      </c>
      <c r="K422" s="158"/>
      <c r="L422" s="34"/>
      <c r="M422" s="159" t="s">
        <v>1</v>
      </c>
      <c r="N422" s="160" t="s">
        <v>38</v>
      </c>
      <c r="O422" s="61"/>
      <c r="P422" s="161">
        <f t="shared" si="21"/>
        <v>0</v>
      </c>
      <c r="Q422" s="161">
        <v>0</v>
      </c>
      <c r="R422" s="161">
        <f t="shared" si="22"/>
        <v>0</v>
      </c>
      <c r="S422" s="161">
        <v>0</v>
      </c>
      <c r="T422" s="162">
        <f t="shared" si="23"/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63" t="s">
        <v>135</v>
      </c>
      <c r="AT422" s="163" t="s">
        <v>131</v>
      </c>
      <c r="AU422" s="163" t="s">
        <v>136</v>
      </c>
      <c r="AY422" s="17" t="s">
        <v>127</v>
      </c>
      <c r="BE422" s="164">
        <f t="shared" si="24"/>
        <v>0</v>
      </c>
      <c r="BF422" s="164">
        <f t="shared" si="25"/>
        <v>0</v>
      </c>
      <c r="BG422" s="164">
        <f t="shared" si="26"/>
        <v>0</v>
      </c>
      <c r="BH422" s="164">
        <f t="shared" si="27"/>
        <v>0</v>
      </c>
      <c r="BI422" s="164">
        <f t="shared" si="28"/>
        <v>0</v>
      </c>
      <c r="BJ422" s="17" t="s">
        <v>136</v>
      </c>
      <c r="BK422" s="164">
        <f t="shared" si="29"/>
        <v>0</v>
      </c>
      <c r="BL422" s="17" t="s">
        <v>135</v>
      </c>
      <c r="BM422" s="163" t="s">
        <v>1088</v>
      </c>
    </row>
    <row r="423" spans="1:65" s="2" customFormat="1" ht="24.2" customHeight="1">
      <c r="A423" s="33"/>
      <c r="B423" s="150"/>
      <c r="C423" s="151" t="s">
        <v>1089</v>
      </c>
      <c r="D423" s="151" t="s">
        <v>131</v>
      </c>
      <c r="E423" s="152" t="s">
        <v>1090</v>
      </c>
      <c r="F423" s="153" t="s">
        <v>1091</v>
      </c>
      <c r="G423" s="154" t="s">
        <v>837</v>
      </c>
      <c r="H423" s="155">
        <v>1</v>
      </c>
      <c r="I423" s="156"/>
      <c r="J423" s="157">
        <f t="shared" si="20"/>
        <v>0</v>
      </c>
      <c r="K423" s="158"/>
      <c r="L423" s="34"/>
      <c r="M423" s="159" t="s">
        <v>1</v>
      </c>
      <c r="N423" s="160" t="s">
        <v>38</v>
      </c>
      <c r="O423" s="61"/>
      <c r="P423" s="161">
        <f t="shared" si="21"/>
        <v>0</v>
      </c>
      <c r="Q423" s="161">
        <v>0</v>
      </c>
      <c r="R423" s="161">
        <f t="shared" si="22"/>
        <v>0</v>
      </c>
      <c r="S423" s="161">
        <v>0</v>
      </c>
      <c r="T423" s="162">
        <f t="shared" si="23"/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63" t="s">
        <v>135</v>
      </c>
      <c r="AT423" s="163" t="s">
        <v>131</v>
      </c>
      <c r="AU423" s="163" t="s">
        <v>136</v>
      </c>
      <c r="AY423" s="17" t="s">
        <v>127</v>
      </c>
      <c r="BE423" s="164">
        <f t="shared" si="24"/>
        <v>0</v>
      </c>
      <c r="BF423" s="164">
        <f t="shared" si="25"/>
        <v>0</v>
      </c>
      <c r="BG423" s="164">
        <f t="shared" si="26"/>
        <v>0</v>
      </c>
      <c r="BH423" s="164">
        <f t="shared" si="27"/>
        <v>0</v>
      </c>
      <c r="BI423" s="164">
        <f t="shared" si="28"/>
        <v>0</v>
      </c>
      <c r="BJ423" s="17" t="s">
        <v>136</v>
      </c>
      <c r="BK423" s="164">
        <f t="shared" si="29"/>
        <v>0</v>
      </c>
      <c r="BL423" s="17" t="s">
        <v>135</v>
      </c>
      <c r="BM423" s="163" t="s">
        <v>1092</v>
      </c>
    </row>
    <row r="424" spans="1:65" s="2" customFormat="1" ht="24.2" customHeight="1">
      <c r="A424" s="33"/>
      <c r="B424" s="150"/>
      <c r="C424" s="151" t="s">
        <v>1093</v>
      </c>
      <c r="D424" s="151" t="s">
        <v>131</v>
      </c>
      <c r="E424" s="152" t="s">
        <v>1094</v>
      </c>
      <c r="F424" s="153" t="s">
        <v>1095</v>
      </c>
      <c r="G424" s="154" t="s">
        <v>837</v>
      </c>
      <c r="H424" s="155">
        <v>1</v>
      </c>
      <c r="I424" s="156"/>
      <c r="J424" s="157">
        <f t="shared" si="20"/>
        <v>0</v>
      </c>
      <c r="K424" s="158"/>
      <c r="L424" s="34"/>
      <c r="M424" s="159" t="s">
        <v>1</v>
      </c>
      <c r="N424" s="160" t="s">
        <v>38</v>
      </c>
      <c r="O424" s="61"/>
      <c r="P424" s="161">
        <f t="shared" si="21"/>
        <v>0</v>
      </c>
      <c r="Q424" s="161">
        <v>0</v>
      </c>
      <c r="R424" s="161">
        <f t="shared" si="22"/>
        <v>0</v>
      </c>
      <c r="S424" s="161">
        <v>0</v>
      </c>
      <c r="T424" s="162">
        <f t="shared" si="23"/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63" t="s">
        <v>135</v>
      </c>
      <c r="AT424" s="163" t="s">
        <v>131</v>
      </c>
      <c r="AU424" s="163" t="s">
        <v>136</v>
      </c>
      <c r="AY424" s="17" t="s">
        <v>127</v>
      </c>
      <c r="BE424" s="164">
        <f t="shared" si="24"/>
        <v>0</v>
      </c>
      <c r="BF424" s="164">
        <f t="shared" si="25"/>
        <v>0</v>
      </c>
      <c r="BG424" s="164">
        <f t="shared" si="26"/>
        <v>0</v>
      </c>
      <c r="BH424" s="164">
        <f t="shared" si="27"/>
        <v>0</v>
      </c>
      <c r="BI424" s="164">
        <f t="shared" si="28"/>
        <v>0</v>
      </c>
      <c r="BJ424" s="17" t="s">
        <v>136</v>
      </c>
      <c r="BK424" s="164">
        <f t="shared" si="29"/>
        <v>0</v>
      </c>
      <c r="BL424" s="17" t="s">
        <v>135</v>
      </c>
      <c r="BM424" s="163" t="s">
        <v>1096</v>
      </c>
    </row>
    <row r="425" spans="1:65" s="2" customFormat="1" ht="16.5" customHeight="1">
      <c r="A425" s="33"/>
      <c r="B425" s="150"/>
      <c r="C425" s="151" t="s">
        <v>1097</v>
      </c>
      <c r="D425" s="151" t="s">
        <v>131</v>
      </c>
      <c r="E425" s="152" t="s">
        <v>1098</v>
      </c>
      <c r="F425" s="153" t="s">
        <v>1099</v>
      </c>
      <c r="G425" s="154" t="s">
        <v>837</v>
      </c>
      <c r="H425" s="155">
        <v>1</v>
      </c>
      <c r="I425" s="156"/>
      <c r="J425" s="157">
        <f t="shared" si="20"/>
        <v>0</v>
      </c>
      <c r="K425" s="158"/>
      <c r="L425" s="34"/>
      <c r="M425" s="159" t="s">
        <v>1</v>
      </c>
      <c r="N425" s="160" t="s">
        <v>38</v>
      </c>
      <c r="O425" s="61"/>
      <c r="P425" s="161">
        <f t="shared" si="21"/>
        <v>0</v>
      </c>
      <c r="Q425" s="161">
        <v>0</v>
      </c>
      <c r="R425" s="161">
        <f t="shared" si="22"/>
        <v>0</v>
      </c>
      <c r="S425" s="161">
        <v>0</v>
      </c>
      <c r="T425" s="162">
        <f t="shared" si="23"/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63" t="s">
        <v>135</v>
      </c>
      <c r="AT425" s="163" t="s">
        <v>131</v>
      </c>
      <c r="AU425" s="163" t="s">
        <v>136</v>
      </c>
      <c r="AY425" s="17" t="s">
        <v>127</v>
      </c>
      <c r="BE425" s="164">
        <f t="shared" si="24"/>
        <v>0</v>
      </c>
      <c r="BF425" s="164">
        <f t="shared" si="25"/>
        <v>0</v>
      </c>
      <c r="BG425" s="164">
        <f t="shared" si="26"/>
        <v>0</v>
      </c>
      <c r="BH425" s="164">
        <f t="shared" si="27"/>
        <v>0</v>
      </c>
      <c r="BI425" s="164">
        <f t="shared" si="28"/>
        <v>0</v>
      </c>
      <c r="BJ425" s="17" t="s">
        <v>136</v>
      </c>
      <c r="BK425" s="164">
        <f t="shared" si="29"/>
        <v>0</v>
      </c>
      <c r="BL425" s="17" t="s">
        <v>135</v>
      </c>
      <c r="BM425" s="163" t="s">
        <v>1100</v>
      </c>
    </row>
    <row r="426" spans="1:65" s="2" customFormat="1" ht="33" customHeight="1">
      <c r="A426" s="33"/>
      <c r="B426" s="150"/>
      <c r="C426" s="151" t="s">
        <v>1101</v>
      </c>
      <c r="D426" s="151" t="s">
        <v>131</v>
      </c>
      <c r="E426" s="152" t="s">
        <v>1102</v>
      </c>
      <c r="F426" s="153" t="s">
        <v>1103</v>
      </c>
      <c r="G426" s="154" t="s">
        <v>837</v>
      </c>
      <c r="H426" s="155">
        <v>36</v>
      </c>
      <c r="I426" s="156"/>
      <c r="J426" s="157">
        <f t="shared" si="20"/>
        <v>0</v>
      </c>
      <c r="K426" s="158"/>
      <c r="L426" s="34"/>
      <c r="M426" s="159" t="s">
        <v>1</v>
      </c>
      <c r="N426" s="160" t="s">
        <v>38</v>
      </c>
      <c r="O426" s="61"/>
      <c r="P426" s="161">
        <f t="shared" si="21"/>
        <v>0</v>
      </c>
      <c r="Q426" s="161">
        <v>0</v>
      </c>
      <c r="R426" s="161">
        <f t="shared" si="22"/>
        <v>0</v>
      </c>
      <c r="S426" s="161">
        <v>0</v>
      </c>
      <c r="T426" s="162">
        <f t="shared" si="23"/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63" t="s">
        <v>135</v>
      </c>
      <c r="AT426" s="163" t="s">
        <v>131</v>
      </c>
      <c r="AU426" s="163" t="s">
        <v>136</v>
      </c>
      <c r="AY426" s="17" t="s">
        <v>127</v>
      </c>
      <c r="BE426" s="164">
        <f t="shared" si="24"/>
        <v>0</v>
      </c>
      <c r="BF426" s="164">
        <f t="shared" si="25"/>
        <v>0</v>
      </c>
      <c r="BG426" s="164">
        <f t="shared" si="26"/>
        <v>0</v>
      </c>
      <c r="BH426" s="164">
        <f t="shared" si="27"/>
        <v>0</v>
      </c>
      <c r="BI426" s="164">
        <f t="shared" si="28"/>
        <v>0</v>
      </c>
      <c r="BJ426" s="17" t="s">
        <v>136</v>
      </c>
      <c r="BK426" s="164">
        <f t="shared" si="29"/>
        <v>0</v>
      </c>
      <c r="BL426" s="17" t="s">
        <v>135</v>
      </c>
      <c r="BM426" s="163" t="s">
        <v>1104</v>
      </c>
    </row>
    <row r="427" spans="1:65" s="2" customFormat="1" ht="24.2" customHeight="1">
      <c r="A427" s="33"/>
      <c r="B427" s="150"/>
      <c r="C427" s="151" t="s">
        <v>1105</v>
      </c>
      <c r="D427" s="151" t="s">
        <v>131</v>
      </c>
      <c r="E427" s="152" t="s">
        <v>1106</v>
      </c>
      <c r="F427" s="153" t="s">
        <v>1107</v>
      </c>
      <c r="G427" s="154" t="s">
        <v>152</v>
      </c>
      <c r="H427" s="155">
        <v>25</v>
      </c>
      <c r="I427" s="156"/>
      <c r="J427" s="157">
        <f t="shared" si="20"/>
        <v>0</v>
      </c>
      <c r="K427" s="158"/>
      <c r="L427" s="34"/>
      <c r="M427" s="159" t="s">
        <v>1</v>
      </c>
      <c r="N427" s="160" t="s">
        <v>38</v>
      </c>
      <c r="O427" s="61"/>
      <c r="P427" s="161">
        <f t="shared" si="21"/>
        <v>0</v>
      </c>
      <c r="Q427" s="161">
        <v>0</v>
      </c>
      <c r="R427" s="161">
        <f t="shared" si="22"/>
        <v>0</v>
      </c>
      <c r="S427" s="161">
        <v>0</v>
      </c>
      <c r="T427" s="162">
        <f t="shared" si="23"/>
        <v>0</v>
      </c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R427" s="163" t="s">
        <v>135</v>
      </c>
      <c r="AT427" s="163" t="s">
        <v>131</v>
      </c>
      <c r="AU427" s="163" t="s">
        <v>136</v>
      </c>
      <c r="AY427" s="17" t="s">
        <v>127</v>
      </c>
      <c r="BE427" s="164">
        <f t="shared" si="24"/>
        <v>0</v>
      </c>
      <c r="BF427" s="164">
        <f t="shared" si="25"/>
        <v>0</v>
      </c>
      <c r="BG427" s="164">
        <f t="shared" si="26"/>
        <v>0</v>
      </c>
      <c r="BH427" s="164">
        <f t="shared" si="27"/>
        <v>0</v>
      </c>
      <c r="BI427" s="164">
        <f t="shared" si="28"/>
        <v>0</v>
      </c>
      <c r="BJ427" s="17" t="s">
        <v>136</v>
      </c>
      <c r="BK427" s="164">
        <f t="shared" si="29"/>
        <v>0</v>
      </c>
      <c r="BL427" s="17" t="s">
        <v>135</v>
      </c>
      <c r="BM427" s="163" t="s">
        <v>1108</v>
      </c>
    </row>
    <row r="428" spans="1:65" s="2" customFormat="1" ht="24.2" customHeight="1">
      <c r="A428" s="33"/>
      <c r="B428" s="150"/>
      <c r="C428" s="151" t="s">
        <v>1109</v>
      </c>
      <c r="D428" s="151" t="s">
        <v>131</v>
      </c>
      <c r="E428" s="152" t="s">
        <v>1110</v>
      </c>
      <c r="F428" s="153" t="s">
        <v>1111</v>
      </c>
      <c r="G428" s="154" t="s">
        <v>152</v>
      </c>
      <c r="H428" s="155">
        <v>120</v>
      </c>
      <c r="I428" s="156"/>
      <c r="J428" s="157">
        <f t="shared" si="20"/>
        <v>0</v>
      </c>
      <c r="K428" s="158"/>
      <c r="L428" s="34"/>
      <c r="M428" s="159" t="s">
        <v>1</v>
      </c>
      <c r="N428" s="160" t="s">
        <v>38</v>
      </c>
      <c r="O428" s="61"/>
      <c r="P428" s="161">
        <f t="shared" si="21"/>
        <v>0</v>
      </c>
      <c r="Q428" s="161">
        <v>0</v>
      </c>
      <c r="R428" s="161">
        <f t="shared" si="22"/>
        <v>0</v>
      </c>
      <c r="S428" s="161">
        <v>0</v>
      </c>
      <c r="T428" s="162">
        <f t="shared" si="23"/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63" t="s">
        <v>135</v>
      </c>
      <c r="AT428" s="163" t="s">
        <v>131</v>
      </c>
      <c r="AU428" s="163" t="s">
        <v>136</v>
      </c>
      <c r="AY428" s="17" t="s">
        <v>127</v>
      </c>
      <c r="BE428" s="164">
        <f t="shared" si="24"/>
        <v>0</v>
      </c>
      <c r="BF428" s="164">
        <f t="shared" si="25"/>
        <v>0</v>
      </c>
      <c r="BG428" s="164">
        <f t="shared" si="26"/>
        <v>0</v>
      </c>
      <c r="BH428" s="164">
        <f t="shared" si="27"/>
        <v>0</v>
      </c>
      <c r="BI428" s="164">
        <f t="shared" si="28"/>
        <v>0</v>
      </c>
      <c r="BJ428" s="17" t="s">
        <v>136</v>
      </c>
      <c r="BK428" s="164">
        <f t="shared" si="29"/>
        <v>0</v>
      </c>
      <c r="BL428" s="17" t="s">
        <v>135</v>
      </c>
      <c r="BM428" s="163" t="s">
        <v>1112</v>
      </c>
    </row>
    <row r="429" spans="1:65" s="2" customFormat="1" ht="24.2" customHeight="1">
      <c r="A429" s="33"/>
      <c r="B429" s="150"/>
      <c r="C429" s="151" t="s">
        <v>1113</v>
      </c>
      <c r="D429" s="151" t="s">
        <v>131</v>
      </c>
      <c r="E429" s="152" t="s">
        <v>1114</v>
      </c>
      <c r="F429" s="153" t="s">
        <v>1115</v>
      </c>
      <c r="G429" s="154" t="s">
        <v>152</v>
      </c>
      <c r="H429" s="155">
        <v>200</v>
      </c>
      <c r="I429" s="156"/>
      <c r="J429" s="157">
        <f t="shared" si="20"/>
        <v>0</v>
      </c>
      <c r="K429" s="158"/>
      <c r="L429" s="34"/>
      <c r="M429" s="159" t="s">
        <v>1</v>
      </c>
      <c r="N429" s="160" t="s">
        <v>38</v>
      </c>
      <c r="O429" s="61"/>
      <c r="P429" s="161">
        <f t="shared" si="21"/>
        <v>0</v>
      </c>
      <c r="Q429" s="161">
        <v>0</v>
      </c>
      <c r="R429" s="161">
        <f t="shared" si="22"/>
        <v>0</v>
      </c>
      <c r="S429" s="161">
        <v>0</v>
      </c>
      <c r="T429" s="162">
        <f t="shared" si="23"/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63" t="s">
        <v>135</v>
      </c>
      <c r="AT429" s="163" t="s">
        <v>131</v>
      </c>
      <c r="AU429" s="163" t="s">
        <v>136</v>
      </c>
      <c r="AY429" s="17" t="s">
        <v>127</v>
      </c>
      <c r="BE429" s="164">
        <f t="shared" si="24"/>
        <v>0</v>
      </c>
      <c r="BF429" s="164">
        <f t="shared" si="25"/>
        <v>0</v>
      </c>
      <c r="BG429" s="164">
        <f t="shared" si="26"/>
        <v>0</v>
      </c>
      <c r="BH429" s="164">
        <f t="shared" si="27"/>
        <v>0</v>
      </c>
      <c r="BI429" s="164">
        <f t="shared" si="28"/>
        <v>0</v>
      </c>
      <c r="BJ429" s="17" t="s">
        <v>136</v>
      </c>
      <c r="BK429" s="164">
        <f t="shared" si="29"/>
        <v>0</v>
      </c>
      <c r="BL429" s="17" t="s">
        <v>135</v>
      </c>
      <c r="BM429" s="163" t="s">
        <v>1116</v>
      </c>
    </row>
    <row r="430" spans="1:65" s="2" customFormat="1" ht="24.2" customHeight="1">
      <c r="A430" s="33"/>
      <c r="B430" s="150"/>
      <c r="C430" s="151" t="s">
        <v>1117</v>
      </c>
      <c r="D430" s="151" t="s">
        <v>131</v>
      </c>
      <c r="E430" s="152" t="s">
        <v>1118</v>
      </c>
      <c r="F430" s="153" t="s">
        <v>1119</v>
      </c>
      <c r="G430" s="154" t="s">
        <v>837</v>
      </c>
      <c r="H430" s="155">
        <v>3</v>
      </c>
      <c r="I430" s="156"/>
      <c r="J430" s="157">
        <f t="shared" si="20"/>
        <v>0</v>
      </c>
      <c r="K430" s="158"/>
      <c r="L430" s="34"/>
      <c r="M430" s="159" t="s">
        <v>1</v>
      </c>
      <c r="N430" s="160" t="s">
        <v>38</v>
      </c>
      <c r="O430" s="61"/>
      <c r="P430" s="161">
        <f t="shared" si="21"/>
        <v>0</v>
      </c>
      <c r="Q430" s="161">
        <v>0</v>
      </c>
      <c r="R430" s="161">
        <f t="shared" si="22"/>
        <v>0</v>
      </c>
      <c r="S430" s="161">
        <v>0</v>
      </c>
      <c r="T430" s="162">
        <f t="shared" si="23"/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63" t="s">
        <v>135</v>
      </c>
      <c r="AT430" s="163" t="s">
        <v>131</v>
      </c>
      <c r="AU430" s="163" t="s">
        <v>136</v>
      </c>
      <c r="AY430" s="17" t="s">
        <v>127</v>
      </c>
      <c r="BE430" s="164">
        <f t="shared" si="24"/>
        <v>0</v>
      </c>
      <c r="BF430" s="164">
        <f t="shared" si="25"/>
        <v>0</v>
      </c>
      <c r="BG430" s="164">
        <f t="shared" si="26"/>
        <v>0</v>
      </c>
      <c r="BH430" s="164">
        <f t="shared" si="27"/>
        <v>0</v>
      </c>
      <c r="BI430" s="164">
        <f t="shared" si="28"/>
        <v>0</v>
      </c>
      <c r="BJ430" s="17" t="s">
        <v>136</v>
      </c>
      <c r="BK430" s="164">
        <f t="shared" si="29"/>
        <v>0</v>
      </c>
      <c r="BL430" s="17" t="s">
        <v>135</v>
      </c>
      <c r="BM430" s="163" t="s">
        <v>1120</v>
      </c>
    </row>
    <row r="431" spans="1:65" s="2" customFormat="1" ht="24.2" customHeight="1">
      <c r="A431" s="33"/>
      <c r="B431" s="150"/>
      <c r="C431" s="151" t="s">
        <v>1121</v>
      </c>
      <c r="D431" s="151" t="s">
        <v>131</v>
      </c>
      <c r="E431" s="152" t="s">
        <v>1122</v>
      </c>
      <c r="F431" s="153" t="s">
        <v>1123</v>
      </c>
      <c r="G431" s="154" t="s">
        <v>837</v>
      </c>
      <c r="H431" s="155">
        <v>130</v>
      </c>
      <c r="I431" s="156"/>
      <c r="J431" s="157">
        <f t="shared" si="20"/>
        <v>0</v>
      </c>
      <c r="K431" s="158"/>
      <c r="L431" s="34"/>
      <c r="M431" s="159" t="s">
        <v>1</v>
      </c>
      <c r="N431" s="160" t="s">
        <v>38</v>
      </c>
      <c r="O431" s="61"/>
      <c r="P431" s="161">
        <f t="shared" si="21"/>
        <v>0</v>
      </c>
      <c r="Q431" s="161">
        <v>0</v>
      </c>
      <c r="R431" s="161">
        <f t="shared" si="22"/>
        <v>0</v>
      </c>
      <c r="S431" s="161">
        <v>0</v>
      </c>
      <c r="T431" s="162">
        <f t="shared" si="23"/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63" t="s">
        <v>135</v>
      </c>
      <c r="AT431" s="163" t="s">
        <v>131</v>
      </c>
      <c r="AU431" s="163" t="s">
        <v>136</v>
      </c>
      <c r="AY431" s="17" t="s">
        <v>127</v>
      </c>
      <c r="BE431" s="164">
        <f t="shared" si="24"/>
        <v>0</v>
      </c>
      <c r="BF431" s="164">
        <f t="shared" si="25"/>
        <v>0</v>
      </c>
      <c r="BG431" s="164">
        <f t="shared" si="26"/>
        <v>0</v>
      </c>
      <c r="BH431" s="164">
        <f t="shared" si="27"/>
        <v>0</v>
      </c>
      <c r="BI431" s="164">
        <f t="shared" si="28"/>
        <v>0</v>
      </c>
      <c r="BJ431" s="17" t="s">
        <v>136</v>
      </c>
      <c r="BK431" s="164">
        <f t="shared" si="29"/>
        <v>0</v>
      </c>
      <c r="BL431" s="17" t="s">
        <v>135</v>
      </c>
      <c r="BM431" s="163" t="s">
        <v>1124</v>
      </c>
    </row>
    <row r="432" spans="1:65" s="2" customFormat="1" ht="16.5" customHeight="1">
      <c r="A432" s="33"/>
      <c r="B432" s="150"/>
      <c r="C432" s="151" t="s">
        <v>1125</v>
      </c>
      <c r="D432" s="151" t="s">
        <v>131</v>
      </c>
      <c r="E432" s="152" t="s">
        <v>1126</v>
      </c>
      <c r="F432" s="153" t="s">
        <v>1127</v>
      </c>
      <c r="G432" s="154" t="s">
        <v>837</v>
      </c>
      <c r="H432" s="155">
        <v>10</v>
      </c>
      <c r="I432" s="156"/>
      <c r="J432" s="157">
        <f t="shared" si="20"/>
        <v>0</v>
      </c>
      <c r="K432" s="158"/>
      <c r="L432" s="34"/>
      <c r="M432" s="159" t="s">
        <v>1</v>
      </c>
      <c r="N432" s="160" t="s">
        <v>38</v>
      </c>
      <c r="O432" s="61"/>
      <c r="P432" s="161">
        <f t="shared" si="21"/>
        <v>0</v>
      </c>
      <c r="Q432" s="161">
        <v>0</v>
      </c>
      <c r="R432" s="161">
        <f t="shared" si="22"/>
        <v>0</v>
      </c>
      <c r="S432" s="161">
        <v>0</v>
      </c>
      <c r="T432" s="162">
        <f t="shared" si="23"/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63" t="s">
        <v>135</v>
      </c>
      <c r="AT432" s="163" t="s">
        <v>131</v>
      </c>
      <c r="AU432" s="163" t="s">
        <v>136</v>
      </c>
      <c r="AY432" s="17" t="s">
        <v>127</v>
      </c>
      <c r="BE432" s="164">
        <f t="shared" si="24"/>
        <v>0</v>
      </c>
      <c r="BF432" s="164">
        <f t="shared" si="25"/>
        <v>0</v>
      </c>
      <c r="BG432" s="164">
        <f t="shared" si="26"/>
        <v>0</v>
      </c>
      <c r="BH432" s="164">
        <f t="shared" si="27"/>
        <v>0</v>
      </c>
      <c r="BI432" s="164">
        <f t="shared" si="28"/>
        <v>0</v>
      </c>
      <c r="BJ432" s="17" t="s">
        <v>136</v>
      </c>
      <c r="BK432" s="164">
        <f t="shared" si="29"/>
        <v>0</v>
      </c>
      <c r="BL432" s="17" t="s">
        <v>135</v>
      </c>
      <c r="BM432" s="163" t="s">
        <v>1128</v>
      </c>
    </row>
    <row r="433" spans="1:65" s="2" customFormat="1" ht="24.2" customHeight="1">
      <c r="A433" s="33"/>
      <c r="B433" s="150"/>
      <c r="C433" s="151" t="s">
        <v>1129</v>
      </c>
      <c r="D433" s="151" t="s">
        <v>131</v>
      </c>
      <c r="E433" s="152" t="s">
        <v>1130</v>
      </c>
      <c r="F433" s="153" t="s">
        <v>1131</v>
      </c>
      <c r="G433" s="154" t="s">
        <v>837</v>
      </c>
      <c r="H433" s="155">
        <v>25</v>
      </c>
      <c r="I433" s="156"/>
      <c r="J433" s="157">
        <f t="shared" si="20"/>
        <v>0</v>
      </c>
      <c r="K433" s="158"/>
      <c r="L433" s="34"/>
      <c r="M433" s="159" t="s">
        <v>1</v>
      </c>
      <c r="N433" s="160" t="s">
        <v>38</v>
      </c>
      <c r="O433" s="61"/>
      <c r="P433" s="161">
        <f t="shared" si="21"/>
        <v>0</v>
      </c>
      <c r="Q433" s="161">
        <v>0</v>
      </c>
      <c r="R433" s="161">
        <f t="shared" si="22"/>
        <v>0</v>
      </c>
      <c r="S433" s="161">
        <v>0</v>
      </c>
      <c r="T433" s="162">
        <f t="shared" si="23"/>
        <v>0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63" t="s">
        <v>135</v>
      </c>
      <c r="AT433" s="163" t="s">
        <v>131</v>
      </c>
      <c r="AU433" s="163" t="s">
        <v>136</v>
      </c>
      <c r="AY433" s="17" t="s">
        <v>127</v>
      </c>
      <c r="BE433" s="164">
        <f t="shared" si="24"/>
        <v>0</v>
      </c>
      <c r="BF433" s="164">
        <f t="shared" si="25"/>
        <v>0</v>
      </c>
      <c r="BG433" s="164">
        <f t="shared" si="26"/>
        <v>0</v>
      </c>
      <c r="BH433" s="164">
        <f t="shared" si="27"/>
        <v>0</v>
      </c>
      <c r="BI433" s="164">
        <f t="shared" si="28"/>
        <v>0</v>
      </c>
      <c r="BJ433" s="17" t="s">
        <v>136</v>
      </c>
      <c r="BK433" s="164">
        <f t="shared" si="29"/>
        <v>0</v>
      </c>
      <c r="BL433" s="17" t="s">
        <v>135</v>
      </c>
      <c r="BM433" s="163" t="s">
        <v>1132</v>
      </c>
    </row>
    <row r="434" spans="1:65" s="2" customFormat="1" ht="16.5" customHeight="1">
      <c r="A434" s="33"/>
      <c r="B434" s="150"/>
      <c r="C434" s="151" t="s">
        <v>1133</v>
      </c>
      <c r="D434" s="151" t="s">
        <v>131</v>
      </c>
      <c r="E434" s="152" t="s">
        <v>1134</v>
      </c>
      <c r="F434" s="153" t="s">
        <v>1135</v>
      </c>
      <c r="G434" s="154" t="s">
        <v>837</v>
      </c>
      <c r="H434" s="155">
        <v>1</v>
      </c>
      <c r="I434" s="156"/>
      <c r="J434" s="157">
        <f t="shared" si="20"/>
        <v>0</v>
      </c>
      <c r="K434" s="158"/>
      <c r="L434" s="34"/>
      <c r="M434" s="159" t="s">
        <v>1</v>
      </c>
      <c r="N434" s="160" t="s">
        <v>38</v>
      </c>
      <c r="O434" s="61"/>
      <c r="P434" s="161">
        <f t="shared" si="21"/>
        <v>0</v>
      </c>
      <c r="Q434" s="161">
        <v>0</v>
      </c>
      <c r="R434" s="161">
        <f t="shared" si="22"/>
        <v>0</v>
      </c>
      <c r="S434" s="161">
        <v>0</v>
      </c>
      <c r="T434" s="162">
        <f t="shared" si="23"/>
        <v>0</v>
      </c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R434" s="163" t="s">
        <v>135</v>
      </c>
      <c r="AT434" s="163" t="s">
        <v>131</v>
      </c>
      <c r="AU434" s="163" t="s">
        <v>136</v>
      </c>
      <c r="AY434" s="17" t="s">
        <v>127</v>
      </c>
      <c r="BE434" s="164">
        <f t="shared" si="24"/>
        <v>0</v>
      </c>
      <c r="BF434" s="164">
        <f t="shared" si="25"/>
        <v>0</v>
      </c>
      <c r="BG434" s="164">
        <f t="shared" si="26"/>
        <v>0</v>
      </c>
      <c r="BH434" s="164">
        <f t="shared" si="27"/>
        <v>0</v>
      </c>
      <c r="BI434" s="164">
        <f t="shared" si="28"/>
        <v>0</v>
      </c>
      <c r="BJ434" s="17" t="s">
        <v>136</v>
      </c>
      <c r="BK434" s="164">
        <f t="shared" si="29"/>
        <v>0</v>
      </c>
      <c r="BL434" s="17" t="s">
        <v>135</v>
      </c>
      <c r="BM434" s="163" t="s">
        <v>1136</v>
      </c>
    </row>
    <row r="435" spans="1:65" s="2" customFormat="1" ht="24.2" customHeight="1">
      <c r="A435" s="33"/>
      <c r="B435" s="150"/>
      <c r="C435" s="151" t="s">
        <v>1137</v>
      </c>
      <c r="D435" s="151" t="s">
        <v>131</v>
      </c>
      <c r="E435" s="152" t="s">
        <v>1138</v>
      </c>
      <c r="F435" s="153" t="s">
        <v>1139</v>
      </c>
      <c r="G435" s="154" t="s">
        <v>837</v>
      </c>
      <c r="H435" s="155">
        <v>8</v>
      </c>
      <c r="I435" s="156"/>
      <c r="J435" s="157">
        <f t="shared" si="20"/>
        <v>0</v>
      </c>
      <c r="K435" s="158"/>
      <c r="L435" s="34"/>
      <c r="M435" s="159" t="s">
        <v>1</v>
      </c>
      <c r="N435" s="160" t="s">
        <v>38</v>
      </c>
      <c r="O435" s="61"/>
      <c r="P435" s="161">
        <f t="shared" si="21"/>
        <v>0</v>
      </c>
      <c r="Q435" s="161">
        <v>0</v>
      </c>
      <c r="R435" s="161">
        <f t="shared" si="22"/>
        <v>0</v>
      </c>
      <c r="S435" s="161">
        <v>0</v>
      </c>
      <c r="T435" s="162">
        <f t="shared" si="23"/>
        <v>0</v>
      </c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R435" s="163" t="s">
        <v>135</v>
      </c>
      <c r="AT435" s="163" t="s">
        <v>131</v>
      </c>
      <c r="AU435" s="163" t="s">
        <v>136</v>
      </c>
      <c r="AY435" s="17" t="s">
        <v>127</v>
      </c>
      <c r="BE435" s="164">
        <f t="shared" si="24"/>
        <v>0</v>
      </c>
      <c r="BF435" s="164">
        <f t="shared" si="25"/>
        <v>0</v>
      </c>
      <c r="BG435" s="164">
        <f t="shared" si="26"/>
        <v>0</v>
      </c>
      <c r="BH435" s="164">
        <f t="shared" si="27"/>
        <v>0</v>
      </c>
      <c r="BI435" s="164">
        <f t="shared" si="28"/>
        <v>0</v>
      </c>
      <c r="BJ435" s="17" t="s">
        <v>136</v>
      </c>
      <c r="BK435" s="164">
        <f t="shared" si="29"/>
        <v>0</v>
      </c>
      <c r="BL435" s="17" t="s">
        <v>135</v>
      </c>
      <c r="BM435" s="163" t="s">
        <v>1140</v>
      </c>
    </row>
    <row r="436" spans="1:65" s="2" customFormat="1" ht="16.5" customHeight="1">
      <c r="A436" s="33"/>
      <c r="B436" s="150"/>
      <c r="C436" s="151" t="s">
        <v>1141</v>
      </c>
      <c r="D436" s="151" t="s">
        <v>131</v>
      </c>
      <c r="E436" s="152" t="s">
        <v>1142</v>
      </c>
      <c r="F436" s="153" t="s">
        <v>1143</v>
      </c>
      <c r="G436" s="154" t="s">
        <v>837</v>
      </c>
      <c r="H436" s="155">
        <v>8</v>
      </c>
      <c r="I436" s="156"/>
      <c r="J436" s="157">
        <f t="shared" si="20"/>
        <v>0</v>
      </c>
      <c r="K436" s="158"/>
      <c r="L436" s="34"/>
      <c r="M436" s="159" t="s">
        <v>1</v>
      </c>
      <c r="N436" s="160" t="s">
        <v>38</v>
      </c>
      <c r="O436" s="61"/>
      <c r="P436" s="161">
        <f t="shared" si="21"/>
        <v>0</v>
      </c>
      <c r="Q436" s="161">
        <v>0</v>
      </c>
      <c r="R436" s="161">
        <f t="shared" si="22"/>
        <v>0</v>
      </c>
      <c r="S436" s="161">
        <v>0</v>
      </c>
      <c r="T436" s="162">
        <f t="shared" si="23"/>
        <v>0</v>
      </c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R436" s="163" t="s">
        <v>135</v>
      </c>
      <c r="AT436" s="163" t="s">
        <v>131</v>
      </c>
      <c r="AU436" s="163" t="s">
        <v>136</v>
      </c>
      <c r="AY436" s="17" t="s">
        <v>127</v>
      </c>
      <c r="BE436" s="164">
        <f t="shared" si="24"/>
        <v>0</v>
      </c>
      <c r="BF436" s="164">
        <f t="shared" si="25"/>
        <v>0</v>
      </c>
      <c r="BG436" s="164">
        <f t="shared" si="26"/>
        <v>0</v>
      </c>
      <c r="BH436" s="164">
        <f t="shared" si="27"/>
        <v>0</v>
      </c>
      <c r="BI436" s="164">
        <f t="shared" si="28"/>
        <v>0</v>
      </c>
      <c r="BJ436" s="17" t="s">
        <v>136</v>
      </c>
      <c r="BK436" s="164">
        <f t="shared" si="29"/>
        <v>0</v>
      </c>
      <c r="BL436" s="17" t="s">
        <v>135</v>
      </c>
      <c r="BM436" s="163" t="s">
        <v>1144</v>
      </c>
    </row>
    <row r="437" spans="1:65" s="2" customFormat="1" ht="24.2" customHeight="1">
      <c r="A437" s="33"/>
      <c r="B437" s="150"/>
      <c r="C437" s="151" t="s">
        <v>1145</v>
      </c>
      <c r="D437" s="151" t="s">
        <v>131</v>
      </c>
      <c r="E437" s="152" t="s">
        <v>1146</v>
      </c>
      <c r="F437" s="153" t="s">
        <v>1147</v>
      </c>
      <c r="G437" s="154" t="s">
        <v>152</v>
      </c>
      <c r="H437" s="155">
        <v>175</v>
      </c>
      <c r="I437" s="156"/>
      <c r="J437" s="157">
        <f t="shared" si="20"/>
        <v>0</v>
      </c>
      <c r="K437" s="158"/>
      <c r="L437" s="34"/>
      <c r="M437" s="159" t="s">
        <v>1</v>
      </c>
      <c r="N437" s="160" t="s">
        <v>38</v>
      </c>
      <c r="O437" s="61"/>
      <c r="P437" s="161">
        <f t="shared" si="21"/>
        <v>0</v>
      </c>
      <c r="Q437" s="161">
        <v>0</v>
      </c>
      <c r="R437" s="161">
        <f t="shared" si="22"/>
        <v>0</v>
      </c>
      <c r="S437" s="161">
        <v>0</v>
      </c>
      <c r="T437" s="162">
        <f t="shared" si="23"/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63" t="s">
        <v>135</v>
      </c>
      <c r="AT437" s="163" t="s">
        <v>131</v>
      </c>
      <c r="AU437" s="163" t="s">
        <v>136</v>
      </c>
      <c r="AY437" s="17" t="s">
        <v>127</v>
      </c>
      <c r="BE437" s="164">
        <f t="shared" si="24"/>
        <v>0</v>
      </c>
      <c r="BF437" s="164">
        <f t="shared" si="25"/>
        <v>0</v>
      </c>
      <c r="BG437" s="164">
        <f t="shared" si="26"/>
        <v>0</v>
      </c>
      <c r="BH437" s="164">
        <f t="shared" si="27"/>
        <v>0</v>
      </c>
      <c r="BI437" s="164">
        <f t="shared" si="28"/>
        <v>0</v>
      </c>
      <c r="BJ437" s="17" t="s">
        <v>136</v>
      </c>
      <c r="BK437" s="164">
        <f t="shared" si="29"/>
        <v>0</v>
      </c>
      <c r="BL437" s="17" t="s">
        <v>135</v>
      </c>
      <c r="BM437" s="163" t="s">
        <v>1148</v>
      </c>
    </row>
    <row r="438" spans="1:65" s="2" customFormat="1" ht="24.2" customHeight="1">
      <c r="A438" s="33"/>
      <c r="B438" s="150"/>
      <c r="C438" s="151" t="s">
        <v>1149</v>
      </c>
      <c r="D438" s="151" t="s">
        <v>131</v>
      </c>
      <c r="E438" s="152" t="s">
        <v>1150</v>
      </c>
      <c r="F438" s="153" t="s">
        <v>1151</v>
      </c>
      <c r="G438" s="154" t="s">
        <v>837</v>
      </c>
      <c r="H438" s="155">
        <v>25</v>
      </c>
      <c r="I438" s="156"/>
      <c r="J438" s="157">
        <f t="shared" si="20"/>
        <v>0</v>
      </c>
      <c r="K438" s="158"/>
      <c r="L438" s="34"/>
      <c r="M438" s="159" t="s">
        <v>1</v>
      </c>
      <c r="N438" s="160" t="s">
        <v>38</v>
      </c>
      <c r="O438" s="61"/>
      <c r="P438" s="161">
        <f t="shared" si="21"/>
        <v>0</v>
      </c>
      <c r="Q438" s="161">
        <v>0</v>
      </c>
      <c r="R438" s="161">
        <f t="shared" si="22"/>
        <v>0</v>
      </c>
      <c r="S438" s="161">
        <v>0</v>
      </c>
      <c r="T438" s="162">
        <f t="shared" si="23"/>
        <v>0</v>
      </c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R438" s="163" t="s">
        <v>135</v>
      </c>
      <c r="AT438" s="163" t="s">
        <v>131</v>
      </c>
      <c r="AU438" s="163" t="s">
        <v>136</v>
      </c>
      <c r="AY438" s="17" t="s">
        <v>127</v>
      </c>
      <c r="BE438" s="164">
        <f t="shared" si="24"/>
        <v>0</v>
      </c>
      <c r="BF438" s="164">
        <f t="shared" si="25"/>
        <v>0</v>
      </c>
      <c r="BG438" s="164">
        <f t="shared" si="26"/>
        <v>0</v>
      </c>
      <c r="BH438" s="164">
        <f t="shared" si="27"/>
        <v>0</v>
      </c>
      <c r="BI438" s="164">
        <f t="shared" si="28"/>
        <v>0</v>
      </c>
      <c r="BJ438" s="17" t="s">
        <v>136</v>
      </c>
      <c r="BK438" s="164">
        <f t="shared" si="29"/>
        <v>0</v>
      </c>
      <c r="BL438" s="17" t="s">
        <v>135</v>
      </c>
      <c r="BM438" s="163" t="s">
        <v>1152</v>
      </c>
    </row>
    <row r="439" spans="1:65" s="2" customFormat="1" ht="21.75" customHeight="1">
      <c r="A439" s="33"/>
      <c r="B439" s="150"/>
      <c r="C439" s="151" t="s">
        <v>1153</v>
      </c>
      <c r="D439" s="151" t="s">
        <v>131</v>
      </c>
      <c r="E439" s="152" t="s">
        <v>1154</v>
      </c>
      <c r="F439" s="153" t="s">
        <v>1155</v>
      </c>
      <c r="G439" s="154" t="s">
        <v>152</v>
      </c>
      <c r="H439" s="155">
        <v>350</v>
      </c>
      <c r="I439" s="156"/>
      <c r="J439" s="157">
        <f t="shared" si="20"/>
        <v>0</v>
      </c>
      <c r="K439" s="158"/>
      <c r="L439" s="34"/>
      <c r="M439" s="159" t="s">
        <v>1</v>
      </c>
      <c r="N439" s="160" t="s">
        <v>38</v>
      </c>
      <c r="O439" s="61"/>
      <c r="P439" s="161">
        <f t="shared" si="21"/>
        <v>0</v>
      </c>
      <c r="Q439" s="161">
        <v>0</v>
      </c>
      <c r="R439" s="161">
        <f t="shared" si="22"/>
        <v>0</v>
      </c>
      <c r="S439" s="161">
        <v>0</v>
      </c>
      <c r="T439" s="162">
        <f t="shared" si="23"/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63" t="s">
        <v>135</v>
      </c>
      <c r="AT439" s="163" t="s">
        <v>131</v>
      </c>
      <c r="AU439" s="163" t="s">
        <v>136</v>
      </c>
      <c r="AY439" s="17" t="s">
        <v>127</v>
      </c>
      <c r="BE439" s="164">
        <f t="shared" si="24"/>
        <v>0</v>
      </c>
      <c r="BF439" s="164">
        <f t="shared" si="25"/>
        <v>0</v>
      </c>
      <c r="BG439" s="164">
        <f t="shared" si="26"/>
        <v>0</v>
      </c>
      <c r="BH439" s="164">
        <f t="shared" si="27"/>
        <v>0</v>
      </c>
      <c r="BI439" s="164">
        <f t="shared" si="28"/>
        <v>0</v>
      </c>
      <c r="BJ439" s="17" t="s">
        <v>136</v>
      </c>
      <c r="BK439" s="164">
        <f t="shared" si="29"/>
        <v>0</v>
      </c>
      <c r="BL439" s="17" t="s">
        <v>135</v>
      </c>
      <c r="BM439" s="163" t="s">
        <v>1156</v>
      </c>
    </row>
    <row r="440" spans="1:65" s="2" customFormat="1" ht="16.5" customHeight="1">
      <c r="A440" s="33"/>
      <c r="B440" s="150"/>
      <c r="C440" s="151" t="s">
        <v>1157</v>
      </c>
      <c r="D440" s="151" t="s">
        <v>131</v>
      </c>
      <c r="E440" s="152" t="s">
        <v>1158</v>
      </c>
      <c r="F440" s="153" t="s">
        <v>1159</v>
      </c>
      <c r="G440" s="154" t="s">
        <v>152</v>
      </c>
      <c r="H440" s="155">
        <v>30</v>
      </c>
      <c r="I440" s="156"/>
      <c r="J440" s="157">
        <f t="shared" si="20"/>
        <v>0</v>
      </c>
      <c r="K440" s="158"/>
      <c r="L440" s="34"/>
      <c r="M440" s="159" t="s">
        <v>1</v>
      </c>
      <c r="N440" s="160" t="s">
        <v>38</v>
      </c>
      <c r="O440" s="61"/>
      <c r="P440" s="161">
        <f t="shared" si="21"/>
        <v>0</v>
      </c>
      <c r="Q440" s="161">
        <v>0</v>
      </c>
      <c r="R440" s="161">
        <f t="shared" si="22"/>
        <v>0</v>
      </c>
      <c r="S440" s="161">
        <v>0</v>
      </c>
      <c r="T440" s="162">
        <f t="shared" si="23"/>
        <v>0</v>
      </c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R440" s="163" t="s">
        <v>135</v>
      </c>
      <c r="AT440" s="163" t="s">
        <v>131</v>
      </c>
      <c r="AU440" s="163" t="s">
        <v>136</v>
      </c>
      <c r="AY440" s="17" t="s">
        <v>127</v>
      </c>
      <c r="BE440" s="164">
        <f t="shared" si="24"/>
        <v>0</v>
      </c>
      <c r="BF440" s="164">
        <f t="shared" si="25"/>
        <v>0</v>
      </c>
      <c r="BG440" s="164">
        <f t="shared" si="26"/>
        <v>0</v>
      </c>
      <c r="BH440" s="164">
        <f t="shared" si="27"/>
        <v>0</v>
      </c>
      <c r="BI440" s="164">
        <f t="shared" si="28"/>
        <v>0</v>
      </c>
      <c r="BJ440" s="17" t="s">
        <v>136</v>
      </c>
      <c r="BK440" s="164">
        <f t="shared" si="29"/>
        <v>0</v>
      </c>
      <c r="BL440" s="17" t="s">
        <v>135</v>
      </c>
      <c r="BM440" s="163" t="s">
        <v>1160</v>
      </c>
    </row>
    <row r="441" spans="1:65" s="2" customFormat="1" ht="21.75" customHeight="1">
      <c r="A441" s="33"/>
      <c r="B441" s="150"/>
      <c r="C441" s="151" t="s">
        <v>1161</v>
      </c>
      <c r="D441" s="151" t="s">
        <v>131</v>
      </c>
      <c r="E441" s="152" t="s">
        <v>1162</v>
      </c>
      <c r="F441" s="153" t="s">
        <v>1163</v>
      </c>
      <c r="G441" s="154" t="s">
        <v>152</v>
      </c>
      <c r="H441" s="155">
        <v>30</v>
      </c>
      <c r="I441" s="156"/>
      <c r="J441" s="157">
        <f t="shared" si="20"/>
        <v>0</v>
      </c>
      <c r="K441" s="158"/>
      <c r="L441" s="34"/>
      <c r="M441" s="159" t="s">
        <v>1</v>
      </c>
      <c r="N441" s="160" t="s">
        <v>38</v>
      </c>
      <c r="O441" s="61"/>
      <c r="P441" s="161">
        <f t="shared" si="21"/>
        <v>0</v>
      </c>
      <c r="Q441" s="161">
        <v>0</v>
      </c>
      <c r="R441" s="161">
        <f t="shared" si="22"/>
        <v>0</v>
      </c>
      <c r="S441" s="161">
        <v>0</v>
      </c>
      <c r="T441" s="162">
        <f t="shared" si="23"/>
        <v>0</v>
      </c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R441" s="163" t="s">
        <v>135</v>
      </c>
      <c r="AT441" s="163" t="s">
        <v>131</v>
      </c>
      <c r="AU441" s="163" t="s">
        <v>136</v>
      </c>
      <c r="AY441" s="17" t="s">
        <v>127</v>
      </c>
      <c r="BE441" s="164">
        <f t="shared" si="24"/>
        <v>0</v>
      </c>
      <c r="BF441" s="164">
        <f t="shared" si="25"/>
        <v>0</v>
      </c>
      <c r="BG441" s="164">
        <f t="shared" si="26"/>
        <v>0</v>
      </c>
      <c r="BH441" s="164">
        <f t="shared" si="27"/>
        <v>0</v>
      </c>
      <c r="BI441" s="164">
        <f t="shared" si="28"/>
        <v>0</v>
      </c>
      <c r="BJ441" s="17" t="s">
        <v>136</v>
      </c>
      <c r="BK441" s="164">
        <f t="shared" si="29"/>
        <v>0</v>
      </c>
      <c r="BL441" s="17" t="s">
        <v>135</v>
      </c>
      <c r="BM441" s="163" t="s">
        <v>1164</v>
      </c>
    </row>
    <row r="442" spans="1:65" s="2" customFormat="1" ht="21.75" customHeight="1">
      <c r="A442" s="33"/>
      <c r="B442" s="150"/>
      <c r="C442" s="151" t="s">
        <v>1165</v>
      </c>
      <c r="D442" s="151" t="s">
        <v>131</v>
      </c>
      <c r="E442" s="152" t="s">
        <v>1166</v>
      </c>
      <c r="F442" s="153" t="s">
        <v>1167</v>
      </c>
      <c r="G442" s="154" t="s">
        <v>152</v>
      </c>
      <c r="H442" s="155">
        <v>50</v>
      </c>
      <c r="I442" s="156"/>
      <c r="J442" s="157">
        <f t="shared" si="20"/>
        <v>0</v>
      </c>
      <c r="K442" s="158"/>
      <c r="L442" s="34"/>
      <c r="M442" s="159" t="s">
        <v>1</v>
      </c>
      <c r="N442" s="160" t="s">
        <v>38</v>
      </c>
      <c r="O442" s="61"/>
      <c r="P442" s="161">
        <f t="shared" si="21"/>
        <v>0</v>
      </c>
      <c r="Q442" s="161">
        <v>0</v>
      </c>
      <c r="R442" s="161">
        <f t="shared" si="22"/>
        <v>0</v>
      </c>
      <c r="S442" s="161">
        <v>0</v>
      </c>
      <c r="T442" s="162">
        <f t="shared" si="23"/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63" t="s">
        <v>135</v>
      </c>
      <c r="AT442" s="163" t="s">
        <v>131</v>
      </c>
      <c r="AU442" s="163" t="s">
        <v>136</v>
      </c>
      <c r="AY442" s="17" t="s">
        <v>127</v>
      </c>
      <c r="BE442" s="164">
        <f t="shared" si="24"/>
        <v>0</v>
      </c>
      <c r="BF442" s="164">
        <f t="shared" si="25"/>
        <v>0</v>
      </c>
      <c r="BG442" s="164">
        <f t="shared" si="26"/>
        <v>0</v>
      </c>
      <c r="BH442" s="164">
        <f t="shared" si="27"/>
        <v>0</v>
      </c>
      <c r="BI442" s="164">
        <f t="shared" si="28"/>
        <v>0</v>
      </c>
      <c r="BJ442" s="17" t="s">
        <v>136</v>
      </c>
      <c r="BK442" s="164">
        <f t="shared" si="29"/>
        <v>0</v>
      </c>
      <c r="BL442" s="17" t="s">
        <v>135</v>
      </c>
      <c r="BM442" s="163" t="s">
        <v>1168</v>
      </c>
    </row>
    <row r="443" spans="1:65" s="2" customFormat="1" ht="16.5" customHeight="1">
      <c r="A443" s="33"/>
      <c r="B443" s="150"/>
      <c r="C443" s="151" t="s">
        <v>1169</v>
      </c>
      <c r="D443" s="151" t="s">
        <v>131</v>
      </c>
      <c r="E443" s="152" t="s">
        <v>1170</v>
      </c>
      <c r="F443" s="153" t="s">
        <v>1171</v>
      </c>
      <c r="G443" s="154" t="s">
        <v>837</v>
      </c>
      <c r="H443" s="155">
        <v>150</v>
      </c>
      <c r="I443" s="156"/>
      <c r="J443" s="157">
        <f t="shared" si="20"/>
        <v>0</v>
      </c>
      <c r="K443" s="158"/>
      <c r="L443" s="34"/>
      <c r="M443" s="159" t="s">
        <v>1</v>
      </c>
      <c r="N443" s="160" t="s">
        <v>38</v>
      </c>
      <c r="O443" s="61"/>
      <c r="P443" s="161">
        <f t="shared" si="21"/>
        <v>0</v>
      </c>
      <c r="Q443" s="161">
        <v>0</v>
      </c>
      <c r="R443" s="161">
        <f t="shared" si="22"/>
        <v>0</v>
      </c>
      <c r="S443" s="161">
        <v>0</v>
      </c>
      <c r="T443" s="162">
        <f t="shared" si="23"/>
        <v>0</v>
      </c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R443" s="163" t="s">
        <v>135</v>
      </c>
      <c r="AT443" s="163" t="s">
        <v>131</v>
      </c>
      <c r="AU443" s="163" t="s">
        <v>136</v>
      </c>
      <c r="AY443" s="17" t="s">
        <v>127</v>
      </c>
      <c r="BE443" s="164">
        <f t="shared" si="24"/>
        <v>0</v>
      </c>
      <c r="BF443" s="164">
        <f t="shared" si="25"/>
        <v>0</v>
      </c>
      <c r="BG443" s="164">
        <f t="shared" si="26"/>
        <v>0</v>
      </c>
      <c r="BH443" s="164">
        <f t="shared" si="27"/>
        <v>0</v>
      </c>
      <c r="BI443" s="164">
        <f t="shared" si="28"/>
        <v>0</v>
      </c>
      <c r="BJ443" s="17" t="s">
        <v>136</v>
      </c>
      <c r="BK443" s="164">
        <f t="shared" si="29"/>
        <v>0</v>
      </c>
      <c r="BL443" s="17" t="s">
        <v>135</v>
      </c>
      <c r="BM443" s="163" t="s">
        <v>1172</v>
      </c>
    </row>
    <row r="444" spans="1:65" s="2" customFormat="1" ht="16.5" customHeight="1">
      <c r="A444" s="33"/>
      <c r="B444" s="150"/>
      <c r="C444" s="151" t="s">
        <v>1173</v>
      </c>
      <c r="D444" s="151" t="s">
        <v>131</v>
      </c>
      <c r="E444" s="152" t="s">
        <v>1174</v>
      </c>
      <c r="F444" s="153" t="s">
        <v>1175</v>
      </c>
      <c r="G444" s="154" t="s">
        <v>1046</v>
      </c>
      <c r="H444" s="209"/>
      <c r="I444" s="156"/>
      <c r="J444" s="157">
        <f t="shared" si="20"/>
        <v>0</v>
      </c>
      <c r="K444" s="158"/>
      <c r="L444" s="34"/>
      <c r="M444" s="159" t="s">
        <v>1</v>
      </c>
      <c r="N444" s="160" t="s">
        <v>38</v>
      </c>
      <c r="O444" s="61"/>
      <c r="P444" s="161">
        <f t="shared" si="21"/>
        <v>0</v>
      </c>
      <c r="Q444" s="161">
        <v>0</v>
      </c>
      <c r="R444" s="161">
        <f t="shared" si="22"/>
        <v>0</v>
      </c>
      <c r="S444" s="161">
        <v>0</v>
      </c>
      <c r="T444" s="162">
        <f t="shared" si="23"/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63" t="s">
        <v>135</v>
      </c>
      <c r="AT444" s="163" t="s">
        <v>131</v>
      </c>
      <c r="AU444" s="163" t="s">
        <v>136</v>
      </c>
      <c r="AY444" s="17" t="s">
        <v>127</v>
      </c>
      <c r="BE444" s="164">
        <f t="shared" si="24"/>
        <v>0</v>
      </c>
      <c r="BF444" s="164">
        <f t="shared" si="25"/>
        <v>0</v>
      </c>
      <c r="BG444" s="164">
        <f t="shared" si="26"/>
        <v>0</v>
      </c>
      <c r="BH444" s="164">
        <f t="shared" si="27"/>
        <v>0</v>
      </c>
      <c r="BI444" s="164">
        <f t="shared" si="28"/>
        <v>0</v>
      </c>
      <c r="BJ444" s="17" t="s">
        <v>136</v>
      </c>
      <c r="BK444" s="164">
        <f t="shared" si="29"/>
        <v>0</v>
      </c>
      <c r="BL444" s="17" t="s">
        <v>135</v>
      </c>
      <c r="BM444" s="163" t="s">
        <v>1176</v>
      </c>
    </row>
    <row r="445" spans="1:65" s="2" customFormat="1" ht="16.5" customHeight="1">
      <c r="A445" s="33"/>
      <c r="B445" s="150"/>
      <c r="C445" s="151" t="s">
        <v>1177</v>
      </c>
      <c r="D445" s="151" t="s">
        <v>131</v>
      </c>
      <c r="E445" s="152" t="s">
        <v>1178</v>
      </c>
      <c r="F445" s="153" t="s">
        <v>1179</v>
      </c>
      <c r="G445" s="154" t="s">
        <v>1180</v>
      </c>
      <c r="H445" s="155">
        <v>1</v>
      </c>
      <c r="I445" s="156"/>
      <c r="J445" s="157">
        <f t="shared" si="20"/>
        <v>0</v>
      </c>
      <c r="K445" s="158"/>
      <c r="L445" s="34"/>
      <c r="M445" s="159" t="s">
        <v>1</v>
      </c>
      <c r="N445" s="160" t="s">
        <v>38</v>
      </c>
      <c r="O445" s="61"/>
      <c r="P445" s="161">
        <f t="shared" si="21"/>
        <v>0</v>
      </c>
      <c r="Q445" s="161">
        <v>0</v>
      </c>
      <c r="R445" s="161">
        <f t="shared" si="22"/>
        <v>0</v>
      </c>
      <c r="S445" s="161">
        <v>0</v>
      </c>
      <c r="T445" s="162">
        <f t="shared" si="23"/>
        <v>0</v>
      </c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R445" s="163" t="s">
        <v>135</v>
      </c>
      <c r="AT445" s="163" t="s">
        <v>131</v>
      </c>
      <c r="AU445" s="163" t="s">
        <v>136</v>
      </c>
      <c r="AY445" s="17" t="s">
        <v>127</v>
      </c>
      <c r="BE445" s="164">
        <f t="shared" si="24"/>
        <v>0</v>
      </c>
      <c r="BF445" s="164">
        <f t="shared" si="25"/>
        <v>0</v>
      </c>
      <c r="BG445" s="164">
        <f t="shared" si="26"/>
        <v>0</v>
      </c>
      <c r="BH445" s="164">
        <f t="shared" si="27"/>
        <v>0</v>
      </c>
      <c r="BI445" s="164">
        <f t="shared" si="28"/>
        <v>0</v>
      </c>
      <c r="BJ445" s="17" t="s">
        <v>136</v>
      </c>
      <c r="BK445" s="164">
        <f t="shared" si="29"/>
        <v>0</v>
      </c>
      <c r="BL445" s="17" t="s">
        <v>135</v>
      </c>
      <c r="BM445" s="163" t="s">
        <v>1181</v>
      </c>
    </row>
    <row r="446" spans="1:65" s="2" customFormat="1" ht="16.5" customHeight="1">
      <c r="A446" s="33"/>
      <c r="B446" s="150"/>
      <c r="C446" s="151" t="s">
        <v>1182</v>
      </c>
      <c r="D446" s="151" t="s">
        <v>131</v>
      </c>
      <c r="E446" s="152" t="s">
        <v>1183</v>
      </c>
      <c r="F446" s="153" t="s">
        <v>1184</v>
      </c>
      <c r="G446" s="154" t="s">
        <v>1185</v>
      </c>
      <c r="H446" s="155">
        <v>30</v>
      </c>
      <c r="I446" s="156"/>
      <c r="J446" s="157">
        <f t="shared" si="20"/>
        <v>0</v>
      </c>
      <c r="K446" s="158"/>
      <c r="L446" s="34"/>
      <c r="M446" s="159" t="s">
        <v>1</v>
      </c>
      <c r="N446" s="160" t="s">
        <v>38</v>
      </c>
      <c r="O446" s="61"/>
      <c r="P446" s="161">
        <f t="shared" si="21"/>
        <v>0</v>
      </c>
      <c r="Q446" s="161">
        <v>0</v>
      </c>
      <c r="R446" s="161">
        <f t="shared" si="22"/>
        <v>0</v>
      </c>
      <c r="S446" s="161">
        <v>0</v>
      </c>
      <c r="T446" s="162">
        <f t="shared" si="23"/>
        <v>0</v>
      </c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R446" s="163" t="s">
        <v>135</v>
      </c>
      <c r="AT446" s="163" t="s">
        <v>131</v>
      </c>
      <c r="AU446" s="163" t="s">
        <v>136</v>
      </c>
      <c r="AY446" s="17" t="s">
        <v>127</v>
      </c>
      <c r="BE446" s="164">
        <f t="shared" si="24"/>
        <v>0</v>
      </c>
      <c r="BF446" s="164">
        <f t="shared" si="25"/>
        <v>0</v>
      </c>
      <c r="BG446" s="164">
        <f t="shared" si="26"/>
        <v>0</v>
      </c>
      <c r="BH446" s="164">
        <f t="shared" si="27"/>
        <v>0</v>
      </c>
      <c r="BI446" s="164">
        <f t="shared" si="28"/>
        <v>0</v>
      </c>
      <c r="BJ446" s="17" t="s">
        <v>136</v>
      </c>
      <c r="BK446" s="164">
        <f t="shared" si="29"/>
        <v>0</v>
      </c>
      <c r="BL446" s="17" t="s">
        <v>135</v>
      </c>
      <c r="BM446" s="163" t="s">
        <v>1186</v>
      </c>
    </row>
    <row r="447" spans="1:65" s="2" customFormat="1" ht="24.2" customHeight="1">
      <c r="A447" s="33"/>
      <c r="B447" s="150"/>
      <c r="C447" s="151" t="s">
        <v>1187</v>
      </c>
      <c r="D447" s="151" t="s">
        <v>131</v>
      </c>
      <c r="E447" s="152" t="s">
        <v>1188</v>
      </c>
      <c r="F447" s="153" t="s">
        <v>1189</v>
      </c>
      <c r="G447" s="154" t="s">
        <v>1021</v>
      </c>
      <c r="H447" s="155">
        <v>1</v>
      </c>
      <c r="I447" s="156"/>
      <c r="J447" s="157">
        <f t="shared" si="20"/>
        <v>0</v>
      </c>
      <c r="K447" s="158"/>
      <c r="L447" s="34"/>
      <c r="M447" s="159" t="s">
        <v>1</v>
      </c>
      <c r="N447" s="160" t="s">
        <v>38</v>
      </c>
      <c r="O447" s="61"/>
      <c r="P447" s="161">
        <f t="shared" si="21"/>
        <v>0</v>
      </c>
      <c r="Q447" s="161">
        <v>0</v>
      </c>
      <c r="R447" s="161">
        <f t="shared" si="22"/>
        <v>0</v>
      </c>
      <c r="S447" s="161">
        <v>0</v>
      </c>
      <c r="T447" s="162">
        <f t="shared" si="23"/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63" t="s">
        <v>135</v>
      </c>
      <c r="AT447" s="163" t="s">
        <v>131</v>
      </c>
      <c r="AU447" s="163" t="s">
        <v>136</v>
      </c>
      <c r="AY447" s="17" t="s">
        <v>127</v>
      </c>
      <c r="BE447" s="164">
        <f t="shared" si="24"/>
        <v>0</v>
      </c>
      <c r="BF447" s="164">
        <f t="shared" si="25"/>
        <v>0</v>
      </c>
      <c r="BG447" s="164">
        <f t="shared" si="26"/>
        <v>0</v>
      </c>
      <c r="BH447" s="164">
        <f t="shared" si="27"/>
        <v>0</v>
      </c>
      <c r="BI447" s="164">
        <f t="shared" si="28"/>
        <v>0</v>
      </c>
      <c r="BJ447" s="17" t="s">
        <v>136</v>
      </c>
      <c r="BK447" s="164">
        <f t="shared" si="29"/>
        <v>0</v>
      </c>
      <c r="BL447" s="17" t="s">
        <v>135</v>
      </c>
      <c r="BM447" s="163" t="s">
        <v>1190</v>
      </c>
    </row>
    <row r="448" spans="1:65" s="2" customFormat="1" ht="16.5" customHeight="1">
      <c r="A448" s="33"/>
      <c r="B448" s="150"/>
      <c r="C448" s="151" t="s">
        <v>1191</v>
      </c>
      <c r="D448" s="151" t="s">
        <v>131</v>
      </c>
      <c r="E448" s="152" t="s">
        <v>1192</v>
      </c>
      <c r="F448" s="153" t="s">
        <v>1193</v>
      </c>
      <c r="G448" s="154" t="s">
        <v>44</v>
      </c>
      <c r="H448" s="155">
        <v>1</v>
      </c>
      <c r="I448" s="156"/>
      <c r="J448" s="157">
        <f t="shared" si="20"/>
        <v>0</v>
      </c>
      <c r="K448" s="158"/>
      <c r="L448" s="34"/>
      <c r="M448" s="159" t="s">
        <v>1</v>
      </c>
      <c r="N448" s="160" t="s">
        <v>38</v>
      </c>
      <c r="O448" s="61"/>
      <c r="P448" s="161">
        <f t="shared" si="21"/>
        <v>0</v>
      </c>
      <c r="Q448" s="161">
        <v>0</v>
      </c>
      <c r="R448" s="161">
        <f t="shared" si="22"/>
        <v>0</v>
      </c>
      <c r="S448" s="161">
        <v>0</v>
      </c>
      <c r="T448" s="162">
        <f t="shared" si="23"/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63" t="s">
        <v>135</v>
      </c>
      <c r="AT448" s="163" t="s">
        <v>131</v>
      </c>
      <c r="AU448" s="163" t="s">
        <v>136</v>
      </c>
      <c r="AY448" s="17" t="s">
        <v>127</v>
      </c>
      <c r="BE448" s="164">
        <f t="shared" si="24"/>
        <v>0</v>
      </c>
      <c r="BF448" s="164">
        <f t="shared" si="25"/>
        <v>0</v>
      </c>
      <c r="BG448" s="164">
        <f t="shared" si="26"/>
        <v>0</v>
      </c>
      <c r="BH448" s="164">
        <f t="shared" si="27"/>
        <v>0</v>
      </c>
      <c r="BI448" s="164">
        <f t="shared" si="28"/>
        <v>0</v>
      </c>
      <c r="BJ448" s="17" t="s">
        <v>136</v>
      </c>
      <c r="BK448" s="164">
        <f t="shared" si="29"/>
        <v>0</v>
      </c>
      <c r="BL448" s="17" t="s">
        <v>135</v>
      </c>
      <c r="BM448" s="163" t="s">
        <v>1194</v>
      </c>
    </row>
    <row r="449" spans="1:65" s="2" customFormat="1" ht="16.5" customHeight="1">
      <c r="A449" s="33"/>
      <c r="B449" s="150"/>
      <c r="C449" s="151" t="s">
        <v>1195</v>
      </c>
      <c r="D449" s="151" t="s">
        <v>131</v>
      </c>
      <c r="E449" s="152" t="s">
        <v>1196</v>
      </c>
      <c r="F449" s="153" t="s">
        <v>1197</v>
      </c>
      <c r="G449" s="154" t="s">
        <v>44</v>
      </c>
      <c r="H449" s="155">
        <v>1</v>
      </c>
      <c r="I449" s="156"/>
      <c r="J449" s="157">
        <f t="shared" si="20"/>
        <v>0</v>
      </c>
      <c r="K449" s="158"/>
      <c r="L449" s="34"/>
      <c r="M449" s="159" t="s">
        <v>1</v>
      </c>
      <c r="N449" s="160" t="s">
        <v>38</v>
      </c>
      <c r="O449" s="61"/>
      <c r="P449" s="161">
        <f t="shared" si="21"/>
        <v>0</v>
      </c>
      <c r="Q449" s="161">
        <v>0</v>
      </c>
      <c r="R449" s="161">
        <f t="shared" si="22"/>
        <v>0</v>
      </c>
      <c r="S449" s="161">
        <v>0</v>
      </c>
      <c r="T449" s="162">
        <f t="shared" si="23"/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63" t="s">
        <v>135</v>
      </c>
      <c r="AT449" s="163" t="s">
        <v>131</v>
      </c>
      <c r="AU449" s="163" t="s">
        <v>136</v>
      </c>
      <c r="AY449" s="17" t="s">
        <v>127</v>
      </c>
      <c r="BE449" s="164">
        <f t="shared" si="24"/>
        <v>0</v>
      </c>
      <c r="BF449" s="164">
        <f t="shared" si="25"/>
        <v>0</v>
      </c>
      <c r="BG449" s="164">
        <f t="shared" si="26"/>
        <v>0</v>
      </c>
      <c r="BH449" s="164">
        <f t="shared" si="27"/>
        <v>0</v>
      </c>
      <c r="BI449" s="164">
        <f t="shared" si="28"/>
        <v>0</v>
      </c>
      <c r="BJ449" s="17" t="s">
        <v>136</v>
      </c>
      <c r="BK449" s="164">
        <f t="shared" si="29"/>
        <v>0</v>
      </c>
      <c r="BL449" s="17" t="s">
        <v>135</v>
      </c>
      <c r="BM449" s="163" t="s">
        <v>1198</v>
      </c>
    </row>
    <row r="450" spans="1:65" s="2" customFormat="1" ht="16.5" customHeight="1">
      <c r="A450" s="33"/>
      <c r="B450" s="150"/>
      <c r="C450" s="151" t="s">
        <v>1199</v>
      </c>
      <c r="D450" s="151" t="s">
        <v>131</v>
      </c>
      <c r="E450" s="152" t="s">
        <v>1200</v>
      </c>
      <c r="F450" s="153" t="s">
        <v>1201</v>
      </c>
      <c r="G450" s="154" t="s">
        <v>1046</v>
      </c>
      <c r="H450" s="209"/>
      <c r="I450" s="156"/>
      <c r="J450" s="157">
        <f t="shared" si="20"/>
        <v>0</v>
      </c>
      <c r="K450" s="158"/>
      <c r="L450" s="34"/>
      <c r="M450" s="203" t="s">
        <v>1</v>
      </c>
      <c r="N450" s="204" t="s">
        <v>38</v>
      </c>
      <c r="O450" s="205"/>
      <c r="P450" s="206">
        <f t="shared" si="21"/>
        <v>0</v>
      </c>
      <c r="Q450" s="206">
        <v>0</v>
      </c>
      <c r="R450" s="206">
        <f t="shared" si="22"/>
        <v>0</v>
      </c>
      <c r="S450" s="206">
        <v>0</v>
      </c>
      <c r="T450" s="207">
        <f t="shared" si="23"/>
        <v>0</v>
      </c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R450" s="163" t="s">
        <v>135</v>
      </c>
      <c r="AT450" s="163" t="s">
        <v>131</v>
      </c>
      <c r="AU450" s="163" t="s">
        <v>136</v>
      </c>
      <c r="AY450" s="17" t="s">
        <v>127</v>
      </c>
      <c r="BE450" s="164">
        <f t="shared" si="24"/>
        <v>0</v>
      </c>
      <c r="BF450" s="164">
        <f t="shared" si="25"/>
        <v>0</v>
      </c>
      <c r="BG450" s="164">
        <f t="shared" si="26"/>
        <v>0</v>
      </c>
      <c r="BH450" s="164">
        <f t="shared" si="27"/>
        <v>0</v>
      </c>
      <c r="BI450" s="164">
        <f t="shared" si="28"/>
        <v>0</v>
      </c>
      <c r="BJ450" s="17" t="s">
        <v>136</v>
      </c>
      <c r="BK450" s="164">
        <f t="shared" si="29"/>
        <v>0</v>
      </c>
      <c r="BL450" s="17" t="s">
        <v>135</v>
      </c>
      <c r="BM450" s="163" t="s">
        <v>1202</v>
      </c>
    </row>
    <row r="451" spans="1:65" s="2" customFormat="1" ht="6.95" customHeight="1">
      <c r="A451" s="33"/>
      <c r="B451" s="51"/>
      <c r="C451" s="52"/>
      <c r="D451" s="52"/>
      <c r="E451" s="52"/>
      <c r="F451" s="52"/>
      <c r="G451" s="52"/>
      <c r="H451" s="52"/>
      <c r="I451" s="52"/>
      <c r="J451" s="52"/>
      <c r="K451" s="52"/>
      <c r="L451" s="34"/>
      <c r="M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</row>
  </sheetData>
  <autoFilter ref="C131:K450" xr:uid="{00000000-0009-0000-0000-000004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10</vt:i4>
      </vt:variant>
    </vt:vector>
  </HeadingPairs>
  <TitlesOfParts>
    <vt:vector size="15" baseType="lpstr">
      <vt:lpstr>Rekapitulácia stavby</vt:lpstr>
      <vt:lpstr>SO-01 - Produkčný kravín č.1</vt:lpstr>
      <vt:lpstr>SO-02 - Produkčný kravín č.2</vt:lpstr>
      <vt:lpstr>SO-03 - Odchov mladého do...</vt:lpstr>
      <vt:lpstr>SO-04 - Dojáreň </vt:lpstr>
      <vt:lpstr>'Rekapitulácia stavby'!Nyomtatási_cím</vt:lpstr>
      <vt:lpstr>'SO-01 - Produkčný kravín č.1'!Nyomtatási_cím</vt:lpstr>
      <vt:lpstr>'SO-02 - Produkčný kravín č.2'!Nyomtatási_cím</vt:lpstr>
      <vt:lpstr>'SO-03 - Odchov mladého do...'!Nyomtatási_cím</vt:lpstr>
      <vt:lpstr>'SO-04 - Dojáreň '!Nyomtatási_cím</vt:lpstr>
      <vt:lpstr>'Rekapitulácia stavby'!Nyomtatási_terület</vt:lpstr>
      <vt:lpstr>'SO-01 - Produkčný kravín č.1'!Nyomtatási_terület</vt:lpstr>
      <vt:lpstr>'SO-02 - Produkčný kravín č.2'!Nyomtatási_terület</vt:lpstr>
      <vt:lpstr>'SO-03 - Odchov mladého do...'!Nyomtatási_terület</vt:lpstr>
      <vt:lpstr>'SO-04 - Dojáreň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2024-02-26T06:45:41Z</dcterms:created>
  <dcterms:modified xsi:type="dcterms:W3CDTF">2024-02-26T07:37:45Z</dcterms:modified>
</cp:coreProperties>
</file>