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slav.chudik\Documents\VO 2024 - RekonstrukciaLCKralovaHola_NLZ\"/>
    </mc:Choice>
  </mc:AlternateContent>
  <bookViews>
    <workbookView xWindow="0" yWindow="0" windowWidth="23040" windowHeight="9192" activeTab="3"/>
  </bookViews>
  <sheets>
    <sheet name="Rekapitulácia stavby" sheetId="1" r:id="rId1"/>
    <sheet name="2. etapa - SO 01 Lesná od..." sheetId="2" r:id="rId2"/>
    <sheet name="1. etapa. - SO 02 Lesná o..." sheetId="3" r:id="rId3"/>
    <sheet name="1. etapa, - SO 03 Lesná o..." sheetId="4" r:id="rId4"/>
  </sheets>
  <definedNames>
    <definedName name="_xlnm._FilterDatabase" localSheetId="3" hidden="1">'1. etapa, - SO 03 Lesná o...'!$C$125:$K$192</definedName>
    <definedName name="_xlnm._FilterDatabase" localSheetId="2" hidden="1">'1. etapa. - SO 02 Lesná o...'!$C$126:$K$214</definedName>
    <definedName name="_xlnm._FilterDatabase" localSheetId="1" hidden="1">'2. etapa - SO 01 Lesná od...'!$C$125:$K$198</definedName>
    <definedName name="_xlnm.Print_Titles" localSheetId="3">'1. etapa, - SO 03 Lesná o...'!$125:$125</definedName>
    <definedName name="_xlnm.Print_Titles" localSheetId="2">'1. etapa. - SO 02 Lesná o...'!$126:$126</definedName>
    <definedName name="_xlnm.Print_Titles" localSheetId="1">'2. etapa - SO 01 Lesná od...'!$125:$125</definedName>
    <definedName name="_xlnm.Print_Titles" localSheetId="0">'Rekapitulácia stavby'!$92:$92</definedName>
    <definedName name="_xlnm.Print_Area" localSheetId="3">'1. etapa, - SO 03 Lesná o...'!$C$4:$J$76,'1. etapa, - SO 03 Lesná o...'!$C$113:$J$192</definedName>
    <definedName name="_xlnm.Print_Area" localSheetId="2">'1. etapa. - SO 02 Lesná o...'!$C$4:$J$76,'1. etapa. - SO 02 Lesná o...'!$C$114:$J$214</definedName>
    <definedName name="_xlnm.Print_Area" localSheetId="1">'2. etapa - SO 01 Lesná od...'!$C$4:$J$76,'2. etapa - SO 01 Lesná od...'!$C$113:$J$198</definedName>
    <definedName name="_xlnm.Print_Area" localSheetId="0">'Rekapitulácia stavby'!$D$4:$AO$76,'Rekapitulácia stavby'!$C$82:$AQ$98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T185" i="4"/>
  <c r="R186" i="4"/>
  <c r="R185" i="4" s="1"/>
  <c r="P186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20" i="4"/>
  <c r="E118" i="4"/>
  <c r="F89" i="4"/>
  <c r="E87" i="4"/>
  <c r="J24" i="4"/>
  <c r="E24" i="4"/>
  <c r="J123" i="4"/>
  <c r="J23" i="4"/>
  <c r="J21" i="4"/>
  <c r="E21" i="4"/>
  <c r="J122" i="4" s="1"/>
  <c r="J20" i="4"/>
  <c r="J18" i="4"/>
  <c r="E18" i="4"/>
  <c r="F92" i="4"/>
  <c r="J17" i="4"/>
  <c r="J15" i="4"/>
  <c r="E15" i="4"/>
  <c r="F91" i="4" s="1"/>
  <c r="J14" i="4"/>
  <c r="J12" i="4"/>
  <c r="J89" i="4" s="1"/>
  <c r="E7" i="4"/>
  <c r="E116" i="4"/>
  <c r="J37" i="3"/>
  <c r="J36" i="3"/>
  <c r="AY96" i="1" s="1"/>
  <c r="J35" i="3"/>
  <c r="AX96" i="1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T207" i="3"/>
  <c r="R208" i="3"/>
  <c r="R207" i="3" s="1"/>
  <c r="P208" i="3"/>
  <c r="P207" i="3" s="1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F121" i="3"/>
  <c r="E119" i="3"/>
  <c r="F89" i="3"/>
  <c r="E87" i="3"/>
  <c r="J24" i="3"/>
  <c r="E24" i="3"/>
  <c r="J124" i="3" s="1"/>
  <c r="J23" i="3"/>
  <c r="J21" i="3"/>
  <c r="E21" i="3"/>
  <c r="J123" i="3"/>
  <c r="J20" i="3"/>
  <c r="J18" i="3"/>
  <c r="E18" i="3"/>
  <c r="F92" i="3" s="1"/>
  <c r="J17" i="3"/>
  <c r="J15" i="3"/>
  <c r="E15" i="3"/>
  <c r="F91" i="3"/>
  <c r="J14" i="3"/>
  <c r="J12" i="3"/>
  <c r="J121" i="3" s="1"/>
  <c r="E7" i="3"/>
  <c r="E117" i="3"/>
  <c r="J37" i="2"/>
  <c r="J36" i="2"/>
  <c r="AY95" i="1"/>
  <c r="J35" i="2"/>
  <c r="AX95" i="1" s="1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T191" i="2" s="1"/>
  <c r="R192" i="2"/>
  <c r="R191" i="2" s="1"/>
  <c r="P192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F36" i="2" s="1"/>
  <c r="BG135" i="2"/>
  <c r="BE135" i="2"/>
  <c r="T135" i="2"/>
  <c r="R135" i="2"/>
  <c r="P135" i="2"/>
  <c r="BI134" i="2"/>
  <c r="BH134" i="2"/>
  <c r="BG134" i="2"/>
  <c r="F35" i="2" s="1"/>
  <c r="BE134" i="2"/>
  <c r="T134" i="2"/>
  <c r="R134" i="2"/>
  <c r="P134" i="2"/>
  <c r="BI133" i="2"/>
  <c r="BH133" i="2"/>
  <c r="BG133" i="2"/>
  <c r="BE133" i="2"/>
  <c r="J33" i="2" s="1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F37" i="2" s="1"/>
  <c r="BH128" i="2"/>
  <c r="BG128" i="2"/>
  <c r="BE128" i="2"/>
  <c r="T128" i="2"/>
  <c r="R128" i="2"/>
  <c r="P128" i="2"/>
  <c r="F120" i="2"/>
  <c r="E118" i="2"/>
  <c r="F89" i="2"/>
  <c r="E87" i="2"/>
  <c r="J24" i="2"/>
  <c r="E24" i="2"/>
  <c r="J123" i="2" s="1"/>
  <c r="J23" i="2"/>
  <c r="J21" i="2"/>
  <c r="E21" i="2"/>
  <c r="J122" i="2" s="1"/>
  <c r="J20" i="2"/>
  <c r="J18" i="2"/>
  <c r="E18" i="2"/>
  <c r="F123" i="2" s="1"/>
  <c r="J17" i="2"/>
  <c r="J15" i="2"/>
  <c r="E15" i="2"/>
  <c r="F122" i="2" s="1"/>
  <c r="J14" i="2"/>
  <c r="J12" i="2"/>
  <c r="J120" i="2" s="1"/>
  <c r="E7" i="2"/>
  <c r="E116" i="2"/>
  <c r="L90" i="1"/>
  <c r="AM90" i="1"/>
  <c r="AM89" i="1"/>
  <c r="L89" i="1"/>
  <c r="AM87" i="1"/>
  <c r="L87" i="1"/>
  <c r="L85" i="1"/>
  <c r="L84" i="1"/>
  <c r="J195" i="2"/>
  <c r="J190" i="2"/>
  <c r="BK186" i="2"/>
  <c r="BK180" i="2"/>
  <c r="J177" i="2"/>
  <c r="J172" i="2"/>
  <c r="J168" i="2"/>
  <c r="J161" i="2"/>
  <c r="BK152" i="2"/>
  <c r="BK149" i="2"/>
  <c r="J145" i="2"/>
  <c r="J137" i="2"/>
  <c r="J134" i="2"/>
  <c r="BK130" i="2"/>
  <c r="J206" i="3"/>
  <c r="BK189" i="3"/>
  <c r="J178" i="3"/>
  <c r="BK157" i="3"/>
  <c r="BK146" i="3"/>
  <c r="J130" i="3"/>
  <c r="J199" i="3"/>
  <c r="BK160" i="3"/>
  <c r="J171" i="3"/>
  <c r="J129" i="3"/>
  <c r="J196" i="3"/>
  <c r="BK145" i="3"/>
  <c r="J186" i="3"/>
  <c r="BK178" i="4"/>
  <c r="J169" i="4"/>
  <c r="BK142" i="4"/>
  <c r="BK169" i="4"/>
  <c r="J191" i="4"/>
  <c r="J176" i="4"/>
  <c r="BK177" i="4"/>
  <c r="J143" i="4"/>
  <c r="J173" i="4"/>
  <c r="J155" i="4"/>
  <c r="BK135" i="4"/>
  <c r="BK147" i="4"/>
  <c r="J158" i="4"/>
  <c r="BK138" i="4"/>
  <c r="BK195" i="2"/>
  <c r="J192" i="2"/>
  <c r="J187" i="2"/>
  <c r="BK185" i="2"/>
  <c r="BK182" i="2"/>
  <c r="BK178" i="2"/>
  <c r="BK175" i="2"/>
  <c r="J174" i="2"/>
  <c r="BK168" i="2"/>
  <c r="J166" i="2"/>
  <c r="J164" i="2"/>
  <c r="BK160" i="2"/>
  <c r="BK156" i="2"/>
  <c r="J153" i="2"/>
  <c r="BK146" i="2"/>
  <c r="BK139" i="2"/>
  <c r="J136" i="2"/>
  <c r="J131" i="2"/>
  <c r="BK171" i="3"/>
  <c r="J159" i="3"/>
  <c r="J139" i="3"/>
  <c r="J134" i="3"/>
  <c r="BK192" i="3"/>
  <c r="J183" i="4"/>
  <c r="J159" i="4"/>
  <c r="J154" i="4"/>
  <c r="BK130" i="4"/>
  <c r="BK166" i="4"/>
  <c r="J137" i="4"/>
  <c r="J172" i="4"/>
  <c r="J152" i="4"/>
  <c r="BK141" i="4"/>
  <c r="BK197" i="2"/>
  <c r="BK189" i="2"/>
  <c r="J186" i="2"/>
  <c r="BK181" i="2"/>
  <c r="BK177" i="2"/>
  <c r="BK172" i="2"/>
  <c r="BK166" i="2"/>
  <c r="J159" i="2"/>
  <c r="J155" i="2"/>
  <c r="J150" i="2"/>
  <c r="BK145" i="2"/>
  <c r="J139" i="2"/>
  <c r="J133" i="2"/>
  <c r="AS94" i="1"/>
  <c r="BK195" i="3"/>
  <c r="BK164" i="3"/>
  <c r="BK154" i="3"/>
  <c r="J131" i="3"/>
  <c r="J168" i="3"/>
  <c r="BK136" i="3"/>
  <c r="BK186" i="3"/>
  <c r="BK161" i="3"/>
  <c r="J147" i="3"/>
  <c r="BK188" i="4"/>
  <c r="J151" i="4"/>
  <c r="J130" i="4"/>
  <c r="BK133" i="4"/>
  <c r="BK132" i="4"/>
  <c r="BK194" i="2"/>
  <c r="BK188" i="2"/>
  <c r="BK183" i="2"/>
  <c r="J181" i="2"/>
  <c r="J176" i="2"/>
  <c r="J173" i="2"/>
  <c r="J165" i="2"/>
  <c r="BK158" i="2"/>
  <c r="BK153" i="2"/>
  <c r="J149" i="2"/>
  <c r="BK143" i="2"/>
  <c r="BK138" i="2"/>
  <c r="J135" i="2"/>
  <c r="J130" i="2"/>
  <c r="J204" i="3"/>
  <c r="J197" i="3"/>
  <c r="J203" i="3"/>
  <c r="BK173" i="3"/>
  <c r="BK153" i="3"/>
  <c r="BK132" i="3"/>
  <c r="BK187" i="3"/>
  <c r="J149" i="3"/>
  <c r="J156" i="3"/>
  <c r="BK194" i="3"/>
  <c r="BK178" i="3"/>
  <c r="J170" i="3"/>
  <c r="BK168" i="3"/>
  <c r="J146" i="3"/>
  <c r="J140" i="3"/>
  <c r="J133" i="3"/>
  <c r="J189" i="3"/>
  <c r="BK174" i="3"/>
  <c r="BK174" i="4"/>
  <c r="BK159" i="4"/>
  <c r="BK128" i="4"/>
  <c r="BK158" i="4"/>
  <c r="J132" i="4"/>
  <c r="BK155" i="4"/>
  <c r="BK182" i="4"/>
  <c r="BK146" i="4"/>
  <c r="J145" i="4"/>
  <c r="BK143" i="4"/>
  <c r="BK134" i="4"/>
  <c r="J133" i="4"/>
  <c r="BK192" i="4"/>
  <c r="BK191" i="4"/>
  <c r="BK189" i="4"/>
  <c r="J188" i="4"/>
  <c r="J186" i="4"/>
  <c r="J182" i="4"/>
  <c r="J181" i="4"/>
  <c r="BK162" i="4"/>
  <c r="BK180" i="4"/>
  <c r="BK165" i="4"/>
  <c r="BK136" i="4"/>
  <c r="BK186" i="4"/>
  <c r="BK149" i="4"/>
  <c r="BK161" i="4"/>
  <c r="J147" i="4"/>
  <c r="J162" i="2"/>
  <c r="BK157" i="2"/>
  <c r="BK155" i="2"/>
  <c r="J152" i="2"/>
  <c r="BK150" i="2"/>
  <c r="J147" i="2"/>
  <c r="BK142" i="2"/>
  <c r="J138" i="2"/>
  <c r="BK135" i="2"/>
  <c r="BK131" i="2"/>
  <c r="BK128" i="2"/>
  <c r="J194" i="3"/>
  <c r="J208" i="3"/>
  <c r="J183" i="3"/>
  <c r="BK165" i="3"/>
  <c r="J157" i="3"/>
  <c r="J145" i="3"/>
  <c r="BK137" i="3"/>
  <c r="BK213" i="3"/>
  <c r="J188" i="3"/>
  <c r="J167" i="3"/>
  <c r="J152" i="3"/>
  <c r="BK205" i="3"/>
  <c r="J198" i="3"/>
  <c r="J187" i="3"/>
  <c r="J181" i="3"/>
  <c r="BK163" i="3"/>
  <c r="J158" i="3"/>
  <c r="BK142" i="3"/>
  <c r="BK138" i="3"/>
  <c r="BK133" i="3"/>
  <c r="J202" i="3"/>
  <c r="J190" i="3"/>
  <c r="J166" i="3"/>
  <c r="J175" i="3"/>
  <c r="J154" i="3"/>
  <c r="J213" i="3"/>
  <c r="BK191" i="3"/>
  <c r="BK184" i="3"/>
  <c r="J162" i="3"/>
  <c r="J143" i="3"/>
  <c r="J132" i="3"/>
  <c r="BK185" i="3"/>
  <c r="J192" i="4"/>
  <c r="BK168" i="4"/>
  <c r="J157" i="4"/>
  <c r="J180" i="4"/>
  <c r="J156" i="4"/>
  <c r="BK181" i="4"/>
  <c r="J138" i="4"/>
  <c r="BK173" i="4"/>
  <c r="J179" i="4"/>
  <c r="BK164" i="4"/>
  <c r="BK139" i="4"/>
  <c r="J128" i="4"/>
  <c r="J171" i="4"/>
  <c r="J142" i="4"/>
  <c r="BK183" i="4"/>
  <c r="J165" i="4"/>
  <c r="BK157" i="4"/>
  <c r="J149" i="4"/>
  <c r="J198" i="2"/>
  <c r="BK192" i="2"/>
  <c r="J189" i="2"/>
  <c r="J185" i="2"/>
  <c r="J182" i="2"/>
  <c r="BK179" i="2"/>
  <c r="J178" i="2"/>
  <c r="J175" i="2"/>
  <c r="BK171" i="2"/>
  <c r="J169" i="2"/>
  <c r="BK164" i="2"/>
  <c r="BK162" i="2"/>
  <c r="J160" i="2"/>
  <c r="J158" i="2"/>
  <c r="BK154" i="2"/>
  <c r="J151" i="2"/>
  <c r="J143" i="2"/>
  <c r="J141" i="2"/>
  <c r="BK137" i="2"/>
  <c r="BK134" i="2"/>
  <c r="J132" i="2"/>
  <c r="J129" i="2"/>
  <c r="BK214" i="3"/>
  <c r="J205" i="3"/>
  <c r="BK203" i="3"/>
  <c r="BK196" i="3"/>
  <c r="J192" i="3"/>
  <c r="BK193" i="3"/>
  <c r="BK167" i="3"/>
  <c r="BK156" i="3"/>
  <c r="BK143" i="3"/>
  <c r="BK135" i="3"/>
  <c r="J210" i="3"/>
  <c r="BK183" i="3"/>
  <c r="BK162" i="3"/>
  <c r="J137" i="3"/>
  <c r="J201" i="3"/>
  <c r="BK197" i="3"/>
  <c r="J174" i="3"/>
  <c r="BK150" i="3"/>
  <c r="BK139" i="3"/>
  <c r="BK201" i="3"/>
  <c r="BK175" i="3"/>
  <c r="BK129" i="3"/>
  <c r="BK199" i="3"/>
  <c r="BK190" i="3"/>
  <c r="J173" i="3"/>
  <c r="J163" i="3"/>
  <c r="J150" i="3"/>
  <c r="J135" i="3"/>
  <c r="BK211" i="3"/>
  <c r="BK182" i="3"/>
  <c r="J189" i="4"/>
  <c r="BK172" i="4"/>
  <c r="BK129" i="4"/>
  <c r="J168" i="4"/>
  <c r="J150" i="4"/>
  <c r="J129" i="4"/>
  <c r="BK171" i="4"/>
  <c r="J136" i="4"/>
  <c r="J161" i="4"/>
  <c r="BK176" i="4"/>
  <c r="J153" i="4"/>
  <c r="BK131" i="4"/>
  <c r="BK145" i="4"/>
  <c r="J134" i="4"/>
  <c r="J174" i="4"/>
  <c r="J141" i="4"/>
  <c r="BK150" i="4"/>
  <c r="J131" i="4"/>
  <c r="J197" i="2"/>
  <c r="J194" i="2"/>
  <c r="BK190" i="2"/>
  <c r="J188" i="2"/>
  <c r="J184" i="2"/>
  <c r="J183" i="2"/>
  <c r="J179" i="2"/>
  <c r="BK174" i="2"/>
  <c r="BK173" i="2"/>
  <c r="J171" i="2"/>
  <c r="BK165" i="2"/>
  <c r="BK159" i="2"/>
  <c r="J157" i="2"/>
  <c r="J154" i="2"/>
  <c r="BK151" i="2"/>
  <c r="J146" i="2"/>
  <c r="BK141" i="2"/>
  <c r="BK136" i="2"/>
  <c r="BK132" i="2"/>
  <c r="J128" i="2"/>
  <c r="J165" i="3"/>
  <c r="J138" i="3"/>
  <c r="BK210" i="3"/>
  <c r="BK200" i="3"/>
  <c r="J185" i="3"/>
  <c r="J180" i="3"/>
  <c r="BK159" i="3"/>
  <c r="J153" i="3"/>
  <c r="BK149" i="3"/>
  <c r="BK140" i="3"/>
  <c r="J214" i="3"/>
  <c r="J200" i="3"/>
  <c r="J184" i="3"/>
  <c r="BK170" i="3"/>
  <c r="BK130" i="3"/>
  <c r="BK131" i="3"/>
  <c r="BK208" i="3"/>
  <c r="J193" i="3"/>
  <c r="BK188" i="3"/>
  <c r="BK177" i="3"/>
  <c r="BK169" i="3"/>
  <c r="J160" i="3"/>
  <c r="BK147" i="3"/>
  <c r="J136" i="3"/>
  <c r="J191" i="3"/>
  <c r="BK180" i="3"/>
  <c r="J184" i="4"/>
  <c r="J166" i="4"/>
  <c r="BK156" i="4"/>
  <c r="J177" i="4"/>
  <c r="BK153" i="4"/>
  <c r="J135" i="4"/>
  <c r="J146" i="4"/>
  <c r="BK179" i="4"/>
  <c r="BK160" i="4"/>
  <c r="BK175" i="4"/>
  <c r="BK137" i="4"/>
  <c r="BK154" i="4"/>
  <c r="J139" i="4"/>
  <c r="J175" i="4"/>
  <c r="J164" i="4"/>
  <c r="BK151" i="4"/>
  <c r="BK198" i="2"/>
  <c r="BK187" i="2"/>
  <c r="BK184" i="2"/>
  <c r="J180" i="2"/>
  <c r="BK176" i="2"/>
  <c r="BK169" i="2"/>
  <c r="BK161" i="2"/>
  <c r="J156" i="2"/>
  <c r="BK147" i="2"/>
  <c r="J142" i="2"/>
  <c r="BK133" i="2"/>
  <c r="BK129" i="2"/>
  <c r="BK206" i="3"/>
  <c r="BK198" i="3"/>
  <c r="BK134" i="3"/>
  <c r="BK181" i="3"/>
  <c r="J161" i="3"/>
  <c r="J141" i="3"/>
  <c r="J211" i="3"/>
  <c r="J169" i="3"/>
  <c r="BK202" i="3"/>
  <c r="J182" i="3"/>
  <c r="J164" i="3"/>
  <c r="BK152" i="3"/>
  <c r="BK141" i="3"/>
  <c r="BK204" i="3"/>
  <c r="J177" i="3"/>
  <c r="BK158" i="3"/>
  <c r="BK166" i="3"/>
  <c r="J142" i="3"/>
  <c r="J195" i="3"/>
  <c r="J162" i="4"/>
  <c r="J160" i="4"/>
  <c r="J178" i="4"/>
  <c r="BK152" i="4"/>
  <c r="BK184" i="4"/>
  <c r="F33" i="2" l="1"/>
  <c r="P209" i="3"/>
  <c r="BK212" i="3"/>
  <c r="J212" i="3"/>
  <c r="J107" i="3"/>
  <c r="P144" i="2"/>
  <c r="P163" i="2"/>
  <c r="R167" i="2"/>
  <c r="T196" i="2"/>
  <c r="BK148" i="3"/>
  <c r="J148" i="3" s="1"/>
  <c r="J99" i="3" s="1"/>
  <c r="BK172" i="3"/>
  <c r="J172" i="3" s="1"/>
  <c r="J102" i="3" s="1"/>
  <c r="R127" i="2"/>
  <c r="T140" i="2"/>
  <c r="R144" i="2"/>
  <c r="BK163" i="2"/>
  <c r="J163" i="2"/>
  <c r="J101" i="2"/>
  <c r="R170" i="2"/>
  <c r="P193" i="2"/>
  <c r="R128" i="3"/>
  <c r="T144" i="3"/>
  <c r="P151" i="3"/>
  <c r="T151" i="3"/>
  <c r="P179" i="3"/>
  <c r="BK140" i="2"/>
  <c r="J140" i="2" s="1"/>
  <c r="J98" i="2" s="1"/>
  <c r="R148" i="2"/>
  <c r="P170" i="2"/>
  <c r="BK193" i="2"/>
  <c r="J193" i="2" s="1"/>
  <c r="J105" i="2" s="1"/>
  <c r="BK196" i="2"/>
  <c r="J196" i="2" s="1"/>
  <c r="J106" i="2" s="1"/>
  <c r="T128" i="3"/>
  <c r="BK151" i="3"/>
  <c r="J151" i="3"/>
  <c r="J100" i="3" s="1"/>
  <c r="R155" i="3"/>
  <c r="BK176" i="3"/>
  <c r="J176" i="3" s="1"/>
  <c r="J103" i="3" s="1"/>
  <c r="P127" i="4"/>
  <c r="BK140" i="4"/>
  <c r="J140" i="4"/>
  <c r="J98" i="4" s="1"/>
  <c r="P140" i="4"/>
  <c r="BK144" i="4"/>
  <c r="J144" i="4" s="1"/>
  <c r="J99" i="4" s="1"/>
  <c r="R144" i="4"/>
  <c r="P148" i="4"/>
  <c r="T163" i="4"/>
  <c r="P167" i="4"/>
  <c r="R167" i="4"/>
  <c r="T167" i="4"/>
  <c r="BK187" i="4"/>
  <c r="J187" i="4"/>
  <c r="J105" i="4"/>
  <c r="BK190" i="4"/>
  <c r="J190" i="4"/>
  <c r="J106" i="4" s="1"/>
  <c r="BK127" i="2"/>
  <c r="J127" i="2" s="1"/>
  <c r="J97" i="2" s="1"/>
  <c r="R140" i="2"/>
  <c r="T148" i="2"/>
  <c r="BK170" i="2"/>
  <c r="J170" i="2"/>
  <c r="J103" i="2" s="1"/>
  <c r="P196" i="2"/>
  <c r="P144" i="3"/>
  <c r="BK155" i="3"/>
  <c r="J155" i="3"/>
  <c r="J101" i="3" s="1"/>
  <c r="R179" i="3"/>
  <c r="R127" i="4"/>
  <c r="R140" i="4"/>
  <c r="P144" i="4"/>
  <c r="T144" i="4"/>
  <c r="R148" i="4"/>
  <c r="R163" i="4"/>
  <c r="T170" i="4"/>
  <c r="T187" i="4"/>
  <c r="T127" i="2"/>
  <c r="BK144" i="2"/>
  <c r="J144" i="2" s="1"/>
  <c r="J99" i="2" s="1"/>
  <c r="T144" i="2"/>
  <c r="T163" i="2"/>
  <c r="P167" i="2"/>
  <c r="R196" i="2"/>
  <c r="BK128" i="3"/>
  <c r="J128" i="3" s="1"/>
  <c r="J97" i="3" s="1"/>
  <c r="R144" i="3"/>
  <c r="T148" i="3"/>
  <c r="R151" i="3"/>
  <c r="BK179" i="3"/>
  <c r="J179" i="3"/>
  <c r="J104" i="3"/>
  <c r="T127" i="4"/>
  <c r="BK148" i="4"/>
  <c r="J148" i="4" s="1"/>
  <c r="J100" i="4" s="1"/>
  <c r="BK163" i="4"/>
  <c r="J163" i="4" s="1"/>
  <c r="J101" i="4" s="1"/>
  <c r="P170" i="4"/>
  <c r="R190" i="4"/>
  <c r="P140" i="2"/>
  <c r="P148" i="2"/>
  <c r="T170" i="2"/>
  <c r="R193" i="2"/>
  <c r="BK144" i="3"/>
  <c r="J144" i="3"/>
  <c r="J98" i="3"/>
  <c r="R148" i="3"/>
  <c r="P155" i="3"/>
  <c r="P172" i="3"/>
  <c r="R172" i="3"/>
  <c r="P176" i="3"/>
  <c r="P127" i="3" s="1"/>
  <c r="AU96" i="1" s="1"/>
  <c r="R176" i="3"/>
  <c r="T179" i="3"/>
  <c r="BK209" i="3"/>
  <c r="J209" i="3" s="1"/>
  <c r="J106" i="3" s="1"/>
  <c r="R209" i="3"/>
  <c r="T209" i="3"/>
  <c r="P212" i="3"/>
  <c r="R212" i="3"/>
  <c r="T212" i="3"/>
  <c r="P163" i="4"/>
  <c r="BK167" i="4"/>
  <c r="J167" i="4" s="1"/>
  <c r="J102" i="4" s="1"/>
  <c r="R170" i="4"/>
  <c r="R187" i="4"/>
  <c r="P190" i="4"/>
  <c r="P127" i="2"/>
  <c r="P126" i="2"/>
  <c r="AU95" i="1" s="1"/>
  <c r="BK148" i="2"/>
  <c r="J148" i="2" s="1"/>
  <c r="J100" i="2" s="1"/>
  <c r="R163" i="2"/>
  <c r="BK167" i="2"/>
  <c r="J167" i="2"/>
  <c r="J102" i="2"/>
  <c r="T167" i="2"/>
  <c r="T193" i="2"/>
  <c r="P128" i="3"/>
  <c r="P148" i="3"/>
  <c r="T155" i="3"/>
  <c r="T172" i="3"/>
  <c r="T176" i="3"/>
  <c r="BK127" i="4"/>
  <c r="J127" i="4" s="1"/>
  <c r="J97" i="4" s="1"/>
  <c r="T140" i="4"/>
  <c r="T148" i="4"/>
  <c r="BK170" i="4"/>
  <c r="J170" i="4"/>
  <c r="J103" i="4" s="1"/>
  <c r="P187" i="4"/>
  <c r="T190" i="4"/>
  <c r="BK185" i="4"/>
  <c r="J185" i="4"/>
  <c r="J104" i="4" s="1"/>
  <c r="BK207" i="3"/>
  <c r="J207" i="3"/>
  <c r="J105" i="3" s="1"/>
  <c r="BK191" i="2"/>
  <c r="J191" i="2" s="1"/>
  <c r="J104" i="2" s="1"/>
  <c r="E85" i="4"/>
  <c r="J91" i="4"/>
  <c r="F123" i="4"/>
  <c r="BF135" i="4"/>
  <c r="BF147" i="4"/>
  <c r="BF162" i="4"/>
  <c r="BF128" i="4"/>
  <c r="BF130" i="4"/>
  <c r="BF142" i="4"/>
  <c r="BF151" i="4"/>
  <c r="BF178" i="4"/>
  <c r="J92" i="4"/>
  <c r="BF137" i="4"/>
  <c r="BF152" i="4"/>
  <c r="BF156" i="4"/>
  <c r="BF159" i="4"/>
  <c r="BF160" i="4"/>
  <c r="BF161" i="4"/>
  <c r="BF169" i="4"/>
  <c r="BF175" i="4"/>
  <c r="BF183" i="4"/>
  <c r="J120" i="4"/>
  <c r="BF134" i="4"/>
  <c r="BF146" i="4"/>
  <c r="BF157" i="4"/>
  <c r="BF173" i="4"/>
  <c r="BF129" i="4"/>
  <c r="BF131" i="4"/>
  <c r="BF141" i="4"/>
  <c r="BF158" i="4"/>
  <c r="BF165" i="4"/>
  <c r="BF168" i="4"/>
  <c r="BF172" i="4"/>
  <c r="BF176" i="4"/>
  <c r="BF181" i="4"/>
  <c r="BF184" i="4"/>
  <c r="BF192" i="4"/>
  <c r="BF132" i="4"/>
  <c r="BF133" i="4"/>
  <c r="BF136" i="4"/>
  <c r="BF139" i="4"/>
  <c r="BF150" i="4"/>
  <c r="BF166" i="4"/>
  <c r="F122" i="4"/>
  <c r="BF138" i="4"/>
  <c r="BF143" i="4"/>
  <c r="BF145" i="4"/>
  <c r="BF164" i="4"/>
  <c r="BF171" i="4"/>
  <c r="BF174" i="4"/>
  <c r="BF180" i="4"/>
  <c r="BF182" i="4"/>
  <c r="BF188" i="4"/>
  <c r="BF189" i="4"/>
  <c r="BF149" i="4"/>
  <c r="BF153" i="4"/>
  <c r="BF154" i="4"/>
  <c r="BF155" i="4"/>
  <c r="BF177" i="4"/>
  <c r="BF179" i="4"/>
  <c r="BF186" i="4"/>
  <c r="BF191" i="4"/>
  <c r="BF142" i="3"/>
  <c r="BF177" i="3"/>
  <c r="BF187" i="3"/>
  <c r="BF196" i="3"/>
  <c r="J91" i="3"/>
  <c r="F124" i="3"/>
  <c r="BF150" i="3"/>
  <c r="BF158" i="3"/>
  <c r="BF166" i="3"/>
  <c r="BF167" i="3"/>
  <c r="BF169" i="3"/>
  <c r="BF173" i="3"/>
  <c r="BF178" i="3"/>
  <c r="BF180" i="3"/>
  <c r="BF188" i="3"/>
  <c r="BF189" i="3"/>
  <c r="BF190" i="3"/>
  <c r="BF194" i="3"/>
  <c r="BF201" i="3"/>
  <c r="J92" i="3"/>
  <c r="BF132" i="3"/>
  <c r="BF133" i="3"/>
  <c r="BF140" i="3"/>
  <c r="BF160" i="3"/>
  <c r="BF161" i="3"/>
  <c r="BF162" i="3"/>
  <c r="BF164" i="3"/>
  <c r="BF186" i="3"/>
  <c r="E85" i="3"/>
  <c r="BF143" i="3"/>
  <c r="BF146" i="3"/>
  <c r="BF153" i="3"/>
  <c r="BF154" i="3"/>
  <c r="BF163" i="3"/>
  <c r="BF165" i="3"/>
  <c r="BF168" i="3"/>
  <c r="BF175" i="3"/>
  <c r="BF184" i="3"/>
  <c r="BF185" i="3"/>
  <c r="BF192" i="3"/>
  <c r="BF195" i="3"/>
  <c r="BF206" i="3"/>
  <c r="BF208" i="3"/>
  <c r="F123" i="3"/>
  <c r="BF129" i="3"/>
  <c r="BF134" i="3"/>
  <c r="BF139" i="3"/>
  <c r="BF141" i="3"/>
  <c r="BF145" i="3"/>
  <c r="BF147" i="3"/>
  <c r="BF156" i="3"/>
  <c r="BF157" i="3"/>
  <c r="BF170" i="3"/>
  <c r="BF171" i="3"/>
  <c r="BF183" i="3"/>
  <c r="J89" i="3"/>
  <c r="BF135" i="3"/>
  <c r="BF137" i="3"/>
  <c r="BF138" i="3"/>
  <c r="BF149" i="3"/>
  <c r="BF181" i="3"/>
  <c r="BF182" i="3"/>
  <c r="BF191" i="3"/>
  <c r="BF193" i="3"/>
  <c r="BF198" i="3"/>
  <c r="BF203" i="3"/>
  <c r="BF214" i="3"/>
  <c r="BF130" i="3"/>
  <c r="BF131" i="3"/>
  <c r="BF136" i="3"/>
  <c r="BF152" i="3"/>
  <c r="BF159" i="3"/>
  <c r="BF174" i="3"/>
  <c r="BF197" i="3"/>
  <c r="BF199" i="3"/>
  <c r="BF204" i="3"/>
  <c r="BF200" i="3"/>
  <c r="BF202" i="3"/>
  <c r="BF205" i="3"/>
  <c r="BF210" i="3"/>
  <c r="BF211" i="3"/>
  <c r="BF213" i="3"/>
  <c r="AV95" i="1"/>
  <c r="BB95" i="1"/>
  <c r="BC95" i="1"/>
  <c r="AZ95" i="1"/>
  <c r="E85" i="2"/>
  <c r="J89" i="2"/>
  <c r="F91" i="2"/>
  <c r="J91" i="2"/>
  <c r="F92" i="2"/>
  <c r="J92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1" i="2"/>
  <c r="BF142" i="2"/>
  <c r="BF143" i="2"/>
  <c r="BF145" i="2"/>
  <c r="BF146" i="2"/>
  <c r="BF147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4" i="2"/>
  <c r="BF165" i="2"/>
  <c r="BF166" i="2"/>
  <c r="BF168" i="2"/>
  <c r="BF169" i="2"/>
  <c r="BF171" i="2"/>
  <c r="BF172" i="2"/>
  <c r="BF173" i="2"/>
  <c r="BF174" i="2"/>
  <c r="BF175" i="2"/>
  <c r="BF176" i="2"/>
  <c r="BF177" i="2"/>
  <c r="BF178" i="2"/>
  <c r="BF179" i="2"/>
  <c r="BF180" i="2"/>
  <c r="BF181" i="2"/>
  <c r="BF182" i="2"/>
  <c r="BF183" i="2"/>
  <c r="BF184" i="2"/>
  <c r="BF185" i="2"/>
  <c r="BF186" i="2"/>
  <c r="BF187" i="2"/>
  <c r="BF188" i="2"/>
  <c r="BF189" i="2"/>
  <c r="BF190" i="2"/>
  <c r="BF192" i="2"/>
  <c r="BF194" i="2"/>
  <c r="BF195" i="2"/>
  <c r="BF197" i="2"/>
  <c r="BF198" i="2"/>
  <c r="BD95" i="1"/>
  <c r="F33" i="3"/>
  <c r="AZ96" i="1"/>
  <c r="F35" i="4"/>
  <c r="BB97" i="1" s="1"/>
  <c r="F37" i="3"/>
  <c r="BD96" i="1"/>
  <c r="J33" i="4"/>
  <c r="AV97" i="1" s="1"/>
  <c r="J33" i="3"/>
  <c r="AV96" i="1"/>
  <c r="F35" i="3"/>
  <c r="BB96" i="1" s="1"/>
  <c r="F33" i="4"/>
  <c r="AZ97" i="1"/>
  <c r="F37" i="4"/>
  <c r="BD97" i="1" s="1"/>
  <c r="F36" i="4"/>
  <c r="BC97" i="1" s="1"/>
  <c r="F36" i="3"/>
  <c r="BC96" i="1" s="1"/>
  <c r="BK127" i="3" l="1"/>
  <c r="J127" i="3" s="1"/>
  <c r="J96" i="3" s="1"/>
  <c r="BK126" i="2"/>
  <c r="J126" i="2"/>
  <c r="J96" i="2"/>
  <c r="T126" i="2"/>
  <c r="T126" i="4"/>
  <c r="T127" i="3"/>
  <c r="R127" i="3"/>
  <c r="P126" i="4"/>
  <c r="AU97" i="1" s="1"/>
  <c r="AU94" i="1" s="1"/>
  <c r="R126" i="4"/>
  <c r="R126" i="2"/>
  <c r="BK126" i="4"/>
  <c r="J126" i="4" s="1"/>
  <c r="J96" i="4" s="1"/>
  <c r="F34" i="2"/>
  <c r="BA95" i="1" s="1"/>
  <c r="J34" i="3"/>
  <c r="AW96" i="1"/>
  <c r="AT96" i="1"/>
  <c r="J34" i="2"/>
  <c r="AW95" i="1"/>
  <c r="AT95" i="1"/>
  <c r="F34" i="3"/>
  <c r="BA96" i="1" s="1"/>
  <c r="BC94" i="1"/>
  <c r="W32" i="1" s="1"/>
  <c r="AZ94" i="1"/>
  <c r="W29" i="1" s="1"/>
  <c r="BB94" i="1"/>
  <c r="W31" i="1"/>
  <c r="BD94" i="1"/>
  <c r="W33" i="1" s="1"/>
  <c r="F34" i="4"/>
  <c r="BA97" i="1" s="1"/>
  <c r="J30" i="3"/>
  <c r="AG96" i="1" s="1"/>
  <c r="J34" i="4"/>
  <c r="AW97" i="1" s="1"/>
  <c r="AT97" i="1" s="1"/>
  <c r="AN96" i="1" l="1"/>
  <c r="J39" i="3"/>
  <c r="J30" i="4"/>
  <c r="AG97" i="1" s="1"/>
  <c r="J30" i="2"/>
  <c r="AG95" i="1"/>
  <c r="AY94" i="1"/>
  <c r="BA94" i="1"/>
  <c r="W30" i="1" s="1"/>
  <c r="AX94" i="1"/>
  <c r="AV94" i="1"/>
  <c r="AK29" i="1" s="1"/>
  <c r="J39" i="4" l="1"/>
  <c r="J39" i="2"/>
  <c r="AN95" i="1"/>
  <c r="AG94" i="1"/>
  <c r="AK26" i="1" s="1"/>
  <c r="AN97" i="1"/>
  <c r="AW94" i="1"/>
  <c r="AK30" i="1" s="1"/>
  <c r="AK35" i="1" l="1"/>
  <c r="AT94" i="1"/>
  <c r="AN94" i="1" s="1"/>
</calcChain>
</file>

<file path=xl/sharedStrings.xml><?xml version="1.0" encoding="utf-8"?>
<sst xmlns="http://schemas.openxmlformats.org/spreadsheetml/2006/main" count="3609" uniqueCount="423">
  <si>
    <t>Export Komplet</t>
  </si>
  <si>
    <t/>
  </si>
  <si>
    <t>2.0</t>
  </si>
  <si>
    <t>ZAMOK</t>
  </si>
  <si>
    <t>False</t>
  </si>
  <si>
    <t>{7d7e88bb-3c35-447a-8d91-1b308d99d79d}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</si>
  <si>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</si>
  <si>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</si>
  <si>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</si>
  <si>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</si>
  <si>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</si>
  <si>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</si>
  <si>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</si>
  <si>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14/2024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</si>
  <si>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</si>
  <si>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</si>
  <si>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LC Šumiac-Kráľová hoľa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</si>
  <si>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</si>
  <si>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</si>
  <si>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</si>
  <si>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</si>
  <si>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</si>
  <si>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</si>
  <si>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</si>
  <si>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</si>
  <si>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</si>
  <si>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</si>
  <si>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</si>
  <si>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</si>
  <si>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</si>
  <si>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</si>
  <si>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</si>
  <si>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</si>
  <si>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</si>
  <si>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</si>
  <si>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</si>
  <si>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</si>
  <si>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</si>
  <si>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</si>
  <si>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</si>
  <si>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</si>
  <si>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</si>
  <si>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</si>
  <si>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</si>
  <si>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</si>
  <si>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</si>
  <si>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</si>
  <si>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</si>
  <si>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</si>
  <si>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</si>
  <si>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</si>
  <si>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</si>
  <si>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</si>
  <si>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</si>
  <si>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</si>
  <si>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</si>
  <si>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</si>
  <si>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</si>
  <si>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</si>
  <si>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</si>
  <si>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</si>
  <si>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</si>
  <si>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</si>
  <si>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</si>
  <si>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</si>
  <si>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</si>
  <si>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</si>
  <si>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</si>
  <si>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</si>
  <si>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</si>
  <si>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</si>
  <si>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</si>
  <si>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</si>
  <si>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</si>
  <si>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</si>
  <si>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2. etapa</t>
  </si>
  <si>
    <t xml:space="preserve">SO 01 Lesná odvozná cesta km 2,09842 -3,14224 , km 3,63810 -6,36620  </t>
  </si>
  <si>
    <t>STA</t>
  </si>
  <si>
    <t>1</t>
  </si>
  <si>
    <t>{92b2ba83-9fae-4328-ac65-1582a2bcac31}</t>
  </si>
  <si>
    <t>1. etapa.</t>
  </si>
  <si>
    <t xml:space="preserve">SO 02 Lesná odvozná cesta km 0,2480 - 2,09842  </t>
  </si>
  <si>
    <t>{d3316099-5166-448e-98f2-ed0e98e0b206}</t>
  </si>
  <si>
    <t>1. etapa,</t>
  </si>
  <si>
    <t xml:space="preserve">SO 03 Lesná odvozná cesta km 3,14224 - 3,63810 </t>
  </si>
  <si>
    <t>{0b1b66ad-7ee8-4e3f-a2fd-250c98c214f6}</t>
  </si>
  <si>
    <t>KRYCÍ LIST ROZPOČTU</t>
  </si>
  <si>
    <t>Objekt:</t>
  </si>
  <si>
    <t xml:space="preserve">2. etapa - SO 01 Lesná odvozná cesta km 2,09842 -3,14224 , km 3,63810 -6,36620  </t>
  </si>
  <si>
    <t>REKAPITULÁCIA ROZPOČTU</t>
  </si>
  <si>
    <t>Kód dielu - Popis</t>
  </si>
  <si>
    <t>Cena celkom [EUR]</t>
  </si>
  <si>
    <t>Náklady z rozpočtu</t>
  </si>
  <si>
    <t>-1</t>
  </si>
  <si>
    <t xml:space="preserve">1 - Zemné práce   </t>
  </si>
  <si>
    <t xml:space="preserve">2 - Zakladanie   </t>
  </si>
  <si>
    <t xml:space="preserve">4 - Vodorovné konštrukcie   </t>
  </si>
  <si>
    <t xml:space="preserve">5 - Komunikácie   </t>
  </si>
  <si>
    <t xml:space="preserve">6 - Úpravy povrchov, podlahy, osadenie   </t>
  </si>
  <si>
    <t xml:space="preserve">8 - Rúrové vedenie   </t>
  </si>
  <si>
    <t xml:space="preserve">9 - Ostatné konštrukcie a práce-búranie   </t>
  </si>
  <si>
    <t xml:space="preserve">99 - Presun hmôt HSV   </t>
  </si>
  <si>
    <t xml:space="preserve">767 - Konštrukcie doplnkové kovové   </t>
  </si>
  <si>
    <t xml:space="preserve">N01 - Nepomenovaný diel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</si>
  <si>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</si>
  <si>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</si>
  <si>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</si>
  <si>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</si>
  <si>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</si>
  <si>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</si>
  <si>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</si>
  <si>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</si>
  <si>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</si>
  <si>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</si>
  <si>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</si>
  <si>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</si>
  <si>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</si>
  <si>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 xml:space="preserve">Zemné práce   </t>
  </si>
  <si>
    <t>ROZPOCET</t>
  </si>
  <si>
    <t>K</t>
  </si>
  <si>
    <t>111201102.S</t>
  </si>
  <si>
    <t>Odstránenie krovín a stromov s koreňom s priemerom kmeňa do 100 mm, nad 1000 do 10000 m2</t>
  </si>
  <si>
    <t>m2</t>
  </si>
  <si>
    <t>4</t>
  </si>
  <si>
    <t>2</t>
  </si>
  <si>
    <t>111201502.S</t>
  </si>
  <si>
    <t>Štiepkovanie krovia,konárov a kmeňov do hrúbky 100 mm</t>
  </si>
  <si>
    <t>T</t>
  </si>
  <si>
    <t>3</t>
  </si>
  <si>
    <t>122202202.S</t>
  </si>
  <si>
    <t>Odkopávka a prekopávka nezapažená pre cesty, v hornine 3 nad 100 do 1000 m3</t>
  </si>
  <si>
    <t>m3</t>
  </si>
  <si>
    <t>6</t>
  </si>
  <si>
    <t>122202209.S</t>
  </si>
  <si>
    <t>Odkopávky a prekopávky nezapažené pre cesty. Príplatok za lepivosť horniny 3</t>
  </si>
  <si>
    <t>8</t>
  </si>
  <si>
    <t>5</t>
  </si>
  <si>
    <t>132201201.S</t>
  </si>
  <si>
    <t>Výkop ryhy šírky 600-2000mm horn.3 do 100m3</t>
  </si>
  <si>
    <t>10</t>
  </si>
  <si>
    <t>132201209.S</t>
  </si>
  <si>
    <t>Príplatok k cenám za lepivosť pri hĺbení rýh š. nad 600 do 2 000 mm zapaž. i nezapažených, s urovnaním dna v hornine 3</t>
  </si>
  <si>
    <t>12</t>
  </si>
  <si>
    <t>7</t>
  </si>
  <si>
    <t>162301500.S</t>
  </si>
  <si>
    <t>Vodorovné premiestnenie vyklčovaných krovín do priemeru kmeňa 100 mm na vzdialenosť 3000 m</t>
  </si>
  <si>
    <t>14</t>
  </si>
  <si>
    <t>162501122.S</t>
  </si>
  <si>
    <t>Vodorovné premiestnenie výkopku po spevnenej ceste z horniny tr.1-4, nad 100 do 1000 m3 na vzdialenosť do 3000 m</t>
  </si>
  <si>
    <t>16</t>
  </si>
  <si>
    <t>9</t>
  </si>
  <si>
    <t>171102101.S</t>
  </si>
  <si>
    <t>Uloženie sypaniny do násypu súdržných hornín pre diaľnice do 95% Proctor-Standard</t>
  </si>
  <si>
    <t>18</t>
  </si>
  <si>
    <t>175101101.S</t>
  </si>
  <si>
    <t>Obsyp potrubia sypaninou z vhodných hornín 1 až 4 bez prehodenia sypaniny</t>
  </si>
  <si>
    <t>11</t>
  </si>
  <si>
    <t>M</t>
  </si>
  <si>
    <t>583410004100.S</t>
  </si>
  <si>
    <t>Štrkodrva frakcia 0-22 mm</t>
  </si>
  <si>
    <t>t</t>
  </si>
  <si>
    <t>22</t>
  </si>
  <si>
    <t>184806114.S</t>
  </si>
  <si>
    <t>Vyvetvovanie stromov, netŕňového priem. koruny nad 6 do 8 m</t>
  </si>
  <si>
    <t>ks</t>
  </si>
  <si>
    <t>24</t>
  </si>
  <si>
    <t xml:space="preserve">Zakladanie   </t>
  </si>
  <si>
    <t>13</t>
  </si>
  <si>
    <t>274313612.S</t>
  </si>
  <si>
    <t>Betón základových pásov, prostý tr. C 20/25</t>
  </si>
  <si>
    <t>26</t>
  </si>
  <si>
    <t>274351217.S</t>
  </si>
  <si>
    <t>Debnenie stien základových pásov, zhotovenie-tradičné</t>
  </si>
  <si>
    <t>28</t>
  </si>
  <si>
    <t>15</t>
  </si>
  <si>
    <t>274351218.S</t>
  </si>
  <si>
    <t>Debnenie stien základových pásov, odstránenie-tradičné</t>
  </si>
  <si>
    <t>30</t>
  </si>
  <si>
    <t xml:space="preserve">Vodorovné konštrukcie   </t>
  </si>
  <si>
    <t>451311311.S</t>
  </si>
  <si>
    <t>Podklad pod dlažbu z betónu prostého tr. C 12/15 hr. do 100 mm</t>
  </si>
  <si>
    <t>32</t>
  </si>
  <si>
    <t>17</t>
  </si>
  <si>
    <t>451571221.S</t>
  </si>
  <si>
    <t>Podklad pre dlažbu zo štrkopiesku, hr. do 100 mm</t>
  </si>
  <si>
    <t>34</t>
  </si>
  <si>
    <t>465511321.S</t>
  </si>
  <si>
    <t>Dlažba na sucho so zaliatím škár maltou MC 10 nad 20 m2, hr. 200 mm</t>
  </si>
  <si>
    <t>36</t>
  </si>
  <si>
    <t xml:space="preserve">Komunikácie   </t>
  </si>
  <si>
    <t>19</t>
  </si>
  <si>
    <t>564661111.S</t>
  </si>
  <si>
    <t>Podklad z kameniva hrubého drveného veľ. 63-125 mm s rozprestretím a zhutnením, po zhutnení hr. 200 mm</t>
  </si>
  <si>
    <t>38</t>
  </si>
  <si>
    <t>564762111.S</t>
  </si>
  <si>
    <t>Podklad alebo kryt z kameniva hrubého drveného veľ. 0-63 mm (vibr.štrk) po zhut.hr. 200 mm</t>
  </si>
  <si>
    <t>40</t>
  </si>
  <si>
    <t>21</t>
  </si>
  <si>
    <t>564831111.S</t>
  </si>
  <si>
    <t>Podklad zo štrkodrviny  fr.0-22 mm,s rozprestretím a zhutnením, po zhutnení hr. 100 mm</t>
  </si>
  <si>
    <t>42</t>
  </si>
  <si>
    <t>564841111.S</t>
  </si>
  <si>
    <t>Podklad zo štrkodrviny fr.0-32 mm,s rozprestretím a zhutnením, po zhutnení hr. 120 mm</t>
  </si>
  <si>
    <t>44</t>
  </si>
  <si>
    <t>23</t>
  </si>
  <si>
    <t>569903311.S</t>
  </si>
  <si>
    <t>Zhotovenie zemných krajníc z hornín akejkoľvek triedy so zhutnením</t>
  </si>
  <si>
    <t>46</t>
  </si>
  <si>
    <t>48</t>
  </si>
  <si>
    <t>25</t>
  </si>
  <si>
    <t>569903311.S.1</t>
  </si>
  <si>
    <t>Zhotovenie  krajníc  z AC 16 so zhutnením</t>
  </si>
  <si>
    <t>50</t>
  </si>
  <si>
    <t>589410001100.S</t>
  </si>
  <si>
    <t>Asfaltový betón AC 16 L, 50/70, II, STN EN 13108-1</t>
  </si>
  <si>
    <t>52</t>
  </si>
  <si>
    <t>27</t>
  </si>
  <si>
    <t>571902111.S</t>
  </si>
  <si>
    <t>Posyp podkladu alebo krytu, kamenivom drveným alebo ťaženým v množstve nad 5 do 10 kg/m2</t>
  </si>
  <si>
    <t>54</t>
  </si>
  <si>
    <t>573111113.S</t>
  </si>
  <si>
    <t>Postrek asfaltový infiltračný s posypom kamenivom z asfaltu cestného v množstve 1,50 kg/m2</t>
  </si>
  <si>
    <t>56</t>
  </si>
  <si>
    <t>29</t>
  </si>
  <si>
    <t>573211108.S</t>
  </si>
  <si>
    <t>Postrek asfaltový spojovací bez posypu kamenivom z asfaltu cestného v množstve 0,50 kg/m2</t>
  </si>
  <si>
    <t>58</t>
  </si>
  <si>
    <t>574381111.S</t>
  </si>
  <si>
    <t>Makadam asfaltový penetračný s postrekom zhutnený, z kamen. hrubého z asfaltu hr. 90 mm</t>
  </si>
  <si>
    <t>60</t>
  </si>
  <si>
    <t>31</t>
  </si>
  <si>
    <t>577144341.S</t>
  </si>
  <si>
    <t>Asfaltový betón vrstva obrusná alebo ložná AC 16 v pruhu š. nad 3 m z nemodifik. asfaltu tr. II, po zhutnení hr. 50 mm</t>
  </si>
  <si>
    <t>62</t>
  </si>
  <si>
    <t>577144441.S</t>
  </si>
  <si>
    <t>Asfaltový betón vrstva ložná AC 22 L v pruhu š. nad 3 m z nemodifik. asfaltu tr. II, po zhutnení hr. 50 mm</t>
  </si>
  <si>
    <t>64</t>
  </si>
  <si>
    <t xml:space="preserve">Úpravy povrchov, podlahy, osadenie   </t>
  </si>
  <si>
    <t>33</t>
  </si>
  <si>
    <t>627451114.S</t>
  </si>
  <si>
    <t>Vyplnenie škár dlažby melior. kanálov z lom.kameňa vyškár. cement. maltou zo 450 kg cementu/m3 malty</t>
  </si>
  <si>
    <t>66</t>
  </si>
  <si>
    <t>627452145.S</t>
  </si>
  <si>
    <t>Škárovanie maltou MC zvislé aj vodorovné, medzi prefabrikovanými dielcami</t>
  </si>
  <si>
    <t>m</t>
  </si>
  <si>
    <t>68</t>
  </si>
  <si>
    <t>35</t>
  </si>
  <si>
    <t>632451441.S</t>
  </si>
  <si>
    <t>Doplnenie cementového poteru s plochou jednotlivo (s dodaním hmôt) do 4 m2 a hr. do 40 mm</t>
  </si>
  <si>
    <t>70</t>
  </si>
  <si>
    <t xml:space="preserve">Rúrové vedenie   </t>
  </si>
  <si>
    <t>899304112.S</t>
  </si>
  <si>
    <t>Osadenie zaťažového roštu plastového s príslušenstvom</t>
  </si>
  <si>
    <t>72</t>
  </si>
  <si>
    <t>37</t>
  </si>
  <si>
    <t>592230001101</t>
  </si>
  <si>
    <t>Záťažový rošt plastový, 800x600x43 mm</t>
  </si>
  <si>
    <t>74</t>
  </si>
  <si>
    <t xml:space="preserve">Ostatné konštrukcie a práce-búranie   </t>
  </si>
  <si>
    <t>912291111.S</t>
  </si>
  <si>
    <t>Osadenie smerového stĺpika plastového s vykopaním a odhodom výkopku do 3 m</t>
  </si>
  <si>
    <t>76</t>
  </si>
  <si>
    <t>39</t>
  </si>
  <si>
    <t>404490000100.S</t>
  </si>
  <si>
    <t>Cestný stĺpik CS - 1200 mm, fólia II. triedy</t>
  </si>
  <si>
    <t>78</t>
  </si>
  <si>
    <t>914001111.S</t>
  </si>
  <si>
    <t>Osadenie a montáž cestnej zvislej dopravnej značky na stĺpik, stĺp, konzolu alebo objekt</t>
  </si>
  <si>
    <t>80</t>
  </si>
  <si>
    <t>41</t>
  </si>
  <si>
    <t>404410000565</t>
  </si>
  <si>
    <t>Výstražná značka ZDZ 143-10 "Cyklisti (umiestnenie vpravo)", Zn lisovaná, V1-630 mm, RA1, P3, E2, SP1</t>
  </si>
  <si>
    <t>82</t>
  </si>
  <si>
    <t>914501121</t>
  </si>
  <si>
    <t>Montáž stĺpika zvislej dopravnej značky dĺžky do 3,5 m do betónového základu</t>
  </si>
  <si>
    <t>84</t>
  </si>
  <si>
    <t>43</t>
  </si>
  <si>
    <t>4044777000</t>
  </si>
  <si>
    <t>Stĺpik Zn, f60 mm / 1 bm</t>
  </si>
  <si>
    <t>86</t>
  </si>
  <si>
    <t>404440000100</t>
  </si>
  <si>
    <t>Úchyt na stĺpik, d 60 mm, križový, Zn</t>
  </si>
  <si>
    <t>88</t>
  </si>
  <si>
    <t>45</t>
  </si>
  <si>
    <t>404490008600</t>
  </si>
  <si>
    <t>Krytka stĺpika, d 60 mm, plastová</t>
  </si>
  <si>
    <t>90</t>
  </si>
  <si>
    <t>914811113.S</t>
  </si>
  <si>
    <t>Montáž stĺpika dĺžky do 2 m dočasnej dopravnej značky</t>
  </si>
  <si>
    <t>92</t>
  </si>
  <si>
    <t>47</t>
  </si>
  <si>
    <t>914812111.S</t>
  </si>
  <si>
    <t>Montáž dočasnej dopravnej značky samostatnej základnej</t>
  </si>
  <si>
    <t>94</t>
  </si>
  <si>
    <t>404410000200.S</t>
  </si>
  <si>
    <t>Výstražná značka, rozmer 900 mm, retroreflexia RA1, pozinkovaná</t>
  </si>
  <si>
    <t>96</t>
  </si>
  <si>
    <t>49</t>
  </si>
  <si>
    <t>919441221.S</t>
  </si>
  <si>
    <t>Čelo priepustu z muriva z lomového kameňa z rúr DN 600 až DN 800</t>
  </si>
  <si>
    <t>98</t>
  </si>
  <si>
    <t>919541114.S</t>
  </si>
  <si>
    <t>Zhotovenie priepustu alebo zjazdu z rúr plastových HDPE ryhovaných hrdlových alebo spojkových DN 600</t>
  </si>
  <si>
    <t>100</t>
  </si>
  <si>
    <t>51</t>
  </si>
  <si>
    <t>286130057207</t>
  </si>
  <si>
    <t>HDPE rúra so špiralovito ryhovanou vonkajšou stenou , DN 600, SN 8</t>
  </si>
  <si>
    <t>102</t>
  </si>
  <si>
    <t>938909111.S</t>
  </si>
  <si>
    <t>Odstránenie blata, prachu alebo hlineného nánosu, z povrchu podkladu alebo krytu štrkového</t>
  </si>
  <si>
    <t>104</t>
  </si>
  <si>
    <t>53</t>
  </si>
  <si>
    <t>938909511.S</t>
  </si>
  <si>
    <t>Čistenie rigolov komunikácií od nánosu strojne hrúbky do 100 mm, -0,08800 t</t>
  </si>
  <si>
    <t>106</t>
  </si>
  <si>
    <t>938909611.S</t>
  </si>
  <si>
    <t>Odstránenie nánosu na krajniciach priem. hr. nad 50 do 100 mm,  -0,12600t</t>
  </si>
  <si>
    <t>108</t>
  </si>
  <si>
    <t>55</t>
  </si>
  <si>
    <t>938909722.S</t>
  </si>
  <si>
    <t>Čistenie priepustov ručne priemeru nad 0,5 do 1,0 m, hrúbka nánosu do 50%, -0,11422 t</t>
  </si>
  <si>
    <t>110</t>
  </si>
  <si>
    <t>952903021.S</t>
  </si>
  <si>
    <t>Čistenie fasád tlakovou vodou od rias, machu a lišajníkov z úrovne terénu</t>
  </si>
  <si>
    <t>112</t>
  </si>
  <si>
    <t>57</t>
  </si>
  <si>
    <t>979084213.S</t>
  </si>
  <si>
    <t>Vodorovná doprava vybúraných hmôt po suchu bez naloženia, ale so zložením na vzdialenosť do 1 km</t>
  </si>
  <si>
    <t>114</t>
  </si>
  <si>
    <t>99</t>
  </si>
  <si>
    <t xml:space="preserve">Presun hmôt HSV   </t>
  </si>
  <si>
    <t>998222011.S</t>
  </si>
  <si>
    <t>Presun hmôt pre pozemné komunikácie s krytom z kameniva (8222, 8225) akejkoľvek dĺžky objektu</t>
  </si>
  <si>
    <t>116</t>
  </si>
  <si>
    <t>767</t>
  </si>
  <si>
    <t xml:space="preserve">Konštrukcie doplnkové kovové   </t>
  </si>
  <si>
    <t>59</t>
  </si>
  <si>
    <t>767871111.S</t>
  </si>
  <si>
    <t>Montáž oceľovéko U profilu do betónovej steny , dl. 1200 mm (búranie otvoru v bet. stene pre U profil)</t>
  </si>
  <si>
    <t>118</t>
  </si>
  <si>
    <t>133840000401.S</t>
  </si>
  <si>
    <t>oceľový U profil 60x40x3 mm, dlžka 1200 mm</t>
  </si>
  <si>
    <t>120</t>
  </si>
  <si>
    <t>N01</t>
  </si>
  <si>
    <t xml:space="preserve">Nepomenovaný diel   </t>
  </si>
  <si>
    <t>61</t>
  </si>
  <si>
    <t>001000035</t>
  </si>
  <si>
    <t>Statická zaťažovacia skúška kruhovou doskou(priemer 300 mm) únosnosti zemnej pláne</t>
  </si>
  <si>
    <t>262144</t>
  </si>
  <si>
    <t>122</t>
  </si>
  <si>
    <t>000300031.S</t>
  </si>
  <si>
    <t>Geodetické práce - vykonávané po výstavbe zameranie skutočného vyhotovenia stavby</t>
  </si>
  <si>
    <t>eur</t>
  </si>
  <si>
    <t>124</t>
  </si>
  <si>
    <t xml:space="preserve">1. etapa. - SO 02 Lesná odvozná cesta km 0,2480 - 2,09842  </t>
  </si>
  <si>
    <t xml:space="preserve">3 - Zvislé a kompletné konštrukcie   </t>
  </si>
  <si>
    <t>113105113.S</t>
  </si>
  <si>
    <t>Rozoberanie dlažby z lomového kameňa, kladených do malty so škárami zaliatymi cem.maltou,  -0,58600t</t>
  </si>
  <si>
    <t>113152410.S</t>
  </si>
  <si>
    <t>Frézovanie asf. podkladu alebo krytu bez prek., plochy cez 500 do 1000 m2, pruh š. cez 1 m do 2 m, hr. do 30 mm  0,075 t</t>
  </si>
  <si>
    <t>182101101.S</t>
  </si>
  <si>
    <t>Svahovanie trvalých svahov v zárezoch v hornine triedy 1-4</t>
  </si>
  <si>
    <t xml:space="preserve">Zvislé a kompletné konštrukcie   </t>
  </si>
  <si>
    <t>348171122.S</t>
  </si>
  <si>
    <t>Osadenie mostného oceľového zábradlia trvalého do debnenia vreciek ríms</t>
  </si>
  <si>
    <t>553550000100</t>
  </si>
  <si>
    <t>Zvodidlo cestné Kremsbarrier KB 1 RN2 C, úroveň zachytenia N2, komplet</t>
  </si>
  <si>
    <t>573211111.S</t>
  </si>
  <si>
    <t>Postrek asfaltový spojovací bez posypu kamenivom z asfaltu cestného v množstve 0,70 kg/m2</t>
  </si>
  <si>
    <t>577154241.S</t>
  </si>
  <si>
    <t>Asfaltový betón vrstva obrusná AC 11 O v pruhu š. nad 3 m z nemodifik. asfaltu tr. II, po zhutnení hr. 60 mm</t>
  </si>
  <si>
    <t>911131113.S</t>
  </si>
  <si>
    <t>Dodávka a montáž - Oceľové zábradlie dvojradové, výška 1,1 m, pozinkovanie s vypaľovaným lakom</t>
  </si>
  <si>
    <t>919411111.S</t>
  </si>
  <si>
    <t>Čelo priepustu z betónu prostého z rúr DN 300 až DN 500 mm</t>
  </si>
  <si>
    <t>919541112</t>
  </si>
  <si>
    <t>Zhotovenie priepustu alebo zjazdu z rúr plastových PE ryhovaných hrdlových alebo spojkových DN 400</t>
  </si>
  <si>
    <t>286130080801</t>
  </si>
  <si>
    <t>HDPE rúra so špiralovito ryhovanou vonkajšou stenou , DN 400 mm, SN 8</t>
  </si>
  <si>
    <t>935114656.S</t>
  </si>
  <si>
    <t>Osadenie odvodňovacieho betónového žľabu pre vysoké zaťaženie s ochrannou hranou svetlej šírky 400 mm a s roštom triedy F 900</t>
  </si>
  <si>
    <t>592230000900.S</t>
  </si>
  <si>
    <t>Liatinový rošt, lxšxhr 500x447x25, štrbiny 15x125 mm, F 400, (bez spojovacieho materiálu), pre bodové uličné vpusty a žľaby svetlej šírky 400 mm</t>
  </si>
  <si>
    <t>592270035900.S</t>
  </si>
  <si>
    <t>Odvodňovací žľab betónový s ochrannou hranou pre vysokú záťaž, svetlá šírka 400 mm, dĺžky 1 m, bez spádu</t>
  </si>
  <si>
    <t>592270037500.S</t>
  </si>
  <si>
    <t>Čelná koncová stena pozinkovaná, pre vysokozáťažové betónové žľaby svetlej šírky 400 mm</t>
  </si>
  <si>
    <t>63</t>
  </si>
  <si>
    <t>126</t>
  </si>
  <si>
    <t>65</t>
  </si>
  <si>
    <t>128</t>
  </si>
  <si>
    <t>130</t>
  </si>
  <si>
    <t>67</t>
  </si>
  <si>
    <t>976071111.S</t>
  </si>
  <si>
    <t>Vybúranie kovových zábradlí,</t>
  </si>
  <si>
    <t>132</t>
  </si>
  <si>
    <t>979081111.S</t>
  </si>
  <si>
    <t>Odvoz sutiny a vybúraných hmôt na skládku do 1 km</t>
  </si>
  <si>
    <t>134</t>
  </si>
  <si>
    <t>69</t>
  </si>
  <si>
    <t>979081121.S</t>
  </si>
  <si>
    <t>Odvoz sutiny a vybúraných hmôt na skládku za každý ďalší 1 km</t>
  </si>
  <si>
    <t>136</t>
  </si>
  <si>
    <t>138</t>
  </si>
  <si>
    <t>71</t>
  </si>
  <si>
    <t>979089012.S</t>
  </si>
  <si>
    <t>Poplatok za skládku - betón, tehly, dlaždice (17 01) ostatné</t>
  </si>
  <si>
    <t>140</t>
  </si>
  <si>
    <t>979089312.S</t>
  </si>
  <si>
    <t>Poplatok za skládku - kovy (meď, bronz, mosadz atď.) (17 04 ), ostatné</t>
  </si>
  <si>
    <t>142</t>
  </si>
  <si>
    <t>73</t>
  </si>
  <si>
    <t>144</t>
  </si>
  <si>
    <t>Montáž oceľovéko U profilu do betónovej steny , dl. 1200 mm  (búranie otvoru v bet. stene pre U profil)</t>
  </si>
  <si>
    <t>146</t>
  </si>
  <si>
    <t>75</t>
  </si>
  <si>
    <t>148</t>
  </si>
  <si>
    <t>150</t>
  </si>
  <si>
    <t>77</t>
  </si>
  <si>
    <t>152</t>
  </si>
  <si>
    <t xml:space="preserve">1. etapa, - SO 03 Lesná odvozná cesta km 3,14224 - 3,63810 </t>
  </si>
  <si>
    <t>111201101.S</t>
  </si>
  <si>
    <t>Odstránenie krovín a stromov s koreňom s priemerom kmeňa do 100 mm, do 1000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</si>
</sst>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0" fontId="7" fillId="0" borderId="15" xfId="0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0" fontId="21" fillId="0" borderId="21" xfId="0" applyFont="1" applyBorder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64" fontId="14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76" workbookViewId="0">
      <selection activeCell="AG95" sqref="AG95:AM95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s="1" customFormat="1" ht="36.9" customHeight="1"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S2" s="13" t="s">
        <v>6</v>
      </c>
      <c r="BT2" s="13" t="s">
        <v>7</v>
      </c>
    </row>
    <row r="3" spans="1:74" s="1" customFormat="1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s="1" customFormat="1" ht="24.9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11</v>
      </c>
    </row>
    <row r="5" spans="1:74" s="1" customFormat="1" ht="12" customHeight="1">
      <c r="B5" s="17"/>
      <c r="C5" s="18"/>
      <c r="D5" s="22" t="s">
        <v>12</v>
      </c>
      <c r="E5" s="18"/>
      <c r="F5" s="18"/>
      <c r="G5" s="18"/>
      <c r="H5" s="18"/>
      <c r="I5" s="18"/>
      <c r="J5" s="18"/>
      <c r="K5" s="215" t="s">
        <v>13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18"/>
      <c r="AL5" s="18"/>
      <c r="AM5" s="18"/>
      <c r="AN5" s="18"/>
      <c r="AO5" s="18"/>
      <c r="AP5" s="18"/>
      <c r="AQ5" s="18"/>
      <c r="AR5" s="16"/>
      <c r="BE5" s="212" t="s">
        <v>14</v>
      </c>
      <c r="BS5" s="13" t="s">
        <v>6</v>
      </c>
    </row>
    <row r="6" spans="1:74" s="1" customFormat="1" ht="36.9" customHeight="1">
      <c r="B6" s="17"/>
      <c r="C6" s="18"/>
      <c r="D6" s="24" t="s">
        <v>15</v>
      </c>
      <c r="E6" s="18"/>
      <c r="F6" s="18"/>
      <c r="G6" s="18"/>
      <c r="H6" s="18"/>
      <c r="I6" s="18"/>
      <c r="J6" s="18"/>
      <c r="K6" s="217" t="s">
        <v>16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18"/>
      <c r="AL6" s="18"/>
      <c r="AM6" s="18"/>
      <c r="AN6" s="18"/>
      <c r="AO6" s="18"/>
      <c r="AP6" s="18"/>
      <c r="AQ6" s="18"/>
      <c r="AR6" s="16"/>
      <c r="BE6" s="213"/>
      <c r="BS6" s="13" t="s">
        <v>6</v>
      </c>
    </row>
    <row r="7" spans="1:74" s="1" customFormat="1" ht="12" customHeight="1">
      <c r="B7" s="17"/>
      <c r="C7" s="18"/>
      <c r="D7" s="25" t="s">
        <v>17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18</v>
      </c>
      <c r="AL7" s="18"/>
      <c r="AM7" s="18"/>
      <c r="AN7" s="23" t="s">
        <v>1</v>
      </c>
      <c r="AO7" s="18"/>
      <c r="AP7" s="18"/>
      <c r="AQ7" s="18"/>
      <c r="AR7" s="16"/>
      <c r="BE7" s="213"/>
      <c r="BS7" s="13" t="s">
        <v>6</v>
      </c>
    </row>
    <row r="8" spans="1:74" s="1" customFormat="1" ht="12" customHeight="1">
      <c r="B8" s="17"/>
      <c r="C8" s="18"/>
      <c r="D8" s="25" t="s">
        <v>19</v>
      </c>
      <c r="E8" s="18"/>
      <c r="F8" s="18"/>
      <c r="G8" s="18"/>
      <c r="H8" s="18"/>
      <c r="I8" s="18"/>
      <c r="J8" s="18"/>
      <c r="K8" s="23" t="s">
        <v>20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21</v>
      </c>
      <c r="AL8" s="18"/>
      <c r="AM8" s="18"/>
      <c r="AN8" s="266">
        <v>45504</v>
      </c>
      <c r="AO8" s="18"/>
      <c r="AP8" s="18"/>
      <c r="AQ8" s="18"/>
      <c r="AR8" s="16"/>
      <c r="BE8" s="213"/>
      <c r="BS8" s="13" t="s">
        <v>6</v>
      </c>
    </row>
    <row r="9" spans="1:74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13"/>
      <c r="BS9" s="13" t="s">
        <v>6</v>
      </c>
    </row>
    <row r="10" spans="1:74" s="1" customFormat="1" ht="12" customHeight="1">
      <c r="B10" s="17"/>
      <c r="C10" s="18"/>
      <c r="D10" s="25" t="s">
        <v>22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23</v>
      </c>
      <c r="AL10" s="18"/>
      <c r="AM10" s="18"/>
      <c r="AN10" s="23" t="s">
        <v>1</v>
      </c>
      <c r="AO10" s="18"/>
      <c r="AP10" s="18"/>
      <c r="AQ10" s="18"/>
      <c r="AR10" s="16"/>
      <c r="BE10" s="213"/>
      <c r="BS10" s="13" t="s">
        <v>6</v>
      </c>
    </row>
    <row r="11" spans="1:74" s="1" customFormat="1" ht="18.45" customHeight="1">
      <c r="B11" s="17"/>
      <c r="C11" s="18"/>
      <c r="D11" s="18"/>
      <c r="E11" s="23" t="s">
        <v>20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24</v>
      </c>
      <c r="AL11" s="18"/>
      <c r="AM11" s="18"/>
      <c r="AN11" s="23" t="s">
        <v>1</v>
      </c>
      <c r="AO11" s="18"/>
      <c r="AP11" s="18"/>
      <c r="AQ11" s="18"/>
      <c r="AR11" s="16"/>
      <c r="BE11" s="213"/>
      <c r="BS11" s="13" t="s">
        <v>6</v>
      </c>
    </row>
    <row r="12" spans="1:74" s="1" customFormat="1" ht="6.9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13"/>
      <c r="BS12" s="13" t="s">
        <v>6</v>
      </c>
    </row>
    <row r="13" spans="1:74" s="1" customFormat="1" ht="12" customHeight="1">
      <c r="B13" s="17"/>
      <c r="C13" s="18"/>
      <c r="D13" s="25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23</v>
      </c>
      <c r="AL13" s="18"/>
      <c r="AM13" s="18"/>
      <c r="AN13" s="27" t="s">
        <v>26</v>
      </c>
      <c r="AO13" s="18"/>
      <c r="AP13" s="18"/>
      <c r="AQ13" s="18"/>
      <c r="AR13" s="16"/>
      <c r="BE13" s="213"/>
      <c r="BS13" s="13" t="s">
        <v>6</v>
      </c>
    </row>
    <row r="14" spans="1:74" ht="13.2">
      <c r="B14" s="17"/>
      <c r="C14" s="18"/>
      <c r="D14" s="18"/>
      <c r="E14" s="218" t="s">
        <v>26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5" t="s">
        <v>24</v>
      </c>
      <c r="AL14" s="18"/>
      <c r="AM14" s="18"/>
      <c r="AN14" s="27" t="s">
        <v>26</v>
      </c>
      <c r="AO14" s="18"/>
      <c r="AP14" s="18"/>
      <c r="AQ14" s="18"/>
      <c r="AR14" s="16"/>
      <c r="BE14" s="213"/>
      <c r="BS14" s="13" t="s">
        <v>6</v>
      </c>
    </row>
    <row r="15" spans="1:74" s="1" customFormat="1" ht="6.9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13"/>
      <c r="BS15" s="13" t="s">
        <v>4</v>
      </c>
    </row>
    <row r="16" spans="1:74" s="1" customFormat="1" ht="12" customHeight="1">
      <c r="B16" s="17"/>
      <c r="C16" s="18"/>
      <c r="D16" s="25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23</v>
      </c>
      <c r="AL16" s="18"/>
      <c r="AM16" s="18"/>
      <c r="AN16" s="23" t="s">
        <v>1</v>
      </c>
      <c r="AO16" s="18"/>
      <c r="AP16" s="18"/>
      <c r="AQ16" s="18"/>
      <c r="AR16" s="16"/>
      <c r="BE16" s="213"/>
      <c r="BS16" s="13" t="s">
        <v>4</v>
      </c>
    </row>
    <row r="17" spans="1:71" s="1" customFormat="1" ht="18.45" customHeight="1">
      <c r="B17" s="17"/>
      <c r="C17" s="18"/>
      <c r="D17" s="18"/>
      <c r="E17" s="23" t="s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24</v>
      </c>
      <c r="AL17" s="18"/>
      <c r="AM17" s="18"/>
      <c r="AN17" s="23" t="s">
        <v>1</v>
      </c>
      <c r="AO17" s="18"/>
      <c r="AP17" s="18"/>
      <c r="AQ17" s="18"/>
      <c r="AR17" s="16"/>
      <c r="BE17" s="213"/>
      <c r="BS17" s="13" t="s">
        <v>4</v>
      </c>
    </row>
    <row r="18" spans="1:71" s="1" customFormat="1" ht="6.9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13"/>
      <c r="BS18" s="13" t="s">
        <v>6</v>
      </c>
    </row>
    <row r="19" spans="1:71" s="1" customFormat="1" ht="12" customHeight="1">
      <c r="B19" s="17"/>
      <c r="C19" s="18"/>
      <c r="D19" s="25" t="s">
        <v>28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23</v>
      </c>
      <c r="AL19" s="18"/>
      <c r="AM19" s="18"/>
      <c r="AN19" s="23" t="s">
        <v>1</v>
      </c>
      <c r="AO19" s="18"/>
      <c r="AP19" s="18"/>
      <c r="AQ19" s="18"/>
      <c r="AR19" s="16"/>
      <c r="BE19" s="213"/>
      <c r="BS19" s="13" t="s">
        <v>6</v>
      </c>
    </row>
    <row r="20" spans="1:71" s="1" customFormat="1" ht="18.45" customHeight="1">
      <c r="B20" s="17"/>
      <c r="C20" s="18"/>
      <c r="D20" s="18"/>
      <c r="E20" s="23" t="s">
        <v>20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24</v>
      </c>
      <c r="AL20" s="18"/>
      <c r="AM20" s="18"/>
      <c r="AN20" s="23" t="s">
        <v>1</v>
      </c>
      <c r="AO20" s="18"/>
      <c r="AP20" s="18"/>
      <c r="AQ20" s="18"/>
      <c r="AR20" s="16"/>
      <c r="BE20" s="213"/>
      <c r="BS20" s="13" t="s">
        <v>4</v>
      </c>
    </row>
    <row r="21" spans="1:71" s="1" customFormat="1" ht="6.9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13"/>
    </row>
    <row r="22" spans="1:71" s="1" customFormat="1" ht="12" customHeight="1">
      <c r="B22" s="17"/>
      <c r="C22" s="18"/>
      <c r="D22" s="25" t="s">
        <v>29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13"/>
    </row>
    <row r="23" spans="1:71" s="1" customFormat="1" ht="16.5" customHeight="1">
      <c r="B23" s="17"/>
      <c r="C23" s="18"/>
      <c r="D23" s="18"/>
      <c r="E23" s="220" t="s">
        <v>1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18"/>
      <c r="AP23" s="18"/>
      <c r="AQ23" s="18"/>
      <c r="AR23" s="16"/>
      <c r="BE23" s="213"/>
    </row>
    <row r="24" spans="1:71" s="1" customFormat="1" ht="6.9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13"/>
    </row>
    <row r="25" spans="1:71" s="1" customFormat="1" ht="6.9" customHeight="1">
      <c r="B25" s="17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8"/>
      <c r="AQ25" s="18"/>
      <c r="AR25" s="16"/>
      <c r="BE25" s="213"/>
    </row>
    <row r="26" spans="1:71" s="2" customFormat="1" ht="25.95" customHeight="1">
      <c r="A26" s="30"/>
      <c r="B26" s="31"/>
      <c r="C26" s="32"/>
      <c r="D26" s="33" t="s">
        <v>30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1">
        <f>ROUND(AG94,2)</f>
        <v>0</v>
      </c>
      <c r="AL26" s="222"/>
      <c r="AM26" s="222"/>
      <c r="AN26" s="222"/>
      <c r="AO26" s="222"/>
      <c r="AP26" s="32"/>
      <c r="AQ26" s="32"/>
      <c r="AR26" s="35"/>
      <c r="BE26" s="213"/>
    </row>
    <row r="27" spans="1:71" s="2" customFormat="1" ht="6.9" customHeight="1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13"/>
    </row>
    <row r="28" spans="1:71" s="2" customFormat="1" ht="13.2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23" t="s">
        <v>31</v>
      </c>
      <c r="M28" s="223"/>
      <c r="N28" s="223"/>
      <c r="O28" s="223"/>
      <c r="P28" s="223"/>
      <c r="Q28" s="32"/>
      <c r="R28" s="32"/>
      <c r="S28" s="32"/>
      <c r="T28" s="32"/>
      <c r="U28" s="32"/>
      <c r="V28" s="32"/>
      <c r="W28" s="223" t="s">
        <v>32</v>
      </c>
      <c r="X28" s="223"/>
      <c r="Y28" s="223"/>
      <c r="Z28" s="223"/>
      <c r="AA28" s="223"/>
      <c r="AB28" s="223"/>
      <c r="AC28" s="223"/>
      <c r="AD28" s="223"/>
      <c r="AE28" s="223"/>
      <c r="AF28" s="32"/>
      <c r="AG28" s="32"/>
      <c r="AH28" s="32"/>
      <c r="AI28" s="32"/>
      <c r="AJ28" s="32"/>
      <c r="AK28" s="223" t="s">
        <v>33</v>
      </c>
      <c r="AL28" s="223"/>
      <c r="AM28" s="223"/>
      <c r="AN28" s="223"/>
      <c r="AO28" s="223"/>
      <c r="AP28" s="32"/>
      <c r="AQ28" s="32"/>
      <c r="AR28" s="35"/>
      <c r="BE28" s="213"/>
    </row>
    <row r="29" spans="1:71" s="3" customFormat="1" ht="14.4" customHeight="1">
      <c r="B29" s="36"/>
      <c r="C29" s="37"/>
      <c r="D29" s="25" t="s">
        <v>34</v>
      </c>
      <c r="E29" s="37"/>
      <c r="F29" s="38" t="s">
        <v>35</v>
      </c>
      <c r="G29" s="37"/>
      <c r="H29" s="37"/>
      <c r="I29" s="37"/>
      <c r="J29" s="37"/>
      <c r="K29" s="37"/>
      <c r="L29" s="226">
        <v>0.2</v>
      </c>
      <c r="M29" s="225"/>
      <c r="N29" s="225"/>
      <c r="O29" s="225"/>
      <c r="P29" s="225"/>
      <c r="Q29" s="39"/>
      <c r="R29" s="39"/>
      <c r="S29" s="39"/>
      <c r="T29" s="39"/>
      <c r="U29" s="39"/>
      <c r="V29" s="39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F29" s="39"/>
      <c r="AG29" s="39"/>
      <c r="AH29" s="39"/>
      <c r="AI29" s="39"/>
      <c r="AJ29" s="39"/>
      <c r="AK29" s="224">
        <f>ROUND(AV94, 2)</f>
        <v>0</v>
      </c>
      <c r="AL29" s="225"/>
      <c r="AM29" s="225"/>
      <c r="AN29" s="225"/>
      <c r="AO29" s="225"/>
      <c r="AP29" s="39"/>
      <c r="AQ29" s="39"/>
      <c r="AR29" s="40"/>
      <c r="AS29" s="41"/>
      <c r="AT29" s="41"/>
      <c r="AU29" s="41"/>
      <c r="AV29" s="41"/>
      <c r="AW29" s="41"/>
      <c r="AX29" s="41"/>
      <c r="AY29" s="41"/>
      <c r="AZ29" s="41"/>
      <c r="BE29" s="214"/>
    </row>
    <row r="30" spans="1:71" s="3" customFormat="1" ht="14.4" customHeight="1">
      <c r="B30" s="36"/>
      <c r="C30" s="37"/>
      <c r="D30" s="37"/>
      <c r="E30" s="37"/>
      <c r="F30" s="38" t="s">
        <v>36</v>
      </c>
      <c r="G30" s="37"/>
      <c r="H30" s="37"/>
      <c r="I30" s="37"/>
      <c r="J30" s="37"/>
      <c r="K30" s="37"/>
      <c r="L30" s="226">
        <v>0.2</v>
      </c>
      <c r="M30" s="225"/>
      <c r="N30" s="225"/>
      <c r="O30" s="225"/>
      <c r="P30" s="225"/>
      <c r="Q30" s="39"/>
      <c r="R30" s="39"/>
      <c r="S30" s="39"/>
      <c r="T30" s="39"/>
      <c r="U30" s="39"/>
      <c r="V30" s="39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F30" s="39"/>
      <c r="AG30" s="39"/>
      <c r="AH30" s="39"/>
      <c r="AI30" s="39"/>
      <c r="AJ30" s="39"/>
      <c r="AK30" s="224">
        <f>ROUND(AW94, 2)</f>
        <v>0</v>
      </c>
      <c r="AL30" s="225"/>
      <c r="AM30" s="225"/>
      <c r="AN30" s="225"/>
      <c r="AO30" s="225"/>
      <c r="AP30" s="39"/>
      <c r="AQ30" s="39"/>
      <c r="AR30" s="40"/>
      <c r="AS30" s="41"/>
      <c r="AT30" s="41"/>
      <c r="AU30" s="41"/>
      <c r="AV30" s="41"/>
      <c r="AW30" s="41"/>
      <c r="AX30" s="41"/>
      <c r="AY30" s="41"/>
      <c r="AZ30" s="41"/>
      <c r="BE30" s="214"/>
    </row>
    <row r="31" spans="1:71" s="3" customFormat="1" ht="14.4" hidden="1" customHeight="1">
      <c r="B31" s="36"/>
      <c r="C31" s="37"/>
      <c r="D31" s="37"/>
      <c r="E31" s="37"/>
      <c r="F31" s="25" t="s">
        <v>37</v>
      </c>
      <c r="G31" s="37"/>
      <c r="H31" s="37"/>
      <c r="I31" s="37"/>
      <c r="J31" s="37"/>
      <c r="K31" s="37"/>
      <c r="L31" s="229">
        <v>0.2</v>
      </c>
      <c r="M31" s="228"/>
      <c r="N31" s="228"/>
      <c r="O31" s="228"/>
      <c r="P31" s="228"/>
      <c r="Q31" s="37"/>
      <c r="R31" s="37"/>
      <c r="S31" s="37"/>
      <c r="T31" s="37"/>
      <c r="U31" s="37"/>
      <c r="V31" s="37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F31" s="37"/>
      <c r="AG31" s="37"/>
      <c r="AH31" s="37"/>
      <c r="AI31" s="37"/>
      <c r="AJ31" s="37"/>
      <c r="AK31" s="227">
        <v>0</v>
      </c>
      <c r="AL31" s="228"/>
      <c r="AM31" s="228"/>
      <c r="AN31" s="228"/>
      <c r="AO31" s="228"/>
      <c r="AP31" s="37"/>
      <c r="AQ31" s="37"/>
      <c r="AR31" s="42"/>
      <c r="BE31" s="214"/>
    </row>
    <row r="32" spans="1:71" s="3" customFormat="1" ht="14.4" hidden="1" customHeight="1">
      <c r="B32" s="36"/>
      <c r="C32" s="37"/>
      <c r="D32" s="37"/>
      <c r="E32" s="37"/>
      <c r="F32" s="25" t="s">
        <v>38</v>
      </c>
      <c r="G32" s="37"/>
      <c r="H32" s="37"/>
      <c r="I32" s="37"/>
      <c r="J32" s="37"/>
      <c r="K32" s="37"/>
      <c r="L32" s="229">
        <v>0.2</v>
      </c>
      <c r="M32" s="228"/>
      <c r="N32" s="228"/>
      <c r="O32" s="228"/>
      <c r="P32" s="228"/>
      <c r="Q32" s="37"/>
      <c r="R32" s="37"/>
      <c r="S32" s="37"/>
      <c r="T32" s="37"/>
      <c r="U32" s="37"/>
      <c r="V32" s="37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F32" s="37"/>
      <c r="AG32" s="37"/>
      <c r="AH32" s="37"/>
      <c r="AI32" s="37"/>
      <c r="AJ32" s="37"/>
      <c r="AK32" s="227">
        <v>0</v>
      </c>
      <c r="AL32" s="228"/>
      <c r="AM32" s="228"/>
      <c r="AN32" s="228"/>
      <c r="AO32" s="228"/>
      <c r="AP32" s="37"/>
      <c r="AQ32" s="37"/>
      <c r="AR32" s="42"/>
      <c r="BE32" s="214"/>
    </row>
    <row r="33" spans="1:57" s="3" customFormat="1" ht="14.4" hidden="1" customHeight="1">
      <c r="B33" s="36"/>
      <c r="C33" s="37"/>
      <c r="D33" s="37"/>
      <c r="E33" s="37"/>
      <c r="F33" s="38" t="s">
        <v>39</v>
      </c>
      <c r="G33" s="37"/>
      <c r="H33" s="37"/>
      <c r="I33" s="37"/>
      <c r="J33" s="37"/>
      <c r="K33" s="37"/>
      <c r="L33" s="226">
        <v>0</v>
      </c>
      <c r="M33" s="225"/>
      <c r="N33" s="225"/>
      <c r="O33" s="225"/>
      <c r="P33" s="225"/>
      <c r="Q33" s="39"/>
      <c r="R33" s="39"/>
      <c r="S33" s="39"/>
      <c r="T33" s="39"/>
      <c r="U33" s="39"/>
      <c r="V33" s="39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F33" s="39"/>
      <c r="AG33" s="39"/>
      <c r="AH33" s="39"/>
      <c r="AI33" s="39"/>
      <c r="AJ33" s="39"/>
      <c r="AK33" s="224">
        <v>0</v>
      </c>
      <c r="AL33" s="225"/>
      <c r="AM33" s="225"/>
      <c r="AN33" s="225"/>
      <c r="AO33" s="225"/>
      <c r="AP33" s="39"/>
      <c r="AQ33" s="39"/>
      <c r="AR33" s="40"/>
      <c r="AS33" s="41"/>
      <c r="AT33" s="41"/>
      <c r="AU33" s="41"/>
      <c r="AV33" s="41"/>
      <c r="AW33" s="41"/>
      <c r="AX33" s="41"/>
      <c r="AY33" s="41"/>
      <c r="AZ33" s="41"/>
      <c r="BE33" s="214"/>
    </row>
    <row r="34" spans="1:57" s="2" customFormat="1" ht="6.9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213"/>
    </row>
    <row r="35" spans="1:57" s="2" customFormat="1" ht="25.95" customHeight="1">
      <c r="A35" s="30"/>
      <c r="B35" s="31"/>
      <c r="C35" s="43"/>
      <c r="D35" s="44" t="s">
        <v>40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41</v>
      </c>
      <c r="U35" s="45"/>
      <c r="V35" s="45"/>
      <c r="W35" s="45"/>
      <c r="X35" s="230" t="s">
        <v>42</v>
      </c>
      <c r="Y35" s="231"/>
      <c r="Z35" s="231"/>
      <c r="AA35" s="231"/>
      <c r="AB35" s="231"/>
      <c r="AC35" s="45"/>
      <c r="AD35" s="45"/>
      <c r="AE35" s="45"/>
      <c r="AF35" s="45"/>
      <c r="AG35" s="45"/>
      <c r="AH35" s="45"/>
      <c r="AI35" s="45"/>
      <c r="AJ35" s="45"/>
      <c r="AK35" s="232">
        <f>SUM(AK26:AK33)</f>
        <v>0</v>
      </c>
      <c r="AL35" s="231"/>
      <c r="AM35" s="231"/>
      <c r="AN35" s="231"/>
      <c r="AO35" s="233"/>
      <c r="AP35" s="43"/>
      <c r="AQ35" s="43"/>
      <c r="AR35" s="35"/>
      <c r="BE35" s="30"/>
    </row>
    <row r="36" spans="1:57" s="2" customFormat="1" ht="6.9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  <c r="BE36" s="30"/>
    </row>
    <row r="37" spans="1:57" s="2" customFormat="1" ht="14.4" customHeight="1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  <c r="BE37" s="30"/>
    </row>
    <row r="38" spans="1:57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pans="1:57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pans="1:57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pans="1:57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pans="1:57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pans="1:57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pans="1:57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pans="1:57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pans="1:57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pans="1:5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pans="1:57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pans="1:57" s="2" customFormat="1" ht="14.4" customHeight="1">
      <c r="B49" s="47"/>
      <c r="C49" s="48"/>
      <c r="D49" s="49" t="s">
        <v>43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44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0.199999999999999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 spans="1:57" ht="10.199999999999999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 spans="1:57" ht="10.199999999999999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 spans="1:57" ht="10.199999999999999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 spans="1:57" ht="10.199999999999999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 spans="1:57" ht="10.199999999999999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 spans="1:57" ht="10.199999999999999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 spans="1:57" ht="10.199999999999999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 spans="1:57" ht="10.199999999999999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 spans="1:57" ht="10.19999999999999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pans="1:57" s="2" customFormat="1" ht="13.2">
      <c r="A60" s="30"/>
      <c r="B60" s="31"/>
      <c r="C60" s="32"/>
      <c r="D60" s="52" t="s">
        <v>45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52" t="s">
        <v>46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52" t="s">
        <v>45</v>
      </c>
      <c r="AI60" s="34"/>
      <c r="AJ60" s="34"/>
      <c r="AK60" s="34"/>
      <c r="AL60" s="34"/>
      <c r="AM60" s="52" t="s">
        <v>46</v>
      </c>
      <c r="AN60" s="34"/>
      <c r="AO60" s="34"/>
      <c r="AP60" s="32"/>
      <c r="AQ60" s="32"/>
      <c r="AR60" s="35"/>
      <c r="BE60" s="30"/>
    </row>
    <row r="61" spans="1:57" ht="10.199999999999999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 spans="1:57" ht="10.199999999999999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 spans="1:57" ht="10.199999999999999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pans="1:57" s="2" customFormat="1" ht="13.2">
      <c r="A64" s="30"/>
      <c r="B64" s="31"/>
      <c r="C64" s="32"/>
      <c r="D64" s="49" t="s">
        <v>47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48</v>
      </c>
      <c r="AI64" s="53"/>
      <c r="AJ64" s="53"/>
      <c r="AK64" s="53"/>
      <c r="AL64" s="53"/>
      <c r="AM64" s="53"/>
      <c r="AN64" s="53"/>
      <c r="AO64" s="53"/>
      <c r="AP64" s="32"/>
      <c r="AQ64" s="32"/>
      <c r="AR64" s="35"/>
      <c r="BE64" s="30"/>
    </row>
    <row r="65" spans="1:57" ht="10.199999999999999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 spans="1:57" ht="10.199999999999999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 spans="1:57" ht="10.199999999999999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 spans="1:57" ht="10.199999999999999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 spans="1:57" ht="10.19999999999999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 spans="1:57" ht="10.199999999999999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 spans="1:57" ht="10.199999999999999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 spans="1:57" ht="10.199999999999999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 spans="1:57" ht="10.199999999999999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 spans="1:57" ht="10.199999999999999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pans="1:57" s="2" customFormat="1" ht="13.2">
      <c r="A75" s="30"/>
      <c r="B75" s="31"/>
      <c r="C75" s="32"/>
      <c r="D75" s="52" t="s">
        <v>45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52" t="s">
        <v>46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52" t="s">
        <v>45</v>
      </c>
      <c r="AI75" s="34"/>
      <c r="AJ75" s="34"/>
      <c r="AK75" s="34"/>
      <c r="AL75" s="34"/>
      <c r="AM75" s="52" t="s">
        <v>46</v>
      </c>
      <c r="AN75" s="34"/>
      <c r="AO75" s="34"/>
      <c r="AP75" s="32"/>
      <c r="AQ75" s="32"/>
      <c r="AR75" s="35"/>
      <c r="BE75" s="30"/>
    </row>
    <row r="76" spans="1:57" s="2" customFormat="1" ht="10.199999999999999">
      <c r="A76" s="30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  <c r="BE76" s="30"/>
    </row>
    <row r="77" spans="1:57" s="2" customFormat="1" ht="6.9" customHeight="1">
      <c r="A77" s="30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5"/>
      <c r="BE77" s="30"/>
    </row>
    <row r="81" spans="1:91" s="2" customFormat="1" ht="6.9" customHeight="1">
      <c r="A81" s="30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5"/>
      <c r="BE81" s="30"/>
    </row>
    <row r="82" spans="1:91" s="2" customFormat="1" ht="24.9" customHeight="1">
      <c r="A82" s="30"/>
      <c r="B82" s="31"/>
      <c r="C82" s="19" t="s">
        <v>49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  <c r="BE82" s="30"/>
    </row>
    <row r="83" spans="1:91" s="2" customFormat="1" ht="6.9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  <c r="BE83" s="30"/>
    </row>
    <row r="84" spans="1:91" s="4" customFormat="1" ht="12" customHeight="1">
      <c r="B84" s="58"/>
      <c r="C84" s="25" t="s">
        <v>12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14/2024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" customHeight="1">
      <c r="B85" s="61"/>
      <c r="C85" s="62" t="s">
        <v>15</v>
      </c>
      <c r="D85" s="63"/>
      <c r="E85" s="63"/>
      <c r="F85" s="63"/>
      <c r="G85" s="63"/>
      <c r="H85" s="63"/>
      <c r="I85" s="63"/>
      <c r="J85" s="63"/>
      <c r="K85" s="63"/>
      <c r="L85" s="234" t="str">
        <f>K6</f>
        <v>LC Šumiac-Kráľová hoľa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" customHeight="1">
      <c r="A86" s="30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  <c r="BE86" s="30"/>
    </row>
    <row r="87" spans="1:91" s="2" customFormat="1" ht="12" customHeight="1">
      <c r="A87" s="30"/>
      <c r="B87" s="31"/>
      <c r="C87" s="25" t="s">
        <v>19</v>
      </c>
      <c r="D87" s="32"/>
      <c r="E87" s="32"/>
      <c r="F87" s="32"/>
      <c r="G87" s="32"/>
      <c r="H87" s="32"/>
      <c r="I87" s="32"/>
      <c r="J87" s="32"/>
      <c r="K87" s="32"/>
      <c r="L87" s="65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5" t="s">
        <v>21</v>
      </c>
      <c r="AJ87" s="32"/>
      <c r="AK87" s="32"/>
      <c r="AL87" s="32"/>
      <c r="AM87" s="236">
        <f>IF(AN8= "","",AN8)</f>
        <v>45504</v>
      </c>
      <c r="AN87" s="236"/>
      <c r="AO87" s="32"/>
      <c r="AP87" s="32"/>
      <c r="AQ87" s="32"/>
      <c r="AR87" s="35"/>
      <c r="BE87" s="30"/>
    </row>
    <row r="88" spans="1:91" s="2" customFormat="1" ht="6.9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  <c r="BE88" s="30"/>
    </row>
    <row r="89" spans="1:91" s="2" customFormat="1" ht="15.15" customHeight="1">
      <c r="A89" s="30"/>
      <c r="B89" s="31"/>
      <c r="C89" s="25" t="s">
        <v>22</v>
      </c>
      <c r="D89" s="32"/>
      <c r="E89" s="32"/>
      <c r="F89" s="32"/>
      <c r="G89" s="32"/>
      <c r="H89" s="32"/>
      <c r="I89" s="32"/>
      <c r="J89" s="32"/>
      <c r="K89" s="32"/>
      <c r="L89" s="59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5" t="s">
        <v>27</v>
      </c>
      <c r="AJ89" s="32"/>
      <c r="AK89" s="32"/>
      <c r="AL89" s="32"/>
      <c r="AM89" s="237" t="str">
        <f>IF(E17="","",E17)</f>
        <v xml:space="preserve"> </v>
      </c>
      <c r="AN89" s="238"/>
      <c r="AO89" s="238"/>
      <c r="AP89" s="238"/>
      <c r="AQ89" s="32"/>
      <c r="AR89" s="35"/>
      <c r="AS89" s="239" t="s">
        <v>50</v>
      </c>
      <c r="AT89" s="24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0"/>
    </row>
    <row r="90" spans="1:91" s="2" customFormat="1" ht="15.15" customHeight="1">
      <c r="A90" s="30"/>
      <c r="B90" s="31"/>
      <c r="C90" s="25" t="s">
        <v>25</v>
      </c>
      <c r="D90" s="32"/>
      <c r="E90" s="32"/>
      <c r="F90" s="32"/>
      <c r="G90" s="32"/>
      <c r="H90" s="32"/>
      <c r="I90" s="32"/>
      <c r="J90" s="32"/>
      <c r="K90" s="32"/>
      <c r="L90" s="59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5" t="s">
        <v>28</v>
      </c>
      <c r="AJ90" s="32"/>
      <c r="AK90" s="32"/>
      <c r="AL90" s="32"/>
      <c r="AM90" s="237" t="str">
        <f>IF(E20="","",E20)</f>
        <v xml:space="preserve"> </v>
      </c>
      <c r="AN90" s="238"/>
      <c r="AO90" s="238"/>
      <c r="AP90" s="238"/>
      <c r="AQ90" s="32"/>
      <c r="AR90" s="35"/>
      <c r="AS90" s="241"/>
      <c r="AT90" s="24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0"/>
    </row>
    <row r="91" spans="1:91" s="2" customFormat="1" ht="10.8" customHeight="1">
      <c r="A91" s="30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43"/>
      <c r="AT91" s="24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0"/>
    </row>
    <row r="92" spans="1:91" s="2" customFormat="1" ht="29.25" customHeight="1">
      <c r="A92" s="30"/>
      <c r="B92" s="31"/>
      <c r="C92" s="245" t="s">
        <v>51</v>
      </c>
      <c r="D92" s="246"/>
      <c r="E92" s="246"/>
      <c r="F92" s="246"/>
      <c r="G92" s="246"/>
      <c r="H92" s="73"/>
      <c r="I92" s="247" t="s">
        <v>52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8" t="s">
        <v>53</v>
      </c>
      <c r="AH92" s="246"/>
      <c r="AI92" s="246"/>
      <c r="AJ92" s="246"/>
      <c r="AK92" s="246"/>
      <c r="AL92" s="246"/>
      <c r="AM92" s="246"/>
      <c r="AN92" s="247" t="s">
        <v>54</v>
      </c>
      <c r="AO92" s="246"/>
      <c r="AP92" s="249"/>
      <c r="AQ92" s="74" t="s">
        <v>55</v>
      </c>
      <c r="AR92" s="35"/>
      <c r="AS92" s="75" t="s">
        <v>56</v>
      </c>
      <c r="AT92" s="76" t="s">
        <v>57</v>
      </c>
      <c r="AU92" s="76" t="s">
        <v>58</v>
      </c>
      <c r="AV92" s="76" t="s">
        <v>59</v>
      </c>
      <c r="AW92" s="76" t="s">
        <v>60</v>
      </c>
      <c r="AX92" s="76" t="s">
        <v>61</v>
      </c>
      <c r="AY92" s="76" t="s">
        <v>62</v>
      </c>
      <c r="AZ92" s="76" t="s">
        <v>63</v>
      </c>
      <c r="BA92" s="76" t="s">
        <v>64</v>
      </c>
      <c r="BB92" s="76" t="s">
        <v>65</v>
      </c>
      <c r="BC92" s="76" t="s">
        <v>66</v>
      </c>
      <c r="BD92" s="77" t="s">
        <v>67</v>
      </c>
      <c r="BE92" s="30"/>
    </row>
    <row r="93" spans="1:91" s="2" customFormat="1" ht="10.8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0"/>
    </row>
    <row r="94" spans="1:91" s="6" customFormat="1" ht="32.4" customHeight="1">
      <c r="B94" s="81"/>
      <c r="C94" s="82" t="s">
        <v>68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53">
        <f>ROUND(SUM(AG95:AG97),2)</f>
        <v>0</v>
      </c>
      <c r="AH94" s="253"/>
      <c r="AI94" s="253"/>
      <c r="AJ94" s="253"/>
      <c r="AK94" s="253"/>
      <c r="AL94" s="253"/>
      <c r="AM94" s="253"/>
      <c r="AN94" s="254">
        <f>SUM(AG94,AT94)</f>
        <v>0</v>
      </c>
      <c r="AO94" s="254"/>
      <c r="AP94" s="254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69</v>
      </c>
      <c r="BT94" s="91" t="s">
        <v>70</v>
      </c>
      <c r="BU94" s="92" t="s">
        <v>71</v>
      </c>
      <c r="BV94" s="91" t="s">
        <v>72</v>
      </c>
      <c r="BW94" s="91" t="s">
        <v>5</v>
      </c>
      <c r="BX94" s="91" t="s">
        <v>73</v>
      </c>
      <c r="CL94" s="91" t="s">
        <v>1</v>
      </c>
    </row>
    <row r="95" spans="1:91" s="7" customFormat="1" ht="24.75" customHeight="1">
      <c r="A95" s="93" t="s">
        <v>74</v>
      </c>
      <c r="B95" s="94"/>
      <c r="C95" s="95"/>
      <c r="D95" s="252" t="s">
        <v>75</v>
      </c>
      <c r="E95" s="252"/>
      <c r="F95" s="252"/>
      <c r="G95" s="252"/>
      <c r="H95" s="252"/>
      <c r="I95" s="96"/>
      <c r="J95" s="252" t="s">
        <v>76</v>
      </c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0">
        <f>'2. etapa - SO 01 Lesná od...'!J30</f>
        <v>0</v>
      </c>
      <c r="AH95" s="251"/>
      <c r="AI95" s="251"/>
      <c r="AJ95" s="251"/>
      <c r="AK95" s="251"/>
      <c r="AL95" s="251"/>
      <c r="AM95" s="251"/>
      <c r="AN95" s="250">
        <f>SUM(AG95,AT95)</f>
        <v>0</v>
      </c>
      <c r="AO95" s="251"/>
      <c r="AP95" s="251"/>
      <c r="AQ95" s="97" t="s">
        <v>77</v>
      </c>
      <c r="AR95" s="98"/>
      <c r="AS95" s="99">
        <v>0</v>
      </c>
      <c r="AT95" s="100">
        <f>ROUND(SUM(AV95:AW95),2)</f>
        <v>0</v>
      </c>
      <c r="AU95" s="101">
        <f>'2. etapa - SO 01 Lesná od...'!P126</f>
        <v>0</v>
      </c>
      <c r="AV95" s="100">
        <f>'2. etapa - SO 01 Lesná od...'!J33</f>
        <v>0</v>
      </c>
      <c r="AW95" s="100">
        <f>'2. etapa - SO 01 Lesná od...'!J34</f>
        <v>0</v>
      </c>
      <c r="AX95" s="100">
        <f>'2. etapa - SO 01 Lesná od...'!J35</f>
        <v>0</v>
      </c>
      <c r="AY95" s="100">
        <f>'2. etapa - SO 01 Lesná od...'!J36</f>
        <v>0</v>
      </c>
      <c r="AZ95" s="100">
        <f>'2. etapa - SO 01 Lesná od...'!F33</f>
        <v>0</v>
      </c>
      <c r="BA95" s="100">
        <f>'2. etapa - SO 01 Lesná od...'!F34</f>
        <v>0</v>
      </c>
      <c r="BB95" s="100">
        <f>'2. etapa - SO 01 Lesná od...'!F35</f>
        <v>0</v>
      </c>
      <c r="BC95" s="100">
        <f>'2. etapa - SO 01 Lesná od...'!F36</f>
        <v>0</v>
      </c>
      <c r="BD95" s="102">
        <f>'2. etapa - SO 01 Lesná od...'!F37</f>
        <v>0</v>
      </c>
      <c r="BT95" s="103" t="s">
        <v>78</v>
      </c>
      <c r="BV95" s="103" t="s">
        <v>72</v>
      </c>
      <c r="BW95" s="103" t="s">
        <v>79</v>
      </c>
      <c r="BX95" s="103" t="s">
        <v>5</v>
      </c>
      <c r="CL95" s="103" t="s">
        <v>1</v>
      </c>
      <c r="CM95" s="103" t="s">
        <v>78</v>
      </c>
    </row>
    <row r="96" spans="1:91" s="7" customFormat="1" ht="24.75" customHeight="1">
      <c r="A96" s="93" t="s">
        <v>74</v>
      </c>
      <c r="B96" s="94"/>
      <c r="C96" s="95"/>
      <c r="D96" s="252" t="s">
        <v>80</v>
      </c>
      <c r="E96" s="252"/>
      <c r="F96" s="252"/>
      <c r="G96" s="252"/>
      <c r="H96" s="252"/>
      <c r="I96" s="96"/>
      <c r="J96" s="252" t="s">
        <v>81</v>
      </c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0">
        <f>'1. etapa. - SO 02 Lesná o...'!J30</f>
        <v>0</v>
      </c>
      <c r="AH96" s="251"/>
      <c r="AI96" s="251"/>
      <c r="AJ96" s="251"/>
      <c r="AK96" s="251"/>
      <c r="AL96" s="251"/>
      <c r="AM96" s="251"/>
      <c r="AN96" s="250">
        <f>SUM(AG96,AT96)</f>
        <v>0</v>
      </c>
      <c r="AO96" s="251"/>
      <c r="AP96" s="251"/>
      <c r="AQ96" s="97" t="s">
        <v>77</v>
      </c>
      <c r="AR96" s="98"/>
      <c r="AS96" s="99">
        <v>0</v>
      </c>
      <c r="AT96" s="100">
        <f>ROUND(SUM(AV96:AW96),2)</f>
        <v>0</v>
      </c>
      <c r="AU96" s="101">
        <f>'1. etapa. - SO 02 Lesná o...'!P127</f>
        <v>0</v>
      </c>
      <c r="AV96" s="100">
        <f>'1. etapa. - SO 02 Lesná o...'!J33</f>
        <v>0</v>
      </c>
      <c r="AW96" s="100">
        <f>'1. etapa. - SO 02 Lesná o...'!J34</f>
        <v>0</v>
      </c>
      <c r="AX96" s="100">
        <f>'1. etapa. - SO 02 Lesná o...'!J35</f>
        <v>0</v>
      </c>
      <c r="AY96" s="100">
        <f>'1. etapa. - SO 02 Lesná o...'!J36</f>
        <v>0</v>
      </c>
      <c r="AZ96" s="100">
        <f>'1. etapa. - SO 02 Lesná o...'!F33</f>
        <v>0</v>
      </c>
      <c r="BA96" s="100">
        <f>'1. etapa. - SO 02 Lesná o...'!F34</f>
        <v>0</v>
      </c>
      <c r="BB96" s="100">
        <f>'1. etapa. - SO 02 Lesná o...'!F35</f>
        <v>0</v>
      </c>
      <c r="BC96" s="100">
        <f>'1. etapa. - SO 02 Lesná o...'!F36</f>
        <v>0</v>
      </c>
      <c r="BD96" s="102">
        <f>'1. etapa. - SO 02 Lesná o...'!F37</f>
        <v>0</v>
      </c>
      <c r="BT96" s="103" t="s">
        <v>78</v>
      </c>
      <c r="BV96" s="103" t="s">
        <v>72</v>
      </c>
      <c r="BW96" s="103" t="s">
        <v>82</v>
      </c>
      <c r="BX96" s="103" t="s">
        <v>5</v>
      </c>
      <c r="CL96" s="103" t="s">
        <v>1</v>
      </c>
      <c r="CM96" s="103" t="s">
        <v>78</v>
      </c>
    </row>
    <row r="97" spans="1:91" s="7" customFormat="1" ht="24.75" customHeight="1">
      <c r="A97" s="93" t="s">
        <v>74</v>
      </c>
      <c r="B97" s="94"/>
      <c r="C97" s="95"/>
      <c r="D97" s="252" t="s">
        <v>83</v>
      </c>
      <c r="E97" s="252"/>
      <c r="F97" s="252"/>
      <c r="G97" s="252"/>
      <c r="H97" s="252"/>
      <c r="I97" s="96"/>
      <c r="J97" s="252" t="s">
        <v>84</v>
      </c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0">
        <f>'1. etapa, - SO 03 Lesná o...'!J30</f>
        <v>0</v>
      </c>
      <c r="AH97" s="251"/>
      <c r="AI97" s="251"/>
      <c r="AJ97" s="251"/>
      <c r="AK97" s="251"/>
      <c r="AL97" s="251"/>
      <c r="AM97" s="251"/>
      <c r="AN97" s="250">
        <f>SUM(AG97,AT97)</f>
        <v>0</v>
      </c>
      <c r="AO97" s="251"/>
      <c r="AP97" s="251"/>
      <c r="AQ97" s="97" t="s">
        <v>77</v>
      </c>
      <c r="AR97" s="98"/>
      <c r="AS97" s="104">
        <v>0</v>
      </c>
      <c r="AT97" s="105">
        <f>ROUND(SUM(AV97:AW97),2)</f>
        <v>0</v>
      </c>
      <c r="AU97" s="106">
        <f>'1. etapa, - SO 03 Lesná o...'!P126</f>
        <v>0</v>
      </c>
      <c r="AV97" s="105">
        <f>'1. etapa, - SO 03 Lesná o...'!J33</f>
        <v>0</v>
      </c>
      <c r="AW97" s="105">
        <f>'1. etapa, - SO 03 Lesná o...'!J34</f>
        <v>0</v>
      </c>
      <c r="AX97" s="105">
        <f>'1. etapa, - SO 03 Lesná o...'!J35</f>
        <v>0</v>
      </c>
      <c r="AY97" s="105">
        <f>'1. etapa, - SO 03 Lesná o...'!J36</f>
        <v>0</v>
      </c>
      <c r="AZ97" s="105">
        <f>'1. etapa, - SO 03 Lesná o...'!F33</f>
        <v>0</v>
      </c>
      <c r="BA97" s="105">
        <f>'1. etapa, - SO 03 Lesná o...'!F34</f>
        <v>0</v>
      </c>
      <c r="BB97" s="105">
        <f>'1. etapa, - SO 03 Lesná o...'!F35</f>
        <v>0</v>
      </c>
      <c r="BC97" s="105">
        <f>'1. etapa, - SO 03 Lesná o...'!F36</f>
        <v>0</v>
      </c>
      <c r="BD97" s="107">
        <f>'1. etapa, - SO 03 Lesná o...'!F37</f>
        <v>0</v>
      </c>
      <c r="BT97" s="103" t="s">
        <v>78</v>
      </c>
      <c r="BV97" s="103" t="s">
        <v>72</v>
      </c>
      <c r="BW97" s="103" t="s">
        <v>85</v>
      </c>
      <c r="BX97" s="103" t="s">
        <v>5</v>
      </c>
      <c r="CL97" s="103" t="s">
        <v>1</v>
      </c>
      <c r="CM97" s="103" t="s">
        <v>78</v>
      </c>
    </row>
    <row r="98" spans="1:91" s="2" customFormat="1" ht="30" customHeight="1">
      <c r="A98" s="30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5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  <row r="99" spans="1:91" s="2" customFormat="1" ht="6.9" customHeight="1">
      <c r="A99" s="30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5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</sheetData>
  <sheetProtection algorithmName="SHA-512" hashValue="hHmaTZ9amh56o+fjSesMIWNFp6wQkIxvRhPxQVbPUOyQ/S+8yCpNpJdpIlD3qsX9XMZyBeynBy5n/eMuyT1yHg==" saltValue="3hrPPWNFfA1eL9ziqhMoWTBlpUP6qQsfg4qheSLLWhiIfQ+ZkHV+Xz/+k5hfKsBbY1/mCdHRZBDpRDIwQKioH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. etapa - SO 01 Lesná od...'!C2" display="/"/>
    <hyperlink ref="A96" location="'1. etapa. - SO 02 Lesná o...'!C2" display="/"/>
    <hyperlink ref="A97" location="'1. etapa, - SO 03 Lesná 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9"/>
  <sheetViews>
    <sheetView showGridLines="0" topLeftCell="A154" workbookViewId="0">
      <selection activeCell="I165" sqref="I16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1" width="14.140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13" t="s">
        <v>79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6"/>
      <c r="AT3" s="13" t="s">
        <v>78</v>
      </c>
    </row>
    <row r="4" spans="1:46" s="1" customFormat="1" ht="24.9" customHeight="1">
      <c r="B4" s="16"/>
      <c r="D4" s="110" t="s">
        <v>86</v>
      </c>
      <c r="L4" s="16"/>
      <c r="M4" s="111" t="s">
        <v>9</v>
      </c>
      <c r="AT4" s="13" t="s">
        <v>4</v>
      </c>
    </row>
    <row r="5" spans="1:46" s="1" customFormat="1" ht="6.9" customHeight="1">
      <c r="B5" s="16"/>
      <c r="L5" s="16"/>
    </row>
    <row r="6" spans="1:46" s="1" customFormat="1" ht="12" customHeight="1">
      <c r="B6" s="16"/>
      <c r="D6" s="112" t="s">
        <v>15</v>
      </c>
      <c r="L6" s="16"/>
    </row>
    <row r="7" spans="1:46" s="1" customFormat="1" ht="16.5" customHeight="1">
      <c r="B7" s="16"/>
      <c r="E7" s="256" t="str">
        <f>'Rekapitulácia stavby'!K6</f>
        <v>LC Šumiac-Kráľová hoľa</v>
      </c>
      <c r="F7" s="257"/>
      <c r="G7" s="257"/>
      <c r="H7" s="257"/>
      <c r="L7" s="16"/>
    </row>
    <row r="8" spans="1:46" s="2" customFormat="1" ht="12" customHeight="1">
      <c r="A8" s="30"/>
      <c r="B8" s="35"/>
      <c r="C8" s="30"/>
      <c r="D8" s="112" t="s">
        <v>87</v>
      </c>
      <c r="E8" s="30"/>
      <c r="F8" s="30"/>
      <c r="G8" s="30"/>
      <c r="H8" s="30"/>
      <c r="I8" s="30"/>
      <c r="J8" s="30"/>
      <c r="K8" s="30"/>
      <c r="L8" s="5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5"/>
      <c r="C9" s="30"/>
      <c r="D9" s="30"/>
      <c r="E9" s="258" t="s">
        <v>88</v>
      </c>
      <c r="F9" s="259"/>
      <c r="G9" s="259"/>
      <c r="H9" s="259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2" t="s">
        <v>17</v>
      </c>
      <c r="E11" s="30"/>
      <c r="F11" s="113" t="s">
        <v>1</v>
      </c>
      <c r="G11" s="30"/>
      <c r="H11" s="30"/>
      <c r="I11" s="112" t="s">
        <v>18</v>
      </c>
      <c r="J11" s="113" t="s">
        <v>1</v>
      </c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2" t="s">
        <v>19</v>
      </c>
      <c r="E12" s="30"/>
      <c r="F12" s="113" t="s">
        <v>20</v>
      </c>
      <c r="G12" s="30"/>
      <c r="H12" s="30"/>
      <c r="I12" s="112" t="s">
        <v>21</v>
      </c>
      <c r="J12" s="114">
        <f>'Rekapitulácia stavby'!AN8</f>
        <v>45504</v>
      </c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2" t="s">
        <v>22</v>
      </c>
      <c r="E14" s="30"/>
      <c r="F14" s="30"/>
      <c r="G14" s="30"/>
      <c r="H14" s="30"/>
      <c r="I14" s="112" t="s">
        <v>23</v>
      </c>
      <c r="J14" s="113" t="str">
        <f>IF('Rekapitulácia stavby'!AN10="","",'Rekapitulácia stavby'!AN10)</f>
        <v/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3" t="str">
        <f>IF('Rekapitulácia stavby'!E11="","",'Rekapitulácia stavby'!E11)</f>
        <v xml:space="preserve"> </v>
      </c>
      <c r="F15" s="30"/>
      <c r="G15" s="30"/>
      <c r="H15" s="30"/>
      <c r="I15" s="112" t="s">
        <v>24</v>
      </c>
      <c r="J15" s="113" t="str">
        <f>IF('Rekapitulácia stavby'!AN11="","",'Rekapitulácia stavby'!AN11)</f>
        <v/>
      </c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2" t="s">
        <v>25</v>
      </c>
      <c r="E17" s="30"/>
      <c r="F17" s="30"/>
      <c r="G17" s="30"/>
      <c r="H17" s="30"/>
      <c r="I17" s="112" t="s">
        <v>23</v>
      </c>
      <c r="J17" s="26" t="str">
        <f>'Rekapitulácia stavby'!AN13</f>
        <v>Vyplň údaj</v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60" t="str">
        <f>'Rekapitulácia stavby'!E14</f>
        <v>Vyplň údaj</v>
      </c>
      <c r="F18" s="261"/>
      <c r="G18" s="261"/>
      <c r="H18" s="261"/>
      <c r="I18" s="112" t="s">
        <v>24</v>
      </c>
      <c r="J18" s="26" t="str">
        <f>'Rekapitulácia stavby'!AN14</f>
        <v>Vyplň údaj</v>
      </c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2" t="s">
        <v>27</v>
      </c>
      <c r="E20" s="30"/>
      <c r="F20" s="30"/>
      <c r="G20" s="30"/>
      <c r="H20" s="30"/>
      <c r="I20" s="112" t="s">
        <v>23</v>
      </c>
      <c r="J20" s="113" t="str">
        <f>IF('Rekapitulácia stavby'!AN16="","",'Rekapitulácia stavby'!AN16)</f>
        <v/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3" t="str">
        <f>IF('Rekapitulácia stavby'!E17="","",'Rekapitulácia stavby'!E17)</f>
        <v xml:space="preserve"> </v>
      </c>
      <c r="F21" s="30"/>
      <c r="G21" s="30"/>
      <c r="H21" s="30"/>
      <c r="I21" s="112" t="s">
        <v>24</v>
      </c>
      <c r="J21" s="113" t="str">
        <f>IF('Rekapitulácia stavby'!AN17="","",'Rekapitulácia stavby'!AN17)</f>
        <v/>
      </c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2" t="s">
        <v>28</v>
      </c>
      <c r="E23" s="30"/>
      <c r="F23" s="30"/>
      <c r="G23" s="30"/>
      <c r="H23" s="30"/>
      <c r="I23" s="112" t="s">
        <v>23</v>
      </c>
      <c r="J23" s="113" t="str">
        <f>IF('Rekapitulácia stavby'!AN19="","",'Rekapitulácia stavby'!AN19)</f>
        <v/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3" t="str">
        <f>IF('Rekapitulácia stavby'!E20="","",'Rekapitulácia stavby'!E20)</f>
        <v xml:space="preserve"> </v>
      </c>
      <c r="F24" s="30"/>
      <c r="G24" s="30"/>
      <c r="H24" s="30"/>
      <c r="I24" s="112" t="s">
        <v>24</v>
      </c>
      <c r="J24" s="113" t="str">
        <f>IF('Rekapitulácia stavby'!AN20="","",'Rekapitulácia stavby'!AN20)</f>
        <v/>
      </c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2" t="s">
        <v>29</v>
      </c>
      <c r="E26" s="30"/>
      <c r="F26" s="30"/>
      <c r="G26" s="30"/>
      <c r="H26" s="30"/>
      <c r="I26" s="30"/>
      <c r="J26" s="30"/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5"/>
      <c r="B27" s="116"/>
      <c r="C27" s="115"/>
      <c r="D27" s="115"/>
      <c r="E27" s="262" t="s">
        <v>1</v>
      </c>
      <c r="F27" s="262"/>
      <c r="G27" s="262"/>
      <c r="H27" s="26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5"/>
      <c r="C29" s="30"/>
      <c r="D29" s="118"/>
      <c r="E29" s="118"/>
      <c r="F29" s="118"/>
      <c r="G29" s="118"/>
      <c r="H29" s="118"/>
      <c r="I29" s="118"/>
      <c r="J29" s="118"/>
      <c r="K29" s="118"/>
      <c r="L29" s="5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9" t="s">
        <v>30</v>
      </c>
      <c r="E30" s="30"/>
      <c r="F30" s="30"/>
      <c r="G30" s="30"/>
      <c r="H30" s="30"/>
      <c r="I30" s="30"/>
      <c r="J30" s="120">
        <f>ROUND(J126, 2)</f>
        <v>0</v>
      </c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5"/>
      <c r="C31" s="30"/>
      <c r="D31" s="118"/>
      <c r="E31" s="118"/>
      <c r="F31" s="118"/>
      <c r="G31" s="118"/>
      <c r="H31" s="118"/>
      <c r="I31" s="118"/>
      <c r="J31" s="118"/>
      <c r="K31" s="118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5"/>
      <c r="C32" s="30"/>
      <c r="D32" s="30"/>
      <c r="E32" s="30"/>
      <c r="F32" s="121" t="s">
        <v>32</v>
      </c>
      <c r="G32" s="30"/>
      <c r="H32" s="30"/>
      <c r="I32" s="121" t="s">
        <v>31</v>
      </c>
      <c r="J32" s="121" t="s">
        <v>33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5"/>
      <c r="C33" s="30"/>
      <c r="D33" s="122" t="s">
        <v>34</v>
      </c>
      <c r="E33" s="123" t="s">
        <v>35</v>
      </c>
      <c r="F33" s="124">
        <f>ROUND((SUM(BE126:BE198)),  2)</f>
        <v>0</v>
      </c>
      <c r="G33" s="125"/>
      <c r="H33" s="125"/>
      <c r="I33" s="126">
        <v>0.2</v>
      </c>
      <c r="J33" s="124">
        <f>ROUND(((SUM(BE126:BE198))*I33),  2)</f>
        <v>0</v>
      </c>
      <c r="K33" s="30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5"/>
      <c r="C34" s="30"/>
      <c r="D34" s="30"/>
      <c r="E34" s="123" t="s">
        <v>36</v>
      </c>
      <c r="F34" s="124">
        <f>ROUND((SUM(BF126:BF198)),  2)</f>
        <v>0</v>
      </c>
      <c r="G34" s="125"/>
      <c r="H34" s="125"/>
      <c r="I34" s="126">
        <v>0.2</v>
      </c>
      <c r="J34" s="124">
        <f>ROUND(((SUM(BF126:BF198))*I34),  2)</f>
        <v>0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5"/>
      <c r="C35" s="30"/>
      <c r="D35" s="30"/>
      <c r="E35" s="112" t="s">
        <v>37</v>
      </c>
      <c r="F35" s="127">
        <f>ROUND((SUM(BG126:BG198)),  2)</f>
        <v>0</v>
      </c>
      <c r="G35" s="30"/>
      <c r="H35" s="30"/>
      <c r="I35" s="128">
        <v>0.2</v>
      </c>
      <c r="J35" s="127">
        <f>0</f>
        <v>0</v>
      </c>
      <c r="K35" s="30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5"/>
      <c r="C36" s="30"/>
      <c r="D36" s="30"/>
      <c r="E36" s="112" t="s">
        <v>38</v>
      </c>
      <c r="F36" s="127">
        <f>ROUND((SUM(BH126:BH198)),  2)</f>
        <v>0</v>
      </c>
      <c r="G36" s="30"/>
      <c r="H36" s="30"/>
      <c r="I36" s="128">
        <v>0.2</v>
      </c>
      <c r="J36" s="127">
        <f>0</f>
        <v>0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5"/>
      <c r="C37" s="30"/>
      <c r="D37" s="30"/>
      <c r="E37" s="123" t="s">
        <v>39</v>
      </c>
      <c r="F37" s="124">
        <f>ROUND((SUM(BI126:BI198)),  2)</f>
        <v>0</v>
      </c>
      <c r="G37" s="125"/>
      <c r="H37" s="125"/>
      <c r="I37" s="126">
        <v>0</v>
      </c>
      <c r="J37" s="124">
        <f>0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9"/>
      <c r="D39" s="130" t="s">
        <v>40</v>
      </c>
      <c r="E39" s="131"/>
      <c r="F39" s="131"/>
      <c r="G39" s="132" t="s">
        <v>41</v>
      </c>
      <c r="H39" s="133" t="s">
        <v>42</v>
      </c>
      <c r="I39" s="131"/>
      <c r="J39" s="134">
        <f>SUM(J30:J37)</f>
        <v>0</v>
      </c>
      <c r="K39" s="135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16"/>
      <c r="L41" s="16"/>
    </row>
    <row r="42" spans="1:31" s="1" customFormat="1" ht="14.4" customHeight="1">
      <c r="B42" s="16"/>
      <c r="L42" s="16"/>
    </row>
    <row r="43" spans="1:31" s="1" customFormat="1" ht="14.4" customHeight="1">
      <c r="B43" s="16"/>
      <c r="L43" s="16"/>
    </row>
    <row r="44" spans="1:31" s="1" customFormat="1" ht="14.4" customHeight="1">
      <c r="B44" s="16"/>
      <c r="L44" s="16"/>
    </row>
    <row r="45" spans="1:31" s="1" customFormat="1" ht="14.4" customHeight="1">
      <c r="B45" s="16"/>
      <c r="L45" s="16"/>
    </row>
    <row r="46" spans="1:31" s="1" customFormat="1" ht="14.4" customHeight="1">
      <c r="B46" s="16"/>
      <c r="L46" s="16"/>
    </row>
    <row r="47" spans="1:31" s="1" customFormat="1" ht="14.4" customHeight="1">
      <c r="B47" s="16"/>
      <c r="L47" s="16"/>
    </row>
    <row r="48" spans="1:31" s="1" customFormat="1" ht="14.4" customHeight="1">
      <c r="B48" s="16"/>
      <c r="L48" s="16"/>
    </row>
    <row r="49" spans="1:31" s="1" customFormat="1" ht="14.4" customHeight="1">
      <c r="B49" s="16"/>
      <c r="L49" s="16"/>
    </row>
    <row r="50" spans="1:31" s="2" customFormat="1" ht="14.4" customHeight="1">
      <c r="B50" s="51"/>
      <c r="D50" s="136" t="s">
        <v>43</v>
      </c>
      <c r="E50" s="137"/>
      <c r="F50" s="137"/>
      <c r="G50" s="136" t="s">
        <v>44</v>
      </c>
      <c r="H50" s="137"/>
      <c r="I50" s="137"/>
      <c r="J50" s="137"/>
      <c r="K50" s="137"/>
      <c r="L50" s="51"/>
    </row>
    <row r="51" spans="1:31" ht="10.199999999999999">
      <c r="B51" s="16"/>
      <c r="L51" s="16"/>
    </row>
    <row r="52" spans="1:31" ht="10.199999999999999">
      <c r="B52" s="16"/>
      <c r="L52" s="16"/>
    </row>
    <row r="53" spans="1:31" ht="10.199999999999999">
      <c r="B53" s="16"/>
      <c r="L53" s="16"/>
    </row>
    <row r="54" spans="1:31" ht="10.199999999999999">
      <c r="B54" s="16"/>
      <c r="L54" s="16"/>
    </row>
    <row r="55" spans="1:31" ht="10.199999999999999">
      <c r="B55" s="16"/>
      <c r="L55" s="16"/>
    </row>
    <row r="56" spans="1:31" ht="10.199999999999999">
      <c r="B56" s="16"/>
      <c r="L56" s="16"/>
    </row>
    <row r="57" spans="1:31" ht="10.199999999999999">
      <c r="B57" s="16"/>
      <c r="L57" s="16"/>
    </row>
    <row r="58" spans="1:31" ht="10.199999999999999">
      <c r="B58" s="16"/>
      <c r="L58" s="16"/>
    </row>
    <row r="59" spans="1:31" ht="10.199999999999999">
      <c r="B59" s="16"/>
      <c r="L59" s="16"/>
    </row>
    <row r="60" spans="1:31" ht="10.199999999999999">
      <c r="B60" s="16"/>
      <c r="L60" s="16"/>
    </row>
    <row r="61" spans="1:31" s="2" customFormat="1" ht="13.2">
      <c r="A61" s="30"/>
      <c r="B61" s="35"/>
      <c r="C61" s="30"/>
      <c r="D61" s="138" t="s">
        <v>45</v>
      </c>
      <c r="E61" s="139"/>
      <c r="F61" s="140" t="s">
        <v>46</v>
      </c>
      <c r="G61" s="138" t="s">
        <v>45</v>
      </c>
      <c r="H61" s="139"/>
      <c r="I61" s="139"/>
      <c r="J61" s="141" t="s">
        <v>46</v>
      </c>
      <c r="K61" s="139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16"/>
      <c r="L62" s="16"/>
    </row>
    <row r="63" spans="1:31" ht="10.199999999999999">
      <c r="B63" s="16"/>
      <c r="L63" s="16"/>
    </row>
    <row r="64" spans="1:31" ht="10.199999999999999">
      <c r="B64" s="16"/>
      <c r="L64" s="16"/>
    </row>
    <row r="65" spans="1:31" s="2" customFormat="1" ht="13.2">
      <c r="A65" s="30"/>
      <c r="B65" s="35"/>
      <c r="C65" s="30"/>
      <c r="D65" s="136" t="s">
        <v>47</v>
      </c>
      <c r="E65" s="142"/>
      <c r="F65" s="142"/>
      <c r="G65" s="136" t="s">
        <v>48</v>
      </c>
      <c r="H65" s="142"/>
      <c r="I65" s="142"/>
      <c r="J65" s="142"/>
      <c r="K65" s="142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16"/>
      <c r="L66" s="16"/>
    </row>
    <row r="67" spans="1:31" ht="10.199999999999999">
      <c r="B67" s="16"/>
      <c r="L67" s="16"/>
    </row>
    <row r="68" spans="1:31" ht="10.199999999999999">
      <c r="B68" s="16"/>
      <c r="L68" s="16"/>
    </row>
    <row r="69" spans="1:31" ht="10.199999999999999">
      <c r="B69" s="16"/>
      <c r="L69" s="16"/>
    </row>
    <row r="70" spans="1:31" ht="10.199999999999999">
      <c r="B70" s="16"/>
      <c r="L70" s="16"/>
    </row>
    <row r="71" spans="1:31" ht="10.199999999999999">
      <c r="B71" s="16"/>
      <c r="L71" s="16"/>
    </row>
    <row r="72" spans="1:31" ht="10.199999999999999">
      <c r="B72" s="16"/>
      <c r="L72" s="16"/>
    </row>
    <row r="73" spans="1:31" ht="10.199999999999999">
      <c r="B73" s="16"/>
      <c r="L73" s="16"/>
    </row>
    <row r="74" spans="1:31" ht="10.199999999999999">
      <c r="B74" s="16"/>
      <c r="L74" s="16"/>
    </row>
    <row r="75" spans="1:31" ht="10.199999999999999">
      <c r="B75" s="16"/>
      <c r="L75" s="16"/>
    </row>
    <row r="76" spans="1:31" s="2" customFormat="1" ht="13.2">
      <c r="A76" s="30"/>
      <c r="B76" s="35"/>
      <c r="C76" s="30"/>
      <c r="D76" s="138" t="s">
        <v>45</v>
      </c>
      <c r="E76" s="139"/>
      <c r="F76" s="140" t="s">
        <v>46</v>
      </c>
      <c r="G76" s="138" t="s">
        <v>45</v>
      </c>
      <c r="H76" s="139"/>
      <c r="I76" s="139"/>
      <c r="J76" s="141" t="s">
        <v>46</v>
      </c>
      <c r="K76" s="139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143"/>
      <c r="C77" s="144"/>
      <c r="D77" s="144"/>
      <c r="E77" s="144"/>
      <c r="F77" s="144"/>
      <c r="G77" s="144"/>
      <c r="H77" s="144"/>
      <c r="I77" s="144"/>
      <c r="J77" s="144"/>
      <c r="K77" s="144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hidden="1" customHeight="1">
      <c r="A81" s="30"/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hidden="1" customHeight="1">
      <c r="A82" s="30"/>
      <c r="B82" s="31"/>
      <c r="C82" s="19" t="s">
        <v>89</v>
      </c>
      <c r="D82" s="32"/>
      <c r="E82" s="32"/>
      <c r="F82" s="32"/>
      <c r="G82" s="32"/>
      <c r="H82" s="32"/>
      <c r="I82" s="32"/>
      <c r="J82" s="32"/>
      <c r="K82" s="32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hidden="1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15</v>
      </c>
      <c r="D84" s="32"/>
      <c r="E84" s="32"/>
      <c r="F84" s="32"/>
      <c r="G84" s="32"/>
      <c r="H84" s="32"/>
      <c r="I84" s="32"/>
      <c r="J84" s="32"/>
      <c r="K84" s="32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2"/>
      <c r="D85" s="32"/>
      <c r="E85" s="263" t="str">
        <f>E7</f>
        <v>LC Šumiac-Kráľová hoľa</v>
      </c>
      <c r="F85" s="264"/>
      <c r="G85" s="264"/>
      <c r="H85" s="264"/>
      <c r="I85" s="32"/>
      <c r="J85" s="32"/>
      <c r="K85" s="32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87</v>
      </c>
      <c r="D86" s="32"/>
      <c r="E86" s="32"/>
      <c r="F86" s="32"/>
      <c r="G86" s="32"/>
      <c r="H86" s="32"/>
      <c r="I86" s="32"/>
      <c r="J86" s="32"/>
      <c r="K86" s="32"/>
      <c r="L86" s="5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hidden="1" customHeight="1">
      <c r="A87" s="30"/>
      <c r="B87" s="31"/>
      <c r="C87" s="32"/>
      <c r="D87" s="32"/>
      <c r="E87" s="234" t="str">
        <f>E9</f>
        <v xml:space="preserve">2. etapa - SO 01 Lesná odvozná cesta km 2,09842 -3,14224 , km 3,63810 -6,36620  </v>
      </c>
      <c r="F87" s="265"/>
      <c r="G87" s="265"/>
      <c r="H87" s="265"/>
      <c r="I87" s="32"/>
      <c r="J87" s="32"/>
      <c r="K87" s="32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hidden="1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19</v>
      </c>
      <c r="D89" s="32"/>
      <c r="E89" s="32"/>
      <c r="F89" s="23" t="str">
        <f>F12</f>
        <v xml:space="preserve"> </v>
      </c>
      <c r="G89" s="32"/>
      <c r="H89" s="32"/>
      <c r="I89" s="25" t="s">
        <v>21</v>
      </c>
      <c r="J89" s="66">
        <f>IF(J12="","",J12)</f>
        <v>45504</v>
      </c>
      <c r="K89" s="32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hidden="1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hidden="1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hidden="1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28</v>
      </c>
      <c r="J92" s="28" t="str">
        <f>E24</f>
        <v xml:space="preserve"> </v>
      </c>
      <c r="K92" s="32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47" t="s">
        <v>90</v>
      </c>
      <c r="D94" s="148"/>
      <c r="E94" s="148"/>
      <c r="F94" s="148"/>
      <c r="G94" s="148"/>
      <c r="H94" s="148"/>
      <c r="I94" s="148"/>
      <c r="J94" s="149" t="s">
        <v>91</v>
      </c>
      <c r="K94" s="148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hidden="1" customHeight="1">
      <c r="A96" s="30"/>
      <c r="B96" s="31"/>
      <c r="C96" s="150" t="s">
        <v>92</v>
      </c>
      <c r="D96" s="32"/>
      <c r="E96" s="32"/>
      <c r="F96" s="32"/>
      <c r="G96" s="32"/>
      <c r="H96" s="32"/>
      <c r="I96" s="32"/>
      <c r="J96" s="84">
        <f>J126</f>
        <v>0</v>
      </c>
      <c r="K96" s="32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93</v>
      </c>
    </row>
    <row r="97" spans="1:31" s="9" customFormat="1" ht="24.9" hidden="1" customHeight="1">
      <c r="B97" s="151"/>
      <c r="C97" s="152"/>
      <c r="D97" s="153" t="s">
        <v>94</v>
      </c>
      <c r="E97" s="154"/>
      <c r="F97" s="154"/>
      <c r="G97" s="154"/>
      <c r="H97" s="154"/>
      <c r="I97" s="154"/>
      <c r="J97" s="155">
        <f>J127</f>
        <v>0</v>
      </c>
      <c r="K97" s="152"/>
      <c r="L97" s="156"/>
    </row>
    <row r="98" spans="1:31" s="9" customFormat="1" ht="24.9" hidden="1" customHeight="1">
      <c r="B98" s="151"/>
      <c r="C98" s="152"/>
      <c r="D98" s="153" t="s">
        <v>95</v>
      </c>
      <c r="E98" s="154"/>
      <c r="F98" s="154"/>
      <c r="G98" s="154"/>
      <c r="H98" s="154"/>
      <c r="I98" s="154"/>
      <c r="J98" s="155">
        <f>J140</f>
        <v>0</v>
      </c>
      <c r="K98" s="152"/>
      <c r="L98" s="156"/>
    </row>
    <row r="99" spans="1:31" s="9" customFormat="1" ht="24.9" hidden="1" customHeight="1">
      <c r="B99" s="151"/>
      <c r="C99" s="152"/>
      <c r="D99" s="153" t="s">
        <v>96</v>
      </c>
      <c r="E99" s="154"/>
      <c r="F99" s="154"/>
      <c r="G99" s="154"/>
      <c r="H99" s="154"/>
      <c r="I99" s="154"/>
      <c r="J99" s="155">
        <f>J144</f>
        <v>0</v>
      </c>
      <c r="K99" s="152"/>
      <c r="L99" s="156"/>
    </row>
    <row r="100" spans="1:31" s="9" customFormat="1" ht="24.9" hidden="1" customHeight="1">
      <c r="B100" s="151"/>
      <c r="C100" s="152"/>
      <c r="D100" s="153" t="s">
        <v>97</v>
      </c>
      <c r="E100" s="154"/>
      <c r="F100" s="154"/>
      <c r="G100" s="154"/>
      <c r="H100" s="154"/>
      <c r="I100" s="154"/>
      <c r="J100" s="155">
        <f>J148</f>
        <v>0</v>
      </c>
      <c r="K100" s="152"/>
      <c r="L100" s="156"/>
    </row>
    <row r="101" spans="1:31" s="9" customFormat="1" ht="24.9" hidden="1" customHeight="1">
      <c r="B101" s="151"/>
      <c r="C101" s="152"/>
      <c r="D101" s="153" t="s">
        <v>98</v>
      </c>
      <c r="E101" s="154"/>
      <c r="F101" s="154"/>
      <c r="G101" s="154"/>
      <c r="H101" s="154"/>
      <c r="I101" s="154"/>
      <c r="J101" s="155">
        <f>J163</f>
        <v>0</v>
      </c>
      <c r="K101" s="152"/>
      <c r="L101" s="156"/>
    </row>
    <row r="102" spans="1:31" s="9" customFormat="1" ht="24.9" hidden="1" customHeight="1">
      <c r="B102" s="151"/>
      <c r="C102" s="152"/>
      <c r="D102" s="153" t="s">
        <v>99</v>
      </c>
      <c r="E102" s="154"/>
      <c r="F102" s="154"/>
      <c r="G102" s="154"/>
      <c r="H102" s="154"/>
      <c r="I102" s="154"/>
      <c r="J102" s="155">
        <f>J167</f>
        <v>0</v>
      </c>
      <c r="K102" s="152"/>
      <c r="L102" s="156"/>
    </row>
    <row r="103" spans="1:31" s="9" customFormat="1" ht="24.9" hidden="1" customHeight="1">
      <c r="B103" s="151"/>
      <c r="C103" s="152"/>
      <c r="D103" s="153" t="s">
        <v>100</v>
      </c>
      <c r="E103" s="154"/>
      <c r="F103" s="154"/>
      <c r="G103" s="154"/>
      <c r="H103" s="154"/>
      <c r="I103" s="154"/>
      <c r="J103" s="155">
        <f>J170</f>
        <v>0</v>
      </c>
      <c r="K103" s="152"/>
      <c r="L103" s="156"/>
    </row>
    <row r="104" spans="1:31" s="9" customFormat="1" ht="24.9" hidden="1" customHeight="1">
      <c r="B104" s="151"/>
      <c r="C104" s="152"/>
      <c r="D104" s="153" t="s">
        <v>101</v>
      </c>
      <c r="E104" s="154"/>
      <c r="F104" s="154"/>
      <c r="G104" s="154"/>
      <c r="H104" s="154"/>
      <c r="I104" s="154"/>
      <c r="J104" s="155">
        <f>J191</f>
        <v>0</v>
      </c>
      <c r="K104" s="152"/>
      <c r="L104" s="156"/>
    </row>
    <row r="105" spans="1:31" s="9" customFormat="1" ht="24.9" hidden="1" customHeight="1">
      <c r="B105" s="151"/>
      <c r="C105" s="152"/>
      <c r="D105" s="153" t="s">
        <v>102</v>
      </c>
      <c r="E105" s="154"/>
      <c r="F105" s="154"/>
      <c r="G105" s="154"/>
      <c r="H105" s="154"/>
      <c r="I105" s="154"/>
      <c r="J105" s="155">
        <f>J193</f>
        <v>0</v>
      </c>
      <c r="K105" s="152"/>
      <c r="L105" s="156"/>
    </row>
    <row r="106" spans="1:31" s="9" customFormat="1" ht="24.9" hidden="1" customHeight="1">
      <c r="B106" s="151"/>
      <c r="C106" s="152"/>
      <c r="D106" s="153" t="s">
        <v>103</v>
      </c>
      <c r="E106" s="154"/>
      <c r="F106" s="154"/>
      <c r="G106" s="154"/>
      <c r="H106" s="154"/>
      <c r="I106" s="154"/>
      <c r="J106" s="155">
        <f>J196</f>
        <v>0</v>
      </c>
      <c r="K106" s="152"/>
      <c r="L106" s="156"/>
    </row>
    <row r="107" spans="1:31" s="2" customFormat="1" ht="21.75" hidden="1" customHeight="1">
      <c r="A107" s="30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5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" hidden="1" customHeight="1">
      <c r="A108" s="30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ht="10.199999999999999" hidden="1"/>
    <row r="110" spans="1:31" ht="10.199999999999999" hidden="1"/>
    <row r="111" spans="1:31" ht="10.199999999999999" hidden="1"/>
    <row r="112" spans="1:31" s="2" customFormat="1" ht="6.9" customHeight="1">
      <c r="A112" s="30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4.9" customHeight="1">
      <c r="A113" s="30"/>
      <c r="B113" s="31"/>
      <c r="C113" s="19" t="s">
        <v>104</v>
      </c>
      <c r="D113" s="32"/>
      <c r="E113" s="32"/>
      <c r="F113" s="32"/>
      <c r="G113" s="32"/>
      <c r="H113" s="32"/>
      <c r="I113" s="32"/>
      <c r="J113" s="32"/>
      <c r="K113" s="32"/>
      <c r="L113" s="5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5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15</v>
      </c>
      <c r="D115" s="32"/>
      <c r="E115" s="32"/>
      <c r="F115" s="32"/>
      <c r="G115" s="32"/>
      <c r="H115" s="32"/>
      <c r="I115" s="32"/>
      <c r="J115" s="32"/>
      <c r="K115" s="32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2"/>
      <c r="D116" s="32"/>
      <c r="E116" s="263" t="str">
        <f>E7</f>
        <v>LC Šumiac-Kráľová hoľa</v>
      </c>
      <c r="F116" s="264"/>
      <c r="G116" s="264"/>
      <c r="H116" s="264"/>
      <c r="I116" s="32"/>
      <c r="J116" s="32"/>
      <c r="K116" s="32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5" t="s">
        <v>87</v>
      </c>
      <c r="D117" s="32"/>
      <c r="E117" s="32"/>
      <c r="F117" s="32"/>
      <c r="G117" s="32"/>
      <c r="H117" s="32"/>
      <c r="I117" s="32"/>
      <c r="J117" s="32"/>
      <c r="K117" s="32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30" customHeight="1">
      <c r="A118" s="30"/>
      <c r="B118" s="31"/>
      <c r="C118" s="32"/>
      <c r="D118" s="32"/>
      <c r="E118" s="234" t="str">
        <f>E9</f>
        <v xml:space="preserve">2. etapa - SO 01 Lesná odvozná cesta km 2,09842 -3,14224 , km 3,63810 -6,36620  </v>
      </c>
      <c r="F118" s="265"/>
      <c r="G118" s="265"/>
      <c r="H118" s="265"/>
      <c r="I118" s="32"/>
      <c r="J118" s="32"/>
      <c r="K118" s="32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" customHeight="1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5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2" customHeight="1">
      <c r="A120" s="30"/>
      <c r="B120" s="31"/>
      <c r="C120" s="25" t="s">
        <v>19</v>
      </c>
      <c r="D120" s="32"/>
      <c r="E120" s="32"/>
      <c r="F120" s="23" t="str">
        <f>F12</f>
        <v xml:space="preserve"> </v>
      </c>
      <c r="G120" s="32"/>
      <c r="H120" s="32"/>
      <c r="I120" s="25" t="s">
        <v>21</v>
      </c>
      <c r="J120" s="66">
        <f>IF(J12="","",J12)</f>
        <v>45504</v>
      </c>
      <c r="K120" s="32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6.9" customHeight="1">
      <c r="A121" s="30"/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15" customHeight="1">
      <c r="A122" s="30"/>
      <c r="B122" s="31"/>
      <c r="C122" s="25" t="s">
        <v>22</v>
      </c>
      <c r="D122" s="32"/>
      <c r="E122" s="32"/>
      <c r="F122" s="23" t="str">
        <f>E15</f>
        <v xml:space="preserve"> </v>
      </c>
      <c r="G122" s="32"/>
      <c r="H122" s="32"/>
      <c r="I122" s="25" t="s">
        <v>27</v>
      </c>
      <c r="J122" s="28" t="str">
        <f>E21</f>
        <v xml:space="preserve"> </v>
      </c>
      <c r="K122" s="32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5.15" customHeight="1">
      <c r="A123" s="30"/>
      <c r="B123" s="31"/>
      <c r="C123" s="25" t="s">
        <v>25</v>
      </c>
      <c r="D123" s="32"/>
      <c r="E123" s="32"/>
      <c r="F123" s="23" t="str">
        <f>IF(E18="","",E18)</f>
        <v>Vyplň údaj</v>
      </c>
      <c r="G123" s="32"/>
      <c r="H123" s="32"/>
      <c r="I123" s="25" t="s">
        <v>28</v>
      </c>
      <c r="J123" s="28" t="str">
        <f>E24</f>
        <v xml:space="preserve"> </v>
      </c>
      <c r="K123" s="32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2" customFormat="1" ht="10.35" customHeight="1">
      <c r="A124" s="30"/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5" s="10" customFormat="1" ht="29.25" customHeight="1">
      <c r="A125" s="157"/>
      <c r="B125" s="158"/>
      <c r="C125" s="159" t="s">
        <v>105</v>
      </c>
      <c r="D125" s="160" t="s">
        <v>55</v>
      </c>
      <c r="E125" s="160" t="s">
        <v>51</v>
      </c>
      <c r="F125" s="160" t="s">
        <v>52</v>
      </c>
      <c r="G125" s="160" t="s">
        <v>106</v>
      </c>
      <c r="H125" s="160" t="s">
        <v>107</v>
      </c>
      <c r="I125" s="160" t="s">
        <v>108</v>
      </c>
      <c r="J125" s="161" t="s">
        <v>91</v>
      </c>
      <c r="K125" s="162" t="s">
        <v>109</v>
      </c>
      <c r="L125" s="163"/>
      <c r="M125" s="75" t="s">
        <v>1</v>
      </c>
      <c r="N125" s="76" t="s">
        <v>34</v>
      </c>
      <c r="O125" s="76" t="s">
        <v>110</v>
      </c>
      <c r="P125" s="76" t="s">
        <v>111</v>
      </c>
      <c r="Q125" s="76" t="s">
        <v>112</v>
      </c>
      <c r="R125" s="76" t="s">
        <v>113</v>
      </c>
      <c r="S125" s="76" t="s">
        <v>114</v>
      </c>
      <c r="T125" s="76" t="s">
        <v>115</v>
      </c>
      <c r="U125" s="77" t="s">
        <v>116</v>
      </c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</row>
    <row r="126" spans="1:65" s="2" customFormat="1" ht="22.8" customHeight="1">
      <c r="A126" s="30"/>
      <c r="B126" s="31"/>
      <c r="C126" s="82" t="s">
        <v>92</v>
      </c>
      <c r="D126" s="32"/>
      <c r="E126" s="32"/>
      <c r="F126" s="32"/>
      <c r="G126" s="32"/>
      <c r="H126" s="32"/>
      <c r="I126" s="32"/>
      <c r="J126" s="164">
        <f>BK126</f>
        <v>0</v>
      </c>
      <c r="K126" s="32"/>
      <c r="L126" s="35"/>
      <c r="M126" s="78"/>
      <c r="N126" s="165"/>
      <c r="O126" s="79"/>
      <c r="P126" s="166">
        <f>P127+P140+P144+P148+P163+P167+P170+P191+P193+P196</f>
        <v>0</v>
      </c>
      <c r="Q126" s="79"/>
      <c r="R126" s="166">
        <f>R127+R140+R144+R148+R163+R167+R170+R191+R193+R196</f>
        <v>0</v>
      </c>
      <c r="S126" s="79"/>
      <c r="T126" s="166">
        <f>T127+T140+T144+T148+T163+T167+T170+T191+T193+T196</f>
        <v>0</v>
      </c>
      <c r="U126" s="8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3" t="s">
        <v>69</v>
      </c>
      <c r="AU126" s="13" t="s">
        <v>93</v>
      </c>
      <c r="BK126" s="167">
        <f>BK127+BK140+BK144+BK148+BK163+BK167+BK170+BK191+BK193+BK196</f>
        <v>0</v>
      </c>
    </row>
    <row r="127" spans="1:65" s="11" customFormat="1" ht="25.95" customHeight="1">
      <c r="B127" s="168"/>
      <c r="C127" s="169"/>
      <c r="D127" s="170" t="s">
        <v>69</v>
      </c>
      <c r="E127" s="171" t="s">
        <v>78</v>
      </c>
      <c r="F127" s="171" t="s">
        <v>117</v>
      </c>
      <c r="G127" s="169"/>
      <c r="H127" s="169"/>
      <c r="I127" s="172"/>
      <c r="J127" s="173">
        <f>BK127</f>
        <v>0</v>
      </c>
      <c r="K127" s="169"/>
      <c r="L127" s="174"/>
      <c r="M127" s="175"/>
      <c r="N127" s="176"/>
      <c r="O127" s="176"/>
      <c r="P127" s="177">
        <f>SUM(P128:P139)</f>
        <v>0</v>
      </c>
      <c r="Q127" s="176"/>
      <c r="R127" s="177">
        <f>SUM(R128:R139)</f>
        <v>0</v>
      </c>
      <c r="S127" s="176"/>
      <c r="T127" s="177">
        <f>SUM(T128:T139)</f>
        <v>0</v>
      </c>
      <c r="U127" s="178"/>
      <c r="AR127" s="179" t="s">
        <v>78</v>
      </c>
      <c r="AT127" s="180" t="s">
        <v>69</v>
      </c>
      <c r="AU127" s="180" t="s">
        <v>70</v>
      </c>
      <c r="AY127" s="179" t="s">
        <v>118</v>
      </c>
      <c r="BK127" s="181">
        <f>SUM(BK128:BK139)</f>
        <v>0</v>
      </c>
    </row>
    <row r="128" spans="1:65" s="2" customFormat="1" ht="33" customHeight="1">
      <c r="A128" s="30"/>
      <c r="B128" s="31"/>
      <c r="C128" s="182" t="s">
        <v>78</v>
      </c>
      <c r="D128" s="182" t="s">
        <v>119</v>
      </c>
      <c r="E128" s="183" t="s">
        <v>120</v>
      </c>
      <c r="F128" s="184" t="s">
        <v>121</v>
      </c>
      <c r="G128" s="185" t="s">
        <v>122</v>
      </c>
      <c r="H128" s="186">
        <v>2829</v>
      </c>
      <c r="I128" s="187"/>
      <c r="J128" s="188">
        <f t="shared" ref="J128:J139" si="0">ROUND(I128*H128,2)</f>
        <v>0</v>
      </c>
      <c r="K128" s="189"/>
      <c r="L128" s="35"/>
      <c r="M128" s="190" t="s">
        <v>1</v>
      </c>
      <c r="N128" s="191" t="s">
        <v>36</v>
      </c>
      <c r="O128" s="71"/>
      <c r="P128" s="192">
        <f t="shared" ref="P128:P139" si="1">O128*H128</f>
        <v>0</v>
      </c>
      <c r="Q128" s="192">
        <v>0</v>
      </c>
      <c r="R128" s="192">
        <f t="shared" ref="R128:R139" si="2">Q128*H128</f>
        <v>0</v>
      </c>
      <c r="S128" s="192">
        <v>0</v>
      </c>
      <c r="T128" s="192">
        <f t="shared" ref="T128:T139" si="3">S128*H128</f>
        <v>0</v>
      </c>
      <c r="U128" s="193" t="s">
        <v>1</v>
      </c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94" t="s">
        <v>123</v>
      </c>
      <c r="AT128" s="194" t="s">
        <v>119</v>
      </c>
      <c r="AU128" s="194" t="s">
        <v>78</v>
      </c>
      <c r="AY128" s="13" t="s">
        <v>118</v>
      </c>
      <c r="BE128" s="195">
        <f t="shared" ref="BE128:BE139" si="4">IF(N128="základná",J128,0)</f>
        <v>0</v>
      </c>
      <c r="BF128" s="195">
        <f t="shared" ref="BF128:BF139" si="5">IF(N128="znížená",J128,0)</f>
        <v>0</v>
      </c>
      <c r="BG128" s="195">
        <f t="shared" ref="BG128:BG139" si="6">IF(N128="zákl. prenesená",J128,0)</f>
        <v>0</v>
      </c>
      <c r="BH128" s="195">
        <f t="shared" ref="BH128:BH139" si="7">IF(N128="zníž. prenesená",J128,0)</f>
        <v>0</v>
      </c>
      <c r="BI128" s="195">
        <f t="shared" ref="BI128:BI139" si="8">IF(N128="nulová",J128,0)</f>
        <v>0</v>
      </c>
      <c r="BJ128" s="13" t="s">
        <v>124</v>
      </c>
      <c r="BK128" s="195">
        <f t="shared" ref="BK128:BK139" si="9">ROUND(I128*H128,2)</f>
        <v>0</v>
      </c>
      <c r="BL128" s="13" t="s">
        <v>123</v>
      </c>
      <c r="BM128" s="194" t="s">
        <v>124</v>
      </c>
    </row>
    <row r="129" spans="1:65" s="2" customFormat="1" ht="24.15" customHeight="1">
      <c r="A129" s="30"/>
      <c r="B129" s="31"/>
      <c r="C129" s="182" t="s">
        <v>124</v>
      </c>
      <c r="D129" s="182" t="s">
        <v>119</v>
      </c>
      <c r="E129" s="183" t="s">
        <v>125</v>
      </c>
      <c r="F129" s="184" t="s">
        <v>126</v>
      </c>
      <c r="G129" s="185" t="s">
        <v>127</v>
      </c>
      <c r="H129" s="186">
        <v>42.39</v>
      </c>
      <c r="I129" s="187"/>
      <c r="J129" s="188">
        <f t="shared" si="0"/>
        <v>0</v>
      </c>
      <c r="K129" s="189"/>
      <c r="L129" s="35"/>
      <c r="M129" s="190" t="s">
        <v>1</v>
      </c>
      <c r="N129" s="191" t="s">
        <v>36</v>
      </c>
      <c r="O129" s="71"/>
      <c r="P129" s="192">
        <f t="shared" si="1"/>
        <v>0</v>
      </c>
      <c r="Q129" s="192">
        <v>0</v>
      </c>
      <c r="R129" s="192">
        <f t="shared" si="2"/>
        <v>0</v>
      </c>
      <c r="S129" s="192">
        <v>0</v>
      </c>
      <c r="T129" s="192">
        <f t="shared" si="3"/>
        <v>0</v>
      </c>
      <c r="U129" s="193" t="s">
        <v>1</v>
      </c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94" t="s">
        <v>123</v>
      </c>
      <c r="AT129" s="194" t="s">
        <v>119</v>
      </c>
      <c r="AU129" s="194" t="s">
        <v>78</v>
      </c>
      <c r="AY129" s="13" t="s">
        <v>118</v>
      </c>
      <c r="BE129" s="195">
        <f t="shared" si="4"/>
        <v>0</v>
      </c>
      <c r="BF129" s="195">
        <f t="shared" si="5"/>
        <v>0</v>
      </c>
      <c r="BG129" s="195">
        <f t="shared" si="6"/>
        <v>0</v>
      </c>
      <c r="BH129" s="195">
        <f t="shared" si="7"/>
        <v>0</v>
      </c>
      <c r="BI129" s="195">
        <f t="shared" si="8"/>
        <v>0</v>
      </c>
      <c r="BJ129" s="13" t="s">
        <v>124</v>
      </c>
      <c r="BK129" s="195">
        <f t="shared" si="9"/>
        <v>0</v>
      </c>
      <c r="BL129" s="13" t="s">
        <v>123</v>
      </c>
      <c r="BM129" s="194" t="s">
        <v>123</v>
      </c>
    </row>
    <row r="130" spans="1:65" s="2" customFormat="1" ht="24.15" customHeight="1">
      <c r="A130" s="30"/>
      <c r="B130" s="31"/>
      <c r="C130" s="182" t="s">
        <v>128</v>
      </c>
      <c r="D130" s="182" t="s">
        <v>119</v>
      </c>
      <c r="E130" s="183" t="s">
        <v>129</v>
      </c>
      <c r="F130" s="184" t="s">
        <v>130</v>
      </c>
      <c r="G130" s="185" t="s">
        <v>131</v>
      </c>
      <c r="H130" s="186">
        <v>850</v>
      </c>
      <c r="I130" s="187"/>
      <c r="J130" s="188">
        <f t="shared" si="0"/>
        <v>0</v>
      </c>
      <c r="K130" s="189"/>
      <c r="L130" s="35"/>
      <c r="M130" s="190" t="s">
        <v>1</v>
      </c>
      <c r="N130" s="191" t="s">
        <v>36</v>
      </c>
      <c r="O130" s="71"/>
      <c r="P130" s="192">
        <f t="shared" si="1"/>
        <v>0</v>
      </c>
      <c r="Q130" s="192">
        <v>0</v>
      </c>
      <c r="R130" s="192">
        <f t="shared" si="2"/>
        <v>0</v>
      </c>
      <c r="S130" s="192">
        <v>0</v>
      </c>
      <c r="T130" s="192">
        <f t="shared" si="3"/>
        <v>0</v>
      </c>
      <c r="U130" s="193" t="s">
        <v>1</v>
      </c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94" t="s">
        <v>123</v>
      </c>
      <c r="AT130" s="194" t="s">
        <v>119</v>
      </c>
      <c r="AU130" s="194" t="s">
        <v>78</v>
      </c>
      <c r="AY130" s="13" t="s">
        <v>118</v>
      </c>
      <c r="BE130" s="195">
        <f t="shared" si="4"/>
        <v>0</v>
      </c>
      <c r="BF130" s="195">
        <f t="shared" si="5"/>
        <v>0</v>
      </c>
      <c r="BG130" s="195">
        <f t="shared" si="6"/>
        <v>0</v>
      </c>
      <c r="BH130" s="195">
        <f t="shared" si="7"/>
        <v>0</v>
      </c>
      <c r="BI130" s="195">
        <f t="shared" si="8"/>
        <v>0</v>
      </c>
      <c r="BJ130" s="13" t="s">
        <v>124</v>
      </c>
      <c r="BK130" s="195">
        <f t="shared" si="9"/>
        <v>0</v>
      </c>
      <c r="BL130" s="13" t="s">
        <v>123</v>
      </c>
      <c r="BM130" s="194" t="s">
        <v>132</v>
      </c>
    </row>
    <row r="131" spans="1:65" s="2" customFormat="1" ht="24.15" customHeight="1">
      <c r="A131" s="30"/>
      <c r="B131" s="31"/>
      <c r="C131" s="182" t="s">
        <v>123</v>
      </c>
      <c r="D131" s="182" t="s">
        <v>119</v>
      </c>
      <c r="E131" s="183" t="s">
        <v>133</v>
      </c>
      <c r="F131" s="184" t="s">
        <v>134</v>
      </c>
      <c r="G131" s="185" t="s">
        <v>131</v>
      </c>
      <c r="H131" s="186">
        <v>255</v>
      </c>
      <c r="I131" s="187"/>
      <c r="J131" s="188">
        <f t="shared" si="0"/>
        <v>0</v>
      </c>
      <c r="K131" s="189"/>
      <c r="L131" s="35"/>
      <c r="M131" s="190" t="s">
        <v>1</v>
      </c>
      <c r="N131" s="191" t="s">
        <v>36</v>
      </c>
      <c r="O131" s="71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2">
        <f t="shared" si="3"/>
        <v>0</v>
      </c>
      <c r="U131" s="193" t="s">
        <v>1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94" t="s">
        <v>123</v>
      </c>
      <c r="AT131" s="194" t="s">
        <v>119</v>
      </c>
      <c r="AU131" s="194" t="s">
        <v>78</v>
      </c>
      <c r="AY131" s="13" t="s">
        <v>118</v>
      </c>
      <c r="BE131" s="195">
        <f t="shared" si="4"/>
        <v>0</v>
      </c>
      <c r="BF131" s="195">
        <f t="shared" si="5"/>
        <v>0</v>
      </c>
      <c r="BG131" s="195">
        <f t="shared" si="6"/>
        <v>0</v>
      </c>
      <c r="BH131" s="195">
        <f t="shared" si="7"/>
        <v>0</v>
      </c>
      <c r="BI131" s="195">
        <f t="shared" si="8"/>
        <v>0</v>
      </c>
      <c r="BJ131" s="13" t="s">
        <v>124</v>
      </c>
      <c r="BK131" s="195">
        <f t="shared" si="9"/>
        <v>0</v>
      </c>
      <c r="BL131" s="13" t="s">
        <v>123</v>
      </c>
      <c r="BM131" s="194" t="s">
        <v>135</v>
      </c>
    </row>
    <row r="132" spans="1:65" s="2" customFormat="1" ht="16.5" customHeight="1">
      <c r="A132" s="30"/>
      <c r="B132" s="31"/>
      <c r="C132" s="182" t="s">
        <v>136</v>
      </c>
      <c r="D132" s="182" t="s">
        <v>119</v>
      </c>
      <c r="E132" s="183" t="s">
        <v>137</v>
      </c>
      <c r="F132" s="184" t="s">
        <v>138</v>
      </c>
      <c r="G132" s="185" t="s">
        <v>131</v>
      </c>
      <c r="H132" s="186">
        <v>39.468000000000004</v>
      </c>
      <c r="I132" s="187"/>
      <c r="J132" s="188">
        <f t="shared" si="0"/>
        <v>0</v>
      </c>
      <c r="K132" s="189"/>
      <c r="L132" s="35"/>
      <c r="M132" s="190" t="s">
        <v>1</v>
      </c>
      <c r="N132" s="191" t="s">
        <v>36</v>
      </c>
      <c r="O132" s="71"/>
      <c r="P132" s="192">
        <f t="shared" si="1"/>
        <v>0</v>
      </c>
      <c r="Q132" s="192">
        <v>0</v>
      </c>
      <c r="R132" s="192">
        <f t="shared" si="2"/>
        <v>0</v>
      </c>
      <c r="S132" s="192">
        <v>0</v>
      </c>
      <c r="T132" s="192">
        <f t="shared" si="3"/>
        <v>0</v>
      </c>
      <c r="U132" s="193" t="s">
        <v>1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94" t="s">
        <v>123</v>
      </c>
      <c r="AT132" s="194" t="s">
        <v>119</v>
      </c>
      <c r="AU132" s="194" t="s">
        <v>78</v>
      </c>
      <c r="AY132" s="13" t="s">
        <v>118</v>
      </c>
      <c r="BE132" s="195">
        <f t="shared" si="4"/>
        <v>0</v>
      </c>
      <c r="BF132" s="195">
        <f t="shared" si="5"/>
        <v>0</v>
      </c>
      <c r="BG132" s="195">
        <f t="shared" si="6"/>
        <v>0</v>
      </c>
      <c r="BH132" s="195">
        <f t="shared" si="7"/>
        <v>0</v>
      </c>
      <c r="BI132" s="195">
        <f t="shared" si="8"/>
        <v>0</v>
      </c>
      <c r="BJ132" s="13" t="s">
        <v>124</v>
      </c>
      <c r="BK132" s="195">
        <f t="shared" si="9"/>
        <v>0</v>
      </c>
      <c r="BL132" s="13" t="s">
        <v>123</v>
      </c>
      <c r="BM132" s="194" t="s">
        <v>139</v>
      </c>
    </row>
    <row r="133" spans="1:65" s="2" customFormat="1" ht="37.799999999999997" customHeight="1">
      <c r="A133" s="30"/>
      <c r="B133" s="31"/>
      <c r="C133" s="182" t="s">
        <v>132</v>
      </c>
      <c r="D133" s="182" t="s">
        <v>119</v>
      </c>
      <c r="E133" s="183" t="s">
        <v>140</v>
      </c>
      <c r="F133" s="184" t="s">
        <v>141</v>
      </c>
      <c r="G133" s="185" t="s">
        <v>131</v>
      </c>
      <c r="H133" s="186">
        <v>11.84</v>
      </c>
      <c r="I133" s="187"/>
      <c r="J133" s="188">
        <f t="shared" si="0"/>
        <v>0</v>
      </c>
      <c r="K133" s="189"/>
      <c r="L133" s="35"/>
      <c r="M133" s="190" t="s">
        <v>1</v>
      </c>
      <c r="N133" s="191" t="s">
        <v>36</v>
      </c>
      <c r="O133" s="71"/>
      <c r="P133" s="192">
        <f t="shared" si="1"/>
        <v>0</v>
      </c>
      <c r="Q133" s="192">
        <v>0</v>
      </c>
      <c r="R133" s="192">
        <f t="shared" si="2"/>
        <v>0</v>
      </c>
      <c r="S133" s="192">
        <v>0</v>
      </c>
      <c r="T133" s="192">
        <f t="shared" si="3"/>
        <v>0</v>
      </c>
      <c r="U133" s="193" t="s">
        <v>1</v>
      </c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4" t="s">
        <v>123</v>
      </c>
      <c r="AT133" s="194" t="s">
        <v>119</v>
      </c>
      <c r="AU133" s="194" t="s">
        <v>78</v>
      </c>
      <c r="AY133" s="13" t="s">
        <v>118</v>
      </c>
      <c r="BE133" s="195">
        <f t="shared" si="4"/>
        <v>0</v>
      </c>
      <c r="BF133" s="195">
        <f t="shared" si="5"/>
        <v>0</v>
      </c>
      <c r="BG133" s="195">
        <f t="shared" si="6"/>
        <v>0</v>
      </c>
      <c r="BH133" s="195">
        <f t="shared" si="7"/>
        <v>0</v>
      </c>
      <c r="BI133" s="195">
        <f t="shared" si="8"/>
        <v>0</v>
      </c>
      <c r="BJ133" s="13" t="s">
        <v>124</v>
      </c>
      <c r="BK133" s="195">
        <f t="shared" si="9"/>
        <v>0</v>
      </c>
      <c r="BL133" s="13" t="s">
        <v>123</v>
      </c>
      <c r="BM133" s="194" t="s">
        <v>142</v>
      </c>
    </row>
    <row r="134" spans="1:65" s="2" customFormat="1" ht="33" customHeight="1">
      <c r="A134" s="30"/>
      <c r="B134" s="31"/>
      <c r="C134" s="182" t="s">
        <v>143</v>
      </c>
      <c r="D134" s="182" t="s">
        <v>119</v>
      </c>
      <c r="E134" s="183" t="s">
        <v>144</v>
      </c>
      <c r="F134" s="184" t="s">
        <v>145</v>
      </c>
      <c r="G134" s="185" t="s">
        <v>122</v>
      </c>
      <c r="H134" s="186">
        <v>2829</v>
      </c>
      <c r="I134" s="187"/>
      <c r="J134" s="188">
        <f t="shared" si="0"/>
        <v>0</v>
      </c>
      <c r="K134" s="189"/>
      <c r="L134" s="35"/>
      <c r="M134" s="190" t="s">
        <v>1</v>
      </c>
      <c r="N134" s="191" t="s">
        <v>36</v>
      </c>
      <c r="O134" s="71"/>
      <c r="P134" s="192">
        <f t="shared" si="1"/>
        <v>0</v>
      </c>
      <c r="Q134" s="192">
        <v>0</v>
      </c>
      <c r="R134" s="192">
        <f t="shared" si="2"/>
        <v>0</v>
      </c>
      <c r="S134" s="192">
        <v>0</v>
      </c>
      <c r="T134" s="192">
        <f t="shared" si="3"/>
        <v>0</v>
      </c>
      <c r="U134" s="193" t="s">
        <v>1</v>
      </c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4" t="s">
        <v>123</v>
      </c>
      <c r="AT134" s="194" t="s">
        <v>119</v>
      </c>
      <c r="AU134" s="194" t="s">
        <v>78</v>
      </c>
      <c r="AY134" s="13" t="s">
        <v>118</v>
      </c>
      <c r="BE134" s="195">
        <f t="shared" si="4"/>
        <v>0</v>
      </c>
      <c r="BF134" s="195">
        <f t="shared" si="5"/>
        <v>0</v>
      </c>
      <c r="BG134" s="195">
        <f t="shared" si="6"/>
        <v>0</v>
      </c>
      <c r="BH134" s="195">
        <f t="shared" si="7"/>
        <v>0</v>
      </c>
      <c r="BI134" s="195">
        <f t="shared" si="8"/>
        <v>0</v>
      </c>
      <c r="BJ134" s="13" t="s">
        <v>124</v>
      </c>
      <c r="BK134" s="195">
        <f t="shared" si="9"/>
        <v>0</v>
      </c>
      <c r="BL134" s="13" t="s">
        <v>123</v>
      </c>
      <c r="BM134" s="194" t="s">
        <v>146</v>
      </c>
    </row>
    <row r="135" spans="1:65" s="2" customFormat="1" ht="37.799999999999997" customHeight="1">
      <c r="A135" s="30"/>
      <c r="B135" s="31"/>
      <c r="C135" s="182" t="s">
        <v>135</v>
      </c>
      <c r="D135" s="182" t="s">
        <v>119</v>
      </c>
      <c r="E135" s="183" t="s">
        <v>147</v>
      </c>
      <c r="F135" s="184" t="s">
        <v>148</v>
      </c>
      <c r="G135" s="185" t="s">
        <v>131</v>
      </c>
      <c r="H135" s="186">
        <v>685</v>
      </c>
      <c r="I135" s="187"/>
      <c r="J135" s="188">
        <f t="shared" si="0"/>
        <v>0</v>
      </c>
      <c r="K135" s="189"/>
      <c r="L135" s="35"/>
      <c r="M135" s="190" t="s">
        <v>1</v>
      </c>
      <c r="N135" s="191" t="s">
        <v>36</v>
      </c>
      <c r="O135" s="71"/>
      <c r="P135" s="192">
        <f t="shared" si="1"/>
        <v>0</v>
      </c>
      <c r="Q135" s="192">
        <v>0</v>
      </c>
      <c r="R135" s="192">
        <f t="shared" si="2"/>
        <v>0</v>
      </c>
      <c r="S135" s="192">
        <v>0</v>
      </c>
      <c r="T135" s="192">
        <f t="shared" si="3"/>
        <v>0</v>
      </c>
      <c r="U135" s="193" t="s">
        <v>1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4" t="s">
        <v>123</v>
      </c>
      <c r="AT135" s="194" t="s">
        <v>119</v>
      </c>
      <c r="AU135" s="194" t="s">
        <v>78</v>
      </c>
      <c r="AY135" s="13" t="s">
        <v>118</v>
      </c>
      <c r="BE135" s="195">
        <f t="shared" si="4"/>
        <v>0</v>
      </c>
      <c r="BF135" s="195">
        <f t="shared" si="5"/>
        <v>0</v>
      </c>
      <c r="BG135" s="195">
        <f t="shared" si="6"/>
        <v>0</v>
      </c>
      <c r="BH135" s="195">
        <f t="shared" si="7"/>
        <v>0</v>
      </c>
      <c r="BI135" s="195">
        <f t="shared" si="8"/>
        <v>0</v>
      </c>
      <c r="BJ135" s="13" t="s">
        <v>124</v>
      </c>
      <c r="BK135" s="195">
        <f t="shared" si="9"/>
        <v>0</v>
      </c>
      <c r="BL135" s="13" t="s">
        <v>123</v>
      </c>
      <c r="BM135" s="194" t="s">
        <v>149</v>
      </c>
    </row>
    <row r="136" spans="1:65" s="2" customFormat="1" ht="24.15" customHeight="1">
      <c r="A136" s="30"/>
      <c r="B136" s="31"/>
      <c r="C136" s="182" t="s">
        <v>150</v>
      </c>
      <c r="D136" s="182" t="s">
        <v>119</v>
      </c>
      <c r="E136" s="183" t="s">
        <v>151</v>
      </c>
      <c r="F136" s="184" t="s">
        <v>152</v>
      </c>
      <c r="G136" s="185" t="s">
        <v>131</v>
      </c>
      <c r="H136" s="186">
        <v>165</v>
      </c>
      <c r="I136" s="187"/>
      <c r="J136" s="188">
        <f t="shared" si="0"/>
        <v>0</v>
      </c>
      <c r="K136" s="189"/>
      <c r="L136" s="35"/>
      <c r="M136" s="190" t="s">
        <v>1</v>
      </c>
      <c r="N136" s="191" t="s">
        <v>36</v>
      </c>
      <c r="O136" s="71"/>
      <c r="P136" s="192">
        <f t="shared" si="1"/>
        <v>0</v>
      </c>
      <c r="Q136" s="192">
        <v>0</v>
      </c>
      <c r="R136" s="192">
        <f t="shared" si="2"/>
        <v>0</v>
      </c>
      <c r="S136" s="192">
        <v>0</v>
      </c>
      <c r="T136" s="192">
        <f t="shared" si="3"/>
        <v>0</v>
      </c>
      <c r="U136" s="193" t="s">
        <v>1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4" t="s">
        <v>123</v>
      </c>
      <c r="AT136" s="194" t="s">
        <v>119</v>
      </c>
      <c r="AU136" s="194" t="s">
        <v>78</v>
      </c>
      <c r="AY136" s="13" t="s">
        <v>118</v>
      </c>
      <c r="BE136" s="195">
        <f t="shared" si="4"/>
        <v>0</v>
      </c>
      <c r="BF136" s="195">
        <f t="shared" si="5"/>
        <v>0</v>
      </c>
      <c r="BG136" s="195">
        <f t="shared" si="6"/>
        <v>0</v>
      </c>
      <c r="BH136" s="195">
        <f t="shared" si="7"/>
        <v>0</v>
      </c>
      <c r="BI136" s="195">
        <f t="shared" si="8"/>
        <v>0</v>
      </c>
      <c r="BJ136" s="13" t="s">
        <v>124</v>
      </c>
      <c r="BK136" s="195">
        <f t="shared" si="9"/>
        <v>0</v>
      </c>
      <c r="BL136" s="13" t="s">
        <v>123</v>
      </c>
      <c r="BM136" s="194" t="s">
        <v>153</v>
      </c>
    </row>
    <row r="137" spans="1:65" s="2" customFormat="1" ht="24.15" customHeight="1">
      <c r="A137" s="30"/>
      <c r="B137" s="31"/>
      <c r="C137" s="182" t="s">
        <v>139</v>
      </c>
      <c r="D137" s="182" t="s">
        <v>119</v>
      </c>
      <c r="E137" s="183" t="s">
        <v>154</v>
      </c>
      <c r="F137" s="184" t="s">
        <v>155</v>
      </c>
      <c r="G137" s="185" t="s">
        <v>131</v>
      </c>
      <c r="H137" s="186">
        <v>8.32</v>
      </c>
      <c r="I137" s="187"/>
      <c r="J137" s="188">
        <f t="shared" si="0"/>
        <v>0</v>
      </c>
      <c r="K137" s="189"/>
      <c r="L137" s="35"/>
      <c r="M137" s="190" t="s">
        <v>1</v>
      </c>
      <c r="N137" s="191" t="s">
        <v>36</v>
      </c>
      <c r="O137" s="71"/>
      <c r="P137" s="192">
        <f t="shared" si="1"/>
        <v>0</v>
      </c>
      <c r="Q137" s="192">
        <v>0</v>
      </c>
      <c r="R137" s="192">
        <f t="shared" si="2"/>
        <v>0</v>
      </c>
      <c r="S137" s="192">
        <v>0</v>
      </c>
      <c r="T137" s="192">
        <f t="shared" si="3"/>
        <v>0</v>
      </c>
      <c r="U137" s="193" t="s">
        <v>1</v>
      </c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4" t="s">
        <v>123</v>
      </c>
      <c r="AT137" s="194" t="s">
        <v>119</v>
      </c>
      <c r="AU137" s="194" t="s">
        <v>78</v>
      </c>
      <c r="AY137" s="13" t="s">
        <v>118</v>
      </c>
      <c r="BE137" s="195">
        <f t="shared" si="4"/>
        <v>0</v>
      </c>
      <c r="BF137" s="195">
        <f t="shared" si="5"/>
        <v>0</v>
      </c>
      <c r="BG137" s="195">
        <f t="shared" si="6"/>
        <v>0</v>
      </c>
      <c r="BH137" s="195">
        <f t="shared" si="7"/>
        <v>0</v>
      </c>
      <c r="BI137" s="195">
        <f t="shared" si="8"/>
        <v>0</v>
      </c>
      <c r="BJ137" s="13" t="s">
        <v>124</v>
      </c>
      <c r="BK137" s="195">
        <f t="shared" si="9"/>
        <v>0</v>
      </c>
      <c r="BL137" s="13" t="s">
        <v>123</v>
      </c>
      <c r="BM137" s="194" t="s">
        <v>7</v>
      </c>
    </row>
    <row r="138" spans="1:65" s="2" customFormat="1" ht="16.5" customHeight="1">
      <c r="A138" s="30"/>
      <c r="B138" s="31"/>
      <c r="C138" s="196" t="s">
        <v>156</v>
      </c>
      <c r="D138" s="196" t="s">
        <v>157</v>
      </c>
      <c r="E138" s="197" t="s">
        <v>158</v>
      </c>
      <c r="F138" s="198" t="s">
        <v>159</v>
      </c>
      <c r="G138" s="199" t="s">
        <v>160</v>
      </c>
      <c r="H138" s="200">
        <v>15.725</v>
      </c>
      <c r="I138" s="201"/>
      <c r="J138" s="202">
        <f t="shared" si="0"/>
        <v>0</v>
      </c>
      <c r="K138" s="203"/>
      <c r="L138" s="204"/>
      <c r="M138" s="205" t="s">
        <v>1</v>
      </c>
      <c r="N138" s="206" t="s">
        <v>36</v>
      </c>
      <c r="O138" s="71"/>
      <c r="P138" s="192">
        <f t="shared" si="1"/>
        <v>0</v>
      </c>
      <c r="Q138" s="192">
        <v>0</v>
      </c>
      <c r="R138" s="192">
        <f t="shared" si="2"/>
        <v>0</v>
      </c>
      <c r="S138" s="192">
        <v>0</v>
      </c>
      <c r="T138" s="192">
        <f t="shared" si="3"/>
        <v>0</v>
      </c>
      <c r="U138" s="193" t="s">
        <v>1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4" t="s">
        <v>135</v>
      </c>
      <c r="AT138" s="194" t="s">
        <v>157</v>
      </c>
      <c r="AU138" s="194" t="s">
        <v>78</v>
      </c>
      <c r="AY138" s="13" t="s">
        <v>118</v>
      </c>
      <c r="BE138" s="195">
        <f t="shared" si="4"/>
        <v>0</v>
      </c>
      <c r="BF138" s="195">
        <f t="shared" si="5"/>
        <v>0</v>
      </c>
      <c r="BG138" s="195">
        <f t="shared" si="6"/>
        <v>0</v>
      </c>
      <c r="BH138" s="195">
        <f t="shared" si="7"/>
        <v>0</v>
      </c>
      <c r="BI138" s="195">
        <f t="shared" si="8"/>
        <v>0</v>
      </c>
      <c r="BJ138" s="13" t="s">
        <v>124</v>
      </c>
      <c r="BK138" s="195">
        <f t="shared" si="9"/>
        <v>0</v>
      </c>
      <c r="BL138" s="13" t="s">
        <v>123</v>
      </c>
      <c r="BM138" s="194" t="s">
        <v>161</v>
      </c>
    </row>
    <row r="139" spans="1:65" s="2" customFormat="1" ht="24.15" customHeight="1">
      <c r="A139" s="30"/>
      <c r="B139" s="31"/>
      <c r="C139" s="182" t="s">
        <v>142</v>
      </c>
      <c r="D139" s="182" t="s">
        <v>119</v>
      </c>
      <c r="E139" s="183" t="s">
        <v>162</v>
      </c>
      <c r="F139" s="184" t="s">
        <v>163</v>
      </c>
      <c r="G139" s="185" t="s">
        <v>164</v>
      </c>
      <c r="H139" s="186">
        <v>188</v>
      </c>
      <c r="I139" s="187"/>
      <c r="J139" s="188">
        <f t="shared" si="0"/>
        <v>0</v>
      </c>
      <c r="K139" s="189"/>
      <c r="L139" s="35"/>
      <c r="M139" s="190" t="s">
        <v>1</v>
      </c>
      <c r="N139" s="191" t="s">
        <v>36</v>
      </c>
      <c r="O139" s="71"/>
      <c r="P139" s="192">
        <f t="shared" si="1"/>
        <v>0</v>
      </c>
      <c r="Q139" s="192">
        <v>0</v>
      </c>
      <c r="R139" s="192">
        <f t="shared" si="2"/>
        <v>0</v>
      </c>
      <c r="S139" s="192">
        <v>0</v>
      </c>
      <c r="T139" s="192">
        <f t="shared" si="3"/>
        <v>0</v>
      </c>
      <c r="U139" s="193" t="s">
        <v>1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4" t="s">
        <v>123</v>
      </c>
      <c r="AT139" s="194" t="s">
        <v>119</v>
      </c>
      <c r="AU139" s="194" t="s">
        <v>78</v>
      </c>
      <c r="AY139" s="13" t="s">
        <v>118</v>
      </c>
      <c r="BE139" s="195">
        <f t="shared" si="4"/>
        <v>0</v>
      </c>
      <c r="BF139" s="195">
        <f t="shared" si="5"/>
        <v>0</v>
      </c>
      <c r="BG139" s="195">
        <f t="shared" si="6"/>
        <v>0</v>
      </c>
      <c r="BH139" s="195">
        <f t="shared" si="7"/>
        <v>0</v>
      </c>
      <c r="BI139" s="195">
        <f t="shared" si="8"/>
        <v>0</v>
      </c>
      <c r="BJ139" s="13" t="s">
        <v>124</v>
      </c>
      <c r="BK139" s="195">
        <f t="shared" si="9"/>
        <v>0</v>
      </c>
      <c r="BL139" s="13" t="s">
        <v>123</v>
      </c>
      <c r="BM139" s="194" t="s">
        <v>165</v>
      </c>
    </row>
    <row r="140" spans="1:65" s="11" customFormat="1" ht="25.95" customHeight="1">
      <c r="B140" s="168"/>
      <c r="C140" s="169"/>
      <c r="D140" s="170" t="s">
        <v>69</v>
      </c>
      <c r="E140" s="171" t="s">
        <v>124</v>
      </c>
      <c r="F140" s="171" t="s">
        <v>166</v>
      </c>
      <c r="G140" s="169"/>
      <c r="H140" s="169"/>
      <c r="I140" s="172"/>
      <c r="J140" s="173">
        <f>BK140</f>
        <v>0</v>
      </c>
      <c r="K140" s="169"/>
      <c r="L140" s="174"/>
      <c r="M140" s="175"/>
      <c r="N140" s="176"/>
      <c r="O140" s="176"/>
      <c r="P140" s="177">
        <f>SUM(P141:P143)</f>
        <v>0</v>
      </c>
      <c r="Q140" s="176"/>
      <c r="R140" s="177">
        <f>SUM(R141:R143)</f>
        <v>0</v>
      </c>
      <c r="S140" s="176"/>
      <c r="T140" s="177">
        <f>SUM(T141:T143)</f>
        <v>0</v>
      </c>
      <c r="U140" s="178"/>
      <c r="AR140" s="179" t="s">
        <v>78</v>
      </c>
      <c r="AT140" s="180" t="s">
        <v>69</v>
      </c>
      <c r="AU140" s="180" t="s">
        <v>70</v>
      </c>
      <c r="AY140" s="179" t="s">
        <v>118</v>
      </c>
      <c r="BK140" s="181">
        <f>SUM(BK141:BK143)</f>
        <v>0</v>
      </c>
    </row>
    <row r="141" spans="1:65" s="2" customFormat="1" ht="16.5" customHeight="1">
      <c r="A141" s="30"/>
      <c r="B141" s="31"/>
      <c r="C141" s="182" t="s">
        <v>167</v>
      </c>
      <c r="D141" s="182" t="s">
        <v>119</v>
      </c>
      <c r="E141" s="183" t="s">
        <v>168</v>
      </c>
      <c r="F141" s="184" t="s">
        <v>169</v>
      </c>
      <c r="G141" s="185" t="s">
        <v>131</v>
      </c>
      <c r="H141" s="186">
        <v>1.8</v>
      </c>
      <c r="I141" s="187"/>
      <c r="J141" s="188">
        <f>ROUND(I141*H141,2)</f>
        <v>0</v>
      </c>
      <c r="K141" s="189"/>
      <c r="L141" s="35"/>
      <c r="M141" s="190" t="s">
        <v>1</v>
      </c>
      <c r="N141" s="191" t="s">
        <v>36</v>
      </c>
      <c r="O141" s="71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2">
        <f>S141*H141</f>
        <v>0</v>
      </c>
      <c r="U141" s="193" t="s">
        <v>1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4" t="s">
        <v>123</v>
      </c>
      <c r="AT141" s="194" t="s">
        <v>119</v>
      </c>
      <c r="AU141" s="194" t="s">
        <v>78</v>
      </c>
      <c r="AY141" s="13" t="s">
        <v>118</v>
      </c>
      <c r="BE141" s="195">
        <f>IF(N141="základná",J141,0)</f>
        <v>0</v>
      </c>
      <c r="BF141" s="195">
        <f>IF(N141="znížená",J141,0)</f>
        <v>0</v>
      </c>
      <c r="BG141" s="195">
        <f>IF(N141="zákl. prenesená",J141,0)</f>
        <v>0</v>
      </c>
      <c r="BH141" s="195">
        <f>IF(N141="zníž. prenesená",J141,0)</f>
        <v>0</v>
      </c>
      <c r="BI141" s="195">
        <f>IF(N141="nulová",J141,0)</f>
        <v>0</v>
      </c>
      <c r="BJ141" s="13" t="s">
        <v>124</v>
      </c>
      <c r="BK141" s="195">
        <f>ROUND(I141*H141,2)</f>
        <v>0</v>
      </c>
      <c r="BL141" s="13" t="s">
        <v>123</v>
      </c>
      <c r="BM141" s="194" t="s">
        <v>170</v>
      </c>
    </row>
    <row r="142" spans="1:65" s="2" customFormat="1" ht="21.75" customHeight="1">
      <c r="A142" s="30"/>
      <c r="B142" s="31"/>
      <c r="C142" s="182" t="s">
        <v>146</v>
      </c>
      <c r="D142" s="182" t="s">
        <v>119</v>
      </c>
      <c r="E142" s="183" t="s">
        <v>171</v>
      </c>
      <c r="F142" s="184" t="s">
        <v>172</v>
      </c>
      <c r="G142" s="185" t="s">
        <v>122</v>
      </c>
      <c r="H142" s="186">
        <v>13.8</v>
      </c>
      <c r="I142" s="187"/>
      <c r="J142" s="188">
        <f>ROUND(I142*H142,2)</f>
        <v>0</v>
      </c>
      <c r="K142" s="189"/>
      <c r="L142" s="35"/>
      <c r="M142" s="190" t="s">
        <v>1</v>
      </c>
      <c r="N142" s="191" t="s">
        <v>36</v>
      </c>
      <c r="O142" s="71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2">
        <f>S142*H142</f>
        <v>0</v>
      </c>
      <c r="U142" s="193" t="s">
        <v>1</v>
      </c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94" t="s">
        <v>123</v>
      </c>
      <c r="AT142" s="194" t="s">
        <v>119</v>
      </c>
      <c r="AU142" s="194" t="s">
        <v>78</v>
      </c>
      <c r="AY142" s="13" t="s">
        <v>118</v>
      </c>
      <c r="BE142" s="195">
        <f>IF(N142="základná",J142,0)</f>
        <v>0</v>
      </c>
      <c r="BF142" s="195">
        <f>IF(N142="znížená",J142,0)</f>
        <v>0</v>
      </c>
      <c r="BG142" s="195">
        <f>IF(N142="zákl. prenesená",J142,0)</f>
        <v>0</v>
      </c>
      <c r="BH142" s="195">
        <f>IF(N142="zníž. prenesená",J142,0)</f>
        <v>0</v>
      </c>
      <c r="BI142" s="195">
        <f>IF(N142="nulová",J142,0)</f>
        <v>0</v>
      </c>
      <c r="BJ142" s="13" t="s">
        <v>124</v>
      </c>
      <c r="BK142" s="195">
        <f>ROUND(I142*H142,2)</f>
        <v>0</v>
      </c>
      <c r="BL142" s="13" t="s">
        <v>123</v>
      </c>
      <c r="BM142" s="194" t="s">
        <v>173</v>
      </c>
    </row>
    <row r="143" spans="1:65" s="2" customFormat="1" ht="24.15" customHeight="1">
      <c r="A143" s="30"/>
      <c r="B143" s="31"/>
      <c r="C143" s="182" t="s">
        <v>174</v>
      </c>
      <c r="D143" s="182" t="s">
        <v>119</v>
      </c>
      <c r="E143" s="183" t="s">
        <v>175</v>
      </c>
      <c r="F143" s="184" t="s">
        <v>176</v>
      </c>
      <c r="G143" s="185" t="s">
        <v>122</v>
      </c>
      <c r="H143" s="186">
        <v>13.8</v>
      </c>
      <c r="I143" s="187"/>
      <c r="J143" s="188">
        <f>ROUND(I143*H143,2)</f>
        <v>0</v>
      </c>
      <c r="K143" s="189"/>
      <c r="L143" s="35"/>
      <c r="M143" s="190" t="s">
        <v>1</v>
      </c>
      <c r="N143" s="191" t="s">
        <v>36</v>
      </c>
      <c r="O143" s="71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2">
        <f>S143*H143</f>
        <v>0</v>
      </c>
      <c r="U143" s="193" t="s">
        <v>1</v>
      </c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4" t="s">
        <v>123</v>
      </c>
      <c r="AT143" s="194" t="s">
        <v>119</v>
      </c>
      <c r="AU143" s="194" t="s">
        <v>78</v>
      </c>
      <c r="AY143" s="13" t="s">
        <v>118</v>
      </c>
      <c r="BE143" s="195">
        <f>IF(N143="základná",J143,0)</f>
        <v>0</v>
      </c>
      <c r="BF143" s="195">
        <f>IF(N143="znížená",J143,0)</f>
        <v>0</v>
      </c>
      <c r="BG143" s="195">
        <f>IF(N143="zákl. prenesená",J143,0)</f>
        <v>0</v>
      </c>
      <c r="BH143" s="195">
        <f>IF(N143="zníž. prenesená",J143,0)</f>
        <v>0</v>
      </c>
      <c r="BI143" s="195">
        <f>IF(N143="nulová",J143,0)</f>
        <v>0</v>
      </c>
      <c r="BJ143" s="13" t="s">
        <v>124</v>
      </c>
      <c r="BK143" s="195">
        <f>ROUND(I143*H143,2)</f>
        <v>0</v>
      </c>
      <c r="BL143" s="13" t="s">
        <v>123</v>
      </c>
      <c r="BM143" s="194" t="s">
        <v>177</v>
      </c>
    </row>
    <row r="144" spans="1:65" s="11" customFormat="1" ht="25.95" customHeight="1">
      <c r="B144" s="168"/>
      <c r="C144" s="169"/>
      <c r="D144" s="170" t="s">
        <v>69</v>
      </c>
      <c r="E144" s="171" t="s">
        <v>123</v>
      </c>
      <c r="F144" s="171" t="s">
        <v>178</v>
      </c>
      <c r="G144" s="169"/>
      <c r="H144" s="169"/>
      <c r="I144" s="172"/>
      <c r="J144" s="173">
        <f>BK144</f>
        <v>0</v>
      </c>
      <c r="K144" s="169"/>
      <c r="L144" s="174"/>
      <c r="M144" s="175"/>
      <c r="N144" s="176"/>
      <c r="O144" s="176"/>
      <c r="P144" s="177">
        <f>SUM(P145:P147)</f>
        <v>0</v>
      </c>
      <c r="Q144" s="176"/>
      <c r="R144" s="177">
        <f>SUM(R145:R147)</f>
        <v>0</v>
      </c>
      <c r="S144" s="176"/>
      <c r="T144" s="177">
        <f>SUM(T145:T147)</f>
        <v>0</v>
      </c>
      <c r="U144" s="178"/>
      <c r="AR144" s="179" t="s">
        <v>78</v>
      </c>
      <c r="AT144" s="180" t="s">
        <v>69</v>
      </c>
      <c r="AU144" s="180" t="s">
        <v>70</v>
      </c>
      <c r="AY144" s="179" t="s">
        <v>118</v>
      </c>
      <c r="BK144" s="181">
        <f>SUM(BK145:BK147)</f>
        <v>0</v>
      </c>
    </row>
    <row r="145" spans="1:65" s="2" customFormat="1" ht="24.15" customHeight="1">
      <c r="A145" s="30"/>
      <c r="B145" s="31"/>
      <c r="C145" s="182" t="s">
        <v>149</v>
      </c>
      <c r="D145" s="182" t="s">
        <v>119</v>
      </c>
      <c r="E145" s="183" t="s">
        <v>179</v>
      </c>
      <c r="F145" s="184" t="s">
        <v>180</v>
      </c>
      <c r="G145" s="185" t="s">
        <v>122</v>
      </c>
      <c r="H145" s="186">
        <v>24</v>
      </c>
      <c r="I145" s="187"/>
      <c r="J145" s="188">
        <f>ROUND(I145*H145,2)</f>
        <v>0</v>
      </c>
      <c r="K145" s="189"/>
      <c r="L145" s="35"/>
      <c r="M145" s="190" t="s">
        <v>1</v>
      </c>
      <c r="N145" s="191" t="s">
        <v>36</v>
      </c>
      <c r="O145" s="71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2">
        <f>S145*H145</f>
        <v>0</v>
      </c>
      <c r="U145" s="193" t="s">
        <v>1</v>
      </c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4" t="s">
        <v>123</v>
      </c>
      <c r="AT145" s="194" t="s">
        <v>119</v>
      </c>
      <c r="AU145" s="194" t="s">
        <v>78</v>
      </c>
      <c r="AY145" s="13" t="s">
        <v>118</v>
      </c>
      <c r="BE145" s="195">
        <f>IF(N145="základná",J145,0)</f>
        <v>0</v>
      </c>
      <c r="BF145" s="195">
        <f>IF(N145="znížená",J145,0)</f>
        <v>0</v>
      </c>
      <c r="BG145" s="195">
        <f>IF(N145="zákl. prenesená",J145,0)</f>
        <v>0</v>
      </c>
      <c r="BH145" s="195">
        <f>IF(N145="zníž. prenesená",J145,0)</f>
        <v>0</v>
      </c>
      <c r="BI145" s="195">
        <f>IF(N145="nulová",J145,0)</f>
        <v>0</v>
      </c>
      <c r="BJ145" s="13" t="s">
        <v>124</v>
      </c>
      <c r="BK145" s="195">
        <f>ROUND(I145*H145,2)</f>
        <v>0</v>
      </c>
      <c r="BL145" s="13" t="s">
        <v>123</v>
      </c>
      <c r="BM145" s="194" t="s">
        <v>181</v>
      </c>
    </row>
    <row r="146" spans="1:65" s="2" customFormat="1" ht="21.75" customHeight="1">
      <c r="A146" s="30"/>
      <c r="B146" s="31"/>
      <c r="C146" s="182" t="s">
        <v>182</v>
      </c>
      <c r="D146" s="182" t="s">
        <v>119</v>
      </c>
      <c r="E146" s="183" t="s">
        <v>183</v>
      </c>
      <c r="F146" s="184" t="s">
        <v>184</v>
      </c>
      <c r="G146" s="185" t="s">
        <v>122</v>
      </c>
      <c r="H146" s="186">
        <v>24</v>
      </c>
      <c r="I146" s="187"/>
      <c r="J146" s="188">
        <f>ROUND(I146*H146,2)</f>
        <v>0</v>
      </c>
      <c r="K146" s="189"/>
      <c r="L146" s="35"/>
      <c r="M146" s="190" t="s">
        <v>1</v>
      </c>
      <c r="N146" s="191" t="s">
        <v>36</v>
      </c>
      <c r="O146" s="71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2">
        <f>S146*H146</f>
        <v>0</v>
      </c>
      <c r="U146" s="193" t="s">
        <v>1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4" t="s">
        <v>123</v>
      </c>
      <c r="AT146" s="194" t="s">
        <v>119</v>
      </c>
      <c r="AU146" s="194" t="s">
        <v>78</v>
      </c>
      <c r="AY146" s="13" t="s">
        <v>118</v>
      </c>
      <c r="BE146" s="195">
        <f>IF(N146="základná",J146,0)</f>
        <v>0</v>
      </c>
      <c r="BF146" s="195">
        <f>IF(N146="znížená",J146,0)</f>
        <v>0</v>
      </c>
      <c r="BG146" s="195">
        <f>IF(N146="zákl. prenesená",J146,0)</f>
        <v>0</v>
      </c>
      <c r="BH146" s="195">
        <f>IF(N146="zníž. prenesená",J146,0)</f>
        <v>0</v>
      </c>
      <c r="BI146" s="195">
        <f>IF(N146="nulová",J146,0)</f>
        <v>0</v>
      </c>
      <c r="BJ146" s="13" t="s">
        <v>124</v>
      </c>
      <c r="BK146" s="195">
        <f>ROUND(I146*H146,2)</f>
        <v>0</v>
      </c>
      <c r="BL146" s="13" t="s">
        <v>123</v>
      </c>
      <c r="BM146" s="194" t="s">
        <v>185</v>
      </c>
    </row>
    <row r="147" spans="1:65" s="2" customFormat="1" ht="24.15" customHeight="1">
      <c r="A147" s="30"/>
      <c r="B147" s="31"/>
      <c r="C147" s="182" t="s">
        <v>153</v>
      </c>
      <c r="D147" s="182" t="s">
        <v>119</v>
      </c>
      <c r="E147" s="183" t="s">
        <v>186</v>
      </c>
      <c r="F147" s="184" t="s">
        <v>187</v>
      </c>
      <c r="G147" s="185" t="s">
        <v>122</v>
      </c>
      <c r="H147" s="186">
        <v>24</v>
      </c>
      <c r="I147" s="187"/>
      <c r="J147" s="188">
        <f>ROUND(I147*H147,2)</f>
        <v>0</v>
      </c>
      <c r="K147" s="189"/>
      <c r="L147" s="35"/>
      <c r="M147" s="190" t="s">
        <v>1</v>
      </c>
      <c r="N147" s="191" t="s">
        <v>36</v>
      </c>
      <c r="O147" s="71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2">
        <f>S147*H147</f>
        <v>0</v>
      </c>
      <c r="U147" s="193" t="s">
        <v>1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4" t="s">
        <v>123</v>
      </c>
      <c r="AT147" s="194" t="s">
        <v>119</v>
      </c>
      <c r="AU147" s="194" t="s">
        <v>78</v>
      </c>
      <c r="AY147" s="13" t="s">
        <v>118</v>
      </c>
      <c r="BE147" s="195">
        <f>IF(N147="základná",J147,0)</f>
        <v>0</v>
      </c>
      <c r="BF147" s="195">
        <f>IF(N147="znížená",J147,0)</f>
        <v>0</v>
      </c>
      <c r="BG147" s="195">
        <f>IF(N147="zákl. prenesená",J147,0)</f>
        <v>0</v>
      </c>
      <c r="BH147" s="195">
        <f>IF(N147="zníž. prenesená",J147,0)</f>
        <v>0</v>
      </c>
      <c r="BI147" s="195">
        <f>IF(N147="nulová",J147,0)</f>
        <v>0</v>
      </c>
      <c r="BJ147" s="13" t="s">
        <v>124</v>
      </c>
      <c r="BK147" s="195">
        <f>ROUND(I147*H147,2)</f>
        <v>0</v>
      </c>
      <c r="BL147" s="13" t="s">
        <v>123</v>
      </c>
      <c r="BM147" s="194" t="s">
        <v>188</v>
      </c>
    </row>
    <row r="148" spans="1:65" s="11" customFormat="1" ht="25.95" customHeight="1">
      <c r="B148" s="168"/>
      <c r="C148" s="169"/>
      <c r="D148" s="170" t="s">
        <v>69</v>
      </c>
      <c r="E148" s="171" t="s">
        <v>136</v>
      </c>
      <c r="F148" s="171" t="s">
        <v>189</v>
      </c>
      <c r="G148" s="169"/>
      <c r="H148" s="169"/>
      <c r="I148" s="172"/>
      <c r="J148" s="173">
        <f>BK148</f>
        <v>0</v>
      </c>
      <c r="K148" s="169"/>
      <c r="L148" s="174"/>
      <c r="M148" s="175"/>
      <c r="N148" s="176"/>
      <c r="O148" s="176"/>
      <c r="P148" s="177">
        <f>SUM(P149:P162)</f>
        <v>0</v>
      </c>
      <c r="Q148" s="176"/>
      <c r="R148" s="177">
        <f>SUM(R149:R162)</f>
        <v>0</v>
      </c>
      <c r="S148" s="176"/>
      <c r="T148" s="177">
        <f>SUM(T149:T162)</f>
        <v>0</v>
      </c>
      <c r="U148" s="178"/>
      <c r="AR148" s="179" t="s">
        <v>78</v>
      </c>
      <c r="AT148" s="180" t="s">
        <v>69</v>
      </c>
      <c r="AU148" s="180" t="s">
        <v>70</v>
      </c>
      <c r="AY148" s="179" t="s">
        <v>118</v>
      </c>
      <c r="BK148" s="181">
        <f>SUM(BK149:BK162)</f>
        <v>0</v>
      </c>
    </row>
    <row r="149" spans="1:65" s="2" customFormat="1" ht="37.799999999999997" customHeight="1">
      <c r="A149" s="30"/>
      <c r="B149" s="31"/>
      <c r="C149" s="182" t="s">
        <v>190</v>
      </c>
      <c r="D149" s="182" t="s">
        <v>119</v>
      </c>
      <c r="E149" s="183" t="s">
        <v>191</v>
      </c>
      <c r="F149" s="184" t="s">
        <v>192</v>
      </c>
      <c r="G149" s="185" t="s">
        <v>122</v>
      </c>
      <c r="H149" s="186">
        <v>2240.1</v>
      </c>
      <c r="I149" s="187"/>
      <c r="J149" s="188">
        <f t="shared" ref="J149:J162" si="10">ROUND(I149*H149,2)</f>
        <v>0</v>
      </c>
      <c r="K149" s="189"/>
      <c r="L149" s="35"/>
      <c r="M149" s="190" t="s">
        <v>1</v>
      </c>
      <c r="N149" s="191" t="s">
        <v>36</v>
      </c>
      <c r="O149" s="71"/>
      <c r="P149" s="192">
        <f t="shared" ref="P149:P162" si="11">O149*H149</f>
        <v>0</v>
      </c>
      <c r="Q149" s="192">
        <v>0</v>
      </c>
      <c r="R149" s="192">
        <f t="shared" ref="R149:R162" si="12">Q149*H149</f>
        <v>0</v>
      </c>
      <c r="S149" s="192">
        <v>0</v>
      </c>
      <c r="T149" s="192">
        <f t="shared" ref="T149:T162" si="13">S149*H149</f>
        <v>0</v>
      </c>
      <c r="U149" s="193" t="s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94" t="s">
        <v>123</v>
      </c>
      <c r="AT149" s="194" t="s">
        <v>119</v>
      </c>
      <c r="AU149" s="194" t="s">
        <v>78</v>
      </c>
      <c r="AY149" s="13" t="s">
        <v>118</v>
      </c>
      <c r="BE149" s="195">
        <f t="shared" ref="BE149:BE162" si="14">IF(N149="základná",J149,0)</f>
        <v>0</v>
      </c>
      <c r="BF149" s="195">
        <f t="shared" ref="BF149:BF162" si="15">IF(N149="znížená",J149,0)</f>
        <v>0</v>
      </c>
      <c r="BG149" s="195">
        <f t="shared" ref="BG149:BG162" si="16">IF(N149="zákl. prenesená",J149,0)</f>
        <v>0</v>
      </c>
      <c r="BH149" s="195">
        <f t="shared" ref="BH149:BH162" si="17">IF(N149="zníž. prenesená",J149,0)</f>
        <v>0</v>
      </c>
      <c r="BI149" s="195">
        <f t="shared" ref="BI149:BI162" si="18">IF(N149="nulová",J149,0)</f>
        <v>0</v>
      </c>
      <c r="BJ149" s="13" t="s">
        <v>124</v>
      </c>
      <c r="BK149" s="195">
        <f t="shared" ref="BK149:BK162" si="19">ROUND(I149*H149,2)</f>
        <v>0</v>
      </c>
      <c r="BL149" s="13" t="s">
        <v>123</v>
      </c>
      <c r="BM149" s="194" t="s">
        <v>193</v>
      </c>
    </row>
    <row r="150" spans="1:65" s="2" customFormat="1" ht="33" customHeight="1">
      <c r="A150" s="30"/>
      <c r="B150" s="31"/>
      <c r="C150" s="182" t="s">
        <v>7</v>
      </c>
      <c r="D150" s="182" t="s">
        <v>119</v>
      </c>
      <c r="E150" s="183" t="s">
        <v>194</v>
      </c>
      <c r="F150" s="184" t="s">
        <v>195</v>
      </c>
      <c r="G150" s="185" t="s">
        <v>122</v>
      </c>
      <c r="H150" s="186">
        <v>530</v>
      </c>
      <c r="I150" s="187"/>
      <c r="J150" s="188">
        <f t="shared" si="10"/>
        <v>0</v>
      </c>
      <c r="K150" s="189"/>
      <c r="L150" s="35"/>
      <c r="M150" s="190" t="s">
        <v>1</v>
      </c>
      <c r="N150" s="191" t="s">
        <v>36</v>
      </c>
      <c r="O150" s="71"/>
      <c r="P150" s="192">
        <f t="shared" si="11"/>
        <v>0</v>
      </c>
      <c r="Q150" s="192">
        <v>0</v>
      </c>
      <c r="R150" s="192">
        <f t="shared" si="12"/>
        <v>0</v>
      </c>
      <c r="S150" s="192">
        <v>0</v>
      </c>
      <c r="T150" s="192">
        <f t="shared" si="13"/>
        <v>0</v>
      </c>
      <c r="U150" s="193" t="s">
        <v>1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94" t="s">
        <v>123</v>
      </c>
      <c r="AT150" s="194" t="s">
        <v>119</v>
      </c>
      <c r="AU150" s="194" t="s">
        <v>78</v>
      </c>
      <c r="AY150" s="13" t="s">
        <v>118</v>
      </c>
      <c r="BE150" s="195">
        <f t="shared" si="14"/>
        <v>0</v>
      </c>
      <c r="BF150" s="195">
        <f t="shared" si="15"/>
        <v>0</v>
      </c>
      <c r="BG150" s="195">
        <f t="shared" si="16"/>
        <v>0</v>
      </c>
      <c r="BH150" s="195">
        <f t="shared" si="17"/>
        <v>0</v>
      </c>
      <c r="BI150" s="195">
        <f t="shared" si="18"/>
        <v>0</v>
      </c>
      <c r="BJ150" s="13" t="s">
        <v>124</v>
      </c>
      <c r="BK150" s="195">
        <f t="shared" si="19"/>
        <v>0</v>
      </c>
      <c r="BL150" s="13" t="s">
        <v>123</v>
      </c>
      <c r="BM150" s="194" t="s">
        <v>196</v>
      </c>
    </row>
    <row r="151" spans="1:65" s="2" customFormat="1" ht="33" customHeight="1">
      <c r="A151" s="30"/>
      <c r="B151" s="31"/>
      <c r="C151" s="182" t="s">
        <v>197</v>
      </c>
      <c r="D151" s="182" t="s">
        <v>119</v>
      </c>
      <c r="E151" s="183" t="s">
        <v>198</v>
      </c>
      <c r="F151" s="184" t="s">
        <v>199</v>
      </c>
      <c r="G151" s="185" t="s">
        <v>122</v>
      </c>
      <c r="H151" s="186">
        <v>19707.599999999999</v>
      </c>
      <c r="I151" s="187"/>
      <c r="J151" s="188">
        <f t="shared" si="10"/>
        <v>0</v>
      </c>
      <c r="K151" s="189"/>
      <c r="L151" s="35"/>
      <c r="M151" s="190" t="s">
        <v>1</v>
      </c>
      <c r="N151" s="191" t="s">
        <v>36</v>
      </c>
      <c r="O151" s="71"/>
      <c r="P151" s="192">
        <f t="shared" si="11"/>
        <v>0</v>
      </c>
      <c r="Q151" s="192">
        <v>0</v>
      </c>
      <c r="R151" s="192">
        <f t="shared" si="12"/>
        <v>0</v>
      </c>
      <c r="S151" s="192">
        <v>0</v>
      </c>
      <c r="T151" s="192">
        <f t="shared" si="13"/>
        <v>0</v>
      </c>
      <c r="U151" s="193" t="s">
        <v>1</v>
      </c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4" t="s">
        <v>123</v>
      </c>
      <c r="AT151" s="194" t="s">
        <v>119</v>
      </c>
      <c r="AU151" s="194" t="s">
        <v>78</v>
      </c>
      <c r="AY151" s="13" t="s">
        <v>118</v>
      </c>
      <c r="BE151" s="195">
        <f t="shared" si="14"/>
        <v>0</v>
      </c>
      <c r="BF151" s="195">
        <f t="shared" si="15"/>
        <v>0</v>
      </c>
      <c r="BG151" s="195">
        <f t="shared" si="16"/>
        <v>0</v>
      </c>
      <c r="BH151" s="195">
        <f t="shared" si="17"/>
        <v>0</v>
      </c>
      <c r="BI151" s="195">
        <f t="shared" si="18"/>
        <v>0</v>
      </c>
      <c r="BJ151" s="13" t="s">
        <v>124</v>
      </c>
      <c r="BK151" s="195">
        <f t="shared" si="19"/>
        <v>0</v>
      </c>
      <c r="BL151" s="13" t="s">
        <v>123</v>
      </c>
      <c r="BM151" s="194" t="s">
        <v>200</v>
      </c>
    </row>
    <row r="152" spans="1:65" s="2" customFormat="1" ht="24.15" customHeight="1">
      <c r="A152" s="30"/>
      <c r="B152" s="31"/>
      <c r="C152" s="182" t="s">
        <v>161</v>
      </c>
      <c r="D152" s="182" t="s">
        <v>119</v>
      </c>
      <c r="E152" s="183" t="s">
        <v>201</v>
      </c>
      <c r="F152" s="184" t="s">
        <v>202</v>
      </c>
      <c r="G152" s="185" t="s">
        <v>122</v>
      </c>
      <c r="H152" s="186">
        <v>20982.17</v>
      </c>
      <c r="I152" s="187"/>
      <c r="J152" s="188">
        <f t="shared" si="10"/>
        <v>0</v>
      </c>
      <c r="K152" s="189"/>
      <c r="L152" s="35"/>
      <c r="M152" s="190" t="s">
        <v>1</v>
      </c>
      <c r="N152" s="191" t="s">
        <v>36</v>
      </c>
      <c r="O152" s="71"/>
      <c r="P152" s="192">
        <f t="shared" si="11"/>
        <v>0</v>
      </c>
      <c r="Q152" s="192">
        <v>0</v>
      </c>
      <c r="R152" s="192">
        <f t="shared" si="12"/>
        <v>0</v>
      </c>
      <c r="S152" s="192">
        <v>0</v>
      </c>
      <c r="T152" s="192">
        <f t="shared" si="13"/>
        <v>0</v>
      </c>
      <c r="U152" s="193" t="s">
        <v>1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4" t="s">
        <v>123</v>
      </c>
      <c r="AT152" s="194" t="s">
        <v>119</v>
      </c>
      <c r="AU152" s="194" t="s">
        <v>78</v>
      </c>
      <c r="AY152" s="13" t="s">
        <v>118</v>
      </c>
      <c r="BE152" s="195">
        <f t="shared" si="14"/>
        <v>0</v>
      </c>
      <c r="BF152" s="195">
        <f t="shared" si="15"/>
        <v>0</v>
      </c>
      <c r="BG152" s="195">
        <f t="shared" si="16"/>
        <v>0</v>
      </c>
      <c r="BH152" s="195">
        <f t="shared" si="17"/>
        <v>0</v>
      </c>
      <c r="BI152" s="195">
        <f t="shared" si="18"/>
        <v>0</v>
      </c>
      <c r="BJ152" s="13" t="s">
        <v>124</v>
      </c>
      <c r="BK152" s="195">
        <f t="shared" si="19"/>
        <v>0</v>
      </c>
      <c r="BL152" s="13" t="s">
        <v>123</v>
      </c>
      <c r="BM152" s="194" t="s">
        <v>203</v>
      </c>
    </row>
    <row r="153" spans="1:65" s="2" customFormat="1" ht="24.15" customHeight="1">
      <c r="A153" s="30"/>
      <c r="B153" s="31"/>
      <c r="C153" s="182" t="s">
        <v>204</v>
      </c>
      <c r="D153" s="182" t="s">
        <v>119</v>
      </c>
      <c r="E153" s="183" t="s">
        <v>205</v>
      </c>
      <c r="F153" s="184" t="s">
        <v>206</v>
      </c>
      <c r="G153" s="185" t="s">
        <v>131</v>
      </c>
      <c r="H153" s="186">
        <v>141.72999999999999</v>
      </c>
      <c r="I153" s="187"/>
      <c r="J153" s="188">
        <f t="shared" si="10"/>
        <v>0</v>
      </c>
      <c r="K153" s="189"/>
      <c r="L153" s="35"/>
      <c r="M153" s="190" t="s">
        <v>1</v>
      </c>
      <c r="N153" s="191" t="s">
        <v>36</v>
      </c>
      <c r="O153" s="71"/>
      <c r="P153" s="192">
        <f t="shared" si="11"/>
        <v>0</v>
      </c>
      <c r="Q153" s="192">
        <v>0</v>
      </c>
      <c r="R153" s="192">
        <f t="shared" si="12"/>
        <v>0</v>
      </c>
      <c r="S153" s="192">
        <v>0</v>
      </c>
      <c r="T153" s="192">
        <f t="shared" si="13"/>
        <v>0</v>
      </c>
      <c r="U153" s="193" t="s">
        <v>1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4" t="s">
        <v>123</v>
      </c>
      <c r="AT153" s="194" t="s">
        <v>119</v>
      </c>
      <c r="AU153" s="194" t="s">
        <v>78</v>
      </c>
      <c r="AY153" s="13" t="s">
        <v>118</v>
      </c>
      <c r="BE153" s="195">
        <f t="shared" si="14"/>
        <v>0</v>
      </c>
      <c r="BF153" s="195">
        <f t="shared" si="15"/>
        <v>0</v>
      </c>
      <c r="BG153" s="195">
        <f t="shared" si="16"/>
        <v>0</v>
      </c>
      <c r="BH153" s="195">
        <f t="shared" si="17"/>
        <v>0</v>
      </c>
      <c r="BI153" s="195">
        <f t="shared" si="18"/>
        <v>0</v>
      </c>
      <c r="BJ153" s="13" t="s">
        <v>124</v>
      </c>
      <c r="BK153" s="195">
        <f t="shared" si="19"/>
        <v>0</v>
      </c>
      <c r="BL153" s="13" t="s">
        <v>123</v>
      </c>
      <c r="BM153" s="194" t="s">
        <v>207</v>
      </c>
    </row>
    <row r="154" spans="1:65" s="2" customFormat="1" ht="16.5" customHeight="1">
      <c r="A154" s="30"/>
      <c r="B154" s="31"/>
      <c r="C154" s="196" t="s">
        <v>165</v>
      </c>
      <c r="D154" s="196" t="s">
        <v>157</v>
      </c>
      <c r="E154" s="197" t="s">
        <v>158</v>
      </c>
      <c r="F154" s="198" t="s">
        <v>159</v>
      </c>
      <c r="G154" s="199" t="s">
        <v>160</v>
      </c>
      <c r="H154" s="200">
        <v>267.87</v>
      </c>
      <c r="I154" s="201"/>
      <c r="J154" s="202">
        <f t="shared" si="10"/>
        <v>0</v>
      </c>
      <c r="K154" s="203"/>
      <c r="L154" s="204"/>
      <c r="M154" s="205" t="s">
        <v>1</v>
      </c>
      <c r="N154" s="206" t="s">
        <v>36</v>
      </c>
      <c r="O154" s="71"/>
      <c r="P154" s="192">
        <f t="shared" si="11"/>
        <v>0</v>
      </c>
      <c r="Q154" s="192">
        <v>0</v>
      </c>
      <c r="R154" s="192">
        <f t="shared" si="12"/>
        <v>0</v>
      </c>
      <c r="S154" s="192">
        <v>0</v>
      </c>
      <c r="T154" s="192">
        <f t="shared" si="13"/>
        <v>0</v>
      </c>
      <c r="U154" s="193" t="s">
        <v>1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94" t="s">
        <v>135</v>
      </c>
      <c r="AT154" s="194" t="s">
        <v>157</v>
      </c>
      <c r="AU154" s="194" t="s">
        <v>78</v>
      </c>
      <c r="AY154" s="13" t="s">
        <v>118</v>
      </c>
      <c r="BE154" s="195">
        <f t="shared" si="14"/>
        <v>0</v>
      </c>
      <c r="BF154" s="195">
        <f t="shared" si="15"/>
        <v>0</v>
      </c>
      <c r="BG154" s="195">
        <f t="shared" si="16"/>
        <v>0</v>
      </c>
      <c r="BH154" s="195">
        <f t="shared" si="17"/>
        <v>0</v>
      </c>
      <c r="BI154" s="195">
        <f t="shared" si="18"/>
        <v>0</v>
      </c>
      <c r="BJ154" s="13" t="s">
        <v>124</v>
      </c>
      <c r="BK154" s="195">
        <f t="shared" si="19"/>
        <v>0</v>
      </c>
      <c r="BL154" s="13" t="s">
        <v>123</v>
      </c>
      <c r="BM154" s="194" t="s">
        <v>208</v>
      </c>
    </row>
    <row r="155" spans="1:65" s="2" customFormat="1" ht="16.5" customHeight="1">
      <c r="A155" s="30"/>
      <c r="B155" s="31"/>
      <c r="C155" s="182" t="s">
        <v>209</v>
      </c>
      <c r="D155" s="182" t="s">
        <v>119</v>
      </c>
      <c r="E155" s="183" t="s">
        <v>210</v>
      </c>
      <c r="F155" s="184" t="s">
        <v>211</v>
      </c>
      <c r="G155" s="185" t="s">
        <v>131</v>
      </c>
      <c r="H155" s="186">
        <v>141.72999999999999</v>
      </c>
      <c r="I155" s="187"/>
      <c r="J155" s="188">
        <f t="shared" si="10"/>
        <v>0</v>
      </c>
      <c r="K155" s="189"/>
      <c r="L155" s="35"/>
      <c r="M155" s="190" t="s">
        <v>1</v>
      </c>
      <c r="N155" s="191" t="s">
        <v>36</v>
      </c>
      <c r="O155" s="71"/>
      <c r="P155" s="192">
        <f t="shared" si="11"/>
        <v>0</v>
      </c>
      <c r="Q155" s="192">
        <v>0</v>
      </c>
      <c r="R155" s="192">
        <f t="shared" si="12"/>
        <v>0</v>
      </c>
      <c r="S155" s="192">
        <v>0</v>
      </c>
      <c r="T155" s="192">
        <f t="shared" si="13"/>
        <v>0</v>
      </c>
      <c r="U155" s="193" t="s">
        <v>1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4" t="s">
        <v>123</v>
      </c>
      <c r="AT155" s="194" t="s">
        <v>119</v>
      </c>
      <c r="AU155" s="194" t="s">
        <v>78</v>
      </c>
      <c r="AY155" s="13" t="s">
        <v>118</v>
      </c>
      <c r="BE155" s="195">
        <f t="shared" si="14"/>
        <v>0</v>
      </c>
      <c r="BF155" s="195">
        <f t="shared" si="15"/>
        <v>0</v>
      </c>
      <c r="BG155" s="195">
        <f t="shared" si="16"/>
        <v>0</v>
      </c>
      <c r="BH155" s="195">
        <f t="shared" si="17"/>
        <v>0</v>
      </c>
      <c r="BI155" s="195">
        <f t="shared" si="18"/>
        <v>0</v>
      </c>
      <c r="BJ155" s="13" t="s">
        <v>124</v>
      </c>
      <c r="BK155" s="195">
        <f t="shared" si="19"/>
        <v>0</v>
      </c>
      <c r="BL155" s="13" t="s">
        <v>123</v>
      </c>
      <c r="BM155" s="194" t="s">
        <v>212</v>
      </c>
    </row>
    <row r="156" spans="1:65" s="2" customFormat="1" ht="21.75" customHeight="1">
      <c r="A156" s="30"/>
      <c r="B156" s="31"/>
      <c r="C156" s="196" t="s">
        <v>170</v>
      </c>
      <c r="D156" s="196" t="s">
        <v>157</v>
      </c>
      <c r="E156" s="197" t="s">
        <v>213</v>
      </c>
      <c r="F156" s="198" t="s">
        <v>214</v>
      </c>
      <c r="G156" s="199" t="s">
        <v>160</v>
      </c>
      <c r="H156" s="200">
        <v>283.45999999999998</v>
      </c>
      <c r="I156" s="201"/>
      <c r="J156" s="202">
        <f t="shared" si="10"/>
        <v>0</v>
      </c>
      <c r="K156" s="203"/>
      <c r="L156" s="204"/>
      <c r="M156" s="205" t="s">
        <v>1</v>
      </c>
      <c r="N156" s="206" t="s">
        <v>36</v>
      </c>
      <c r="O156" s="71"/>
      <c r="P156" s="192">
        <f t="shared" si="11"/>
        <v>0</v>
      </c>
      <c r="Q156" s="192">
        <v>0</v>
      </c>
      <c r="R156" s="192">
        <f t="shared" si="12"/>
        <v>0</v>
      </c>
      <c r="S156" s="192">
        <v>0</v>
      </c>
      <c r="T156" s="192">
        <f t="shared" si="13"/>
        <v>0</v>
      </c>
      <c r="U156" s="193" t="s">
        <v>1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94" t="s">
        <v>135</v>
      </c>
      <c r="AT156" s="194" t="s">
        <v>157</v>
      </c>
      <c r="AU156" s="194" t="s">
        <v>78</v>
      </c>
      <c r="AY156" s="13" t="s">
        <v>118</v>
      </c>
      <c r="BE156" s="195">
        <f t="shared" si="14"/>
        <v>0</v>
      </c>
      <c r="BF156" s="195">
        <f t="shared" si="15"/>
        <v>0</v>
      </c>
      <c r="BG156" s="195">
        <f t="shared" si="16"/>
        <v>0</v>
      </c>
      <c r="BH156" s="195">
        <f t="shared" si="17"/>
        <v>0</v>
      </c>
      <c r="BI156" s="195">
        <f t="shared" si="18"/>
        <v>0</v>
      </c>
      <c r="BJ156" s="13" t="s">
        <v>124</v>
      </c>
      <c r="BK156" s="195">
        <f t="shared" si="19"/>
        <v>0</v>
      </c>
      <c r="BL156" s="13" t="s">
        <v>123</v>
      </c>
      <c r="BM156" s="194" t="s">
        <v>215</v>
      </c>
    </row>
    <row r="157" spans="1:65" s="2" customFormat="1" ht="24.15" customHeight="1">
      <c r="A157" s="30"/>
      <c r="B157" s="31"/>
      <c r="C157" s="182" t="s">
        <v>216</v>
      </c>
      <c r="D157" s="182" t="s">
        <v>119</v>
      </c>
      <c r="E157" s="183" t="s">
        <v>217</v>
      </c>
      <c r="F157" s="184" t="s">
        <v>218</v>
      </c>
      <c r="G157" s="185" t="s">
        <v>122</v>
      </c>
      <c r="H157" s="186">
        <v>18605.439999999999</v>
      </c>
      <c r="I157" s="187"/>
      <c r="J157" s="188">
        <f t="shared" si="10"/>
        <v>0</v>
      </c>
      <c r="K157" s="189"/>
      <c r="L157" s="35"/>
      <c r="M157" s="190" t="s">
        <v>1</v>
      </c>
      <c r="N157" s="191" t="s">
        <v>36</v>
      </c>
      <c r="O157" s="71"/>
      <c r="P157" s="192">
        <f t="shared" si="11"/>
        <v>0</v>
      </c>
      <c r="Q157" s="192">
        <v>0</v>
      </c>
      <c r="R157" s="192">
        <f t="shared" si="12"/>
        <v>0</v>
      </c>
      <c r="S157" s="192">
        <v>0</v>
      </c>
      <c r="T157" s="192">
        <f t="shared" si="13"/>
        <v>0</v>
      </c>
      <c r="U157" s="193" t="s">
        <v>1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94" t="s">
        <v>123</v>
      </c>
      <c r="AT157" s="194" t="s">
        <v>119</v>
      </c>
      <c r="AU157" s="194" t="s">
        <v>78</v>
      </c>
      <c r="AY157" s="13" t="s">
        <v>118</v>
      </c>
      <c r="BE157" s="195">
        <f t="shared" si="14"/>
        <v>0</v>
      </c>
      <c r="BF157" s="195">
        <f t="shared" si="15"/>
        <v>0</v>
      </c>
      <c r="BG157" s="195">
        <f t="shared" si="16"/>
        <v>0</v>
      </c>
      <c r="BH157" s="195">
        <f t="shared" si="17"/>
        <v>0</v>
      </c>
      <c r="BI157" s="195">
        <f t="shared" si="18"/>
        <v>0</v>
      </c>
      <c r="BJ157" s="13" t="s">
        <v>124</v>
      </c>
      <c r="BK157" s="195">
        <f t="shared" si="19"/>
        <v>0</v>
      </c>
      <c r="BL157" s="13" t="s">
        <v>123</v>
      </c>
      <c r="BM157" s="194" t="s">
        <v>219</v>
      </c>
    </row>
    <row r="158" spans="1:65" s="2" customFormat="1" ht="33" customHeight="1">
      <c r="A158" s="30"/>
      <c r="B158" s="31"/>
      <c r="C158" s="182" t="s">
        <v>173</v>
      </c>
      <c r="D158" s="182" t="s">
        <v>119</v>
      </c>
      <c r="E158" s="183" t="s">
        <v>220</v>
      </c>
      <c r="F158" s="184" t="s">
        <v>221</v>
      </c>
      <c r="G158" s="185" t="s">
        <v>122</v>
      </c>
      <c r="H158" s="186">
        <v>18605.439999999999</v>
      </c>
      <c r="I158" s="187"/>
      <c r="J158" s="188">
        <f t="shared" si="10"/>
        <v>0</v>
      </c>
      <c r="K158" s="189"/>
      <c r="L158" s="35"/>
      <c r="M158" s="190" t="s">
        <v>1</v>
      </c>
      <c r="N158" s="191" t="s">
        <v>36</v>
      </c>
      <c r="O158" s="71"/>
      <c r="P158" s="192">
        <f t="shared" si="11"/>
        <v>0</v>
      </c>
      <c r="Q158" s="192">
        <v>0</v>
      </c>
      <c r="R158" s="192">
        <f t="shared" si="12"/>
        <v>0</v>
      </c>
      <c r="S158" s="192">
        <v>0</v>
      </c>
      <c r="T158" s="192">
        <f t="shared" si="13"/>
        <v>0</v>
      </c>
      <c r="U158" s="193" t="s">
        <v>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94" t="s">
        <v>123</v>
      </c>
      <c r="AT158" s="194" t="s">
        <v>119</v>
      </c>
      <c r="AU158" s="194" t="s">
        <v>78</v>
      </c>
      <c r="AY158" s="13" t="s">
        <v>118</v>
      </c>
      <c r="BE158" s="195">
        <f t="shared" si="14"/>
        <v>0</v>
      </c>
      <c r="BF158" s="195">
        <f t="shared" si="15"/>
        <v>0</v>
      </c>
      <c r="BG158" s="195">
        <f t="shared" si="16"/>
        <v>0</v>
      </c>
      <c r="BH158" s="195">
        <f t="shared" si="17"/>
        <v>0</v>
      </c>
      <c r="BI158" s="195">
        <f t="shared" si="18"/>
        <v>0</v>
      </c>
      <c r="BJ158" s="13" t="s">
        <v>124</v>
      </c>
      <c r="BK158" s="195">
        <f t="shared" si="19"/>
        <v>0</v>
      </c>
      <c r="BL158" s="13" t="s">
        <v>123</v>
      </c>
      <c r="BM158" s="194" t="s">
        <v>222</v>
      </c>
    </row>
    <row r="159" spans="1:65" s="2" customFormat="1" ht="33" customHeight="1">
      <c r="A159" s="30"/>
      <c r="B159" s="31"/>
      <c r="C159" s="182" t="s">
        <v>223</v>
      </c>
      <c r="D159" s="182" t="s">
        <v>119</v>
      </c>
      <c r="E159" s="183" t="s">
        <v>224</v>
      </c>
      <c r="F159" s="184" t="s">
        <v>225</v>
      </c>
      <c r="G159" s="185" t="s">
        <v>122</v>
      </c>
      <c r="H159" s="186">
        <v>28874.799999999999</v>
      </c>
      <c r="I159" s="187"/>
      <c r="J159" s="188">
        <f t="shared" si="10"/>
        <v>0</v>
      </c>
      <c r="K159" s="189"/>
      <c r="L159" s="35"/>
      <c r="M159" s="190" t="s">
        <v>1</v>
      </c>
      <c r="N159" s="191" t="s">
        <v>36</v>
      </c>
      <c r="O159" s="71"/>
      <c r="P159" s="192">
        <f t="shared" si="11"/>
        <v>0</v>
      </c>
      <c r="Q159" s="192">
        <v>0</v>
      </c>
      <c r="R159" s="192">
        <f t="shared" si="12"/>
        <v>0</v>
      </c>
      <c r="S159" s="192">
        <v>0</v>
      </c>
      <c r="T159" s="192">
        <f t="shared" si="13"/>
        <v>0</v>
      </c>
      <c r="U159" s="193" t="s">
        <v>1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94" t="s">
        <v>123</v>
      </c>
      <c r="AT159" s="194" t="s">
        <v>119</v>
      </c>
      <c r="AU159" s="194" t="s">
        <v>78</v>
      </c>
      <c r="AY159" s="13" t="s">
        <v>118</v>
      </c>
      <c r="BE159" s="195">
        <f t="shared" si="14"/>
        <v>0</v>
      </c>
      <c r="BF159" s="195">
        <f t="shared" si="15"/>
        <v>0</v>
      </c>
      <c r="BG159" s="195">
        <f t="shared" si="16"/>
        <v>0</v>
      </c>
      <c r="BH159" s="195">
        <f t="shared" si="17"/>
        <v>0</v>
      </c>
      <c r="BI159" s="195">
        <f t="shared" si="18"/>
        <v>0</v>
      </c>
      <c r="BJ159" s="13" t="s">
        <v>124</v>
      </c>
      <c r="BK159" s="195">
        <f t="shared" si="19"/>
        <v>0</v>
      </c>
      <c r="BL159" s="13" t="s">
        <v>123</v>
      </c>
      <c r="BM159" s="194" t="s">
        <v>226</v>
      </c>
    </row>
    <row r="160" spans="1:65" s="2" customFormat="1" ht="33" customHeight="1">
      <c r="A160" s="30"/>
      <c r="B160" s="31"/>
      <c r="C160" s="182" t="s">
        <v>177</v>
      </c>
      <c r="D160" s="182" t="s">
        <v>119</v>
      </c>
      <c r="E160" s="183" t="s">
        <v>227</v>
      </c>
      <c r="F160" s="184" t="s">
        <v>228</v>
      </c>
      <c r="G160" s="185" t="s">
        <v>122</v>
      </c>
      <c r="H160" s="186">
        <v>18605.439999999999</v>
      </c>
      <c r="I160" s="187"/>
      <c r="J160" s="188">
        <f t="shared" si="10"/>
        <v>0</v>
      </c>
      <c r="K160" s="189"/>
      <c r="L160" s="35"/>
      <c r="M160" s="190" t="s">
        <v>1</v>
      </c>
      <c r="N160" s="191" t="s">
        <v>36</v>
      </c>
      <c r="O160" s="71"/>
      <c r="P160" s="192">
        <f t="shared" si="11"/>
        <v>0</v>
      </c>
      <c r="Q160" s="192">
        <v>0</v>
      </c>
      <c r="R160" s="192">
        <f t="shared" si="12"/>
        <v>0</v>
      </c>
      <c r="S160" s="192">
        <v>0</v>
      </c>
      <c r="T160" s="192">
        <f t="shared" si="13"/>
        <v>0</v>
      </c>
      <c r="U160" s="193" t="s">
        <v>1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94" t="s">
        <v>123</v>
      </c>
      <c r="AT160" s="194" t="s">
        <v>119</v>
      </c>
      <c r="AU160" s="194" t="s">
        <v>78</v>
      </c>
      <c r="AY160" s="13" t="s">
        <v>118</v>
      </c>
      <c r="BE160" s="195">
        <f t="shared" si="14"/>
        <v>0</v>
      </c>
      <c r="BF160" s="195">
        <f t="shared" si="15"/>
        <v>0</v>
      </c>
      <c r="BG160" s="195">
        <f t="shared" si="16"/>
        <v>0</v>
      </c>
      <c r="BH160" s="195">
        <f t="shared" si="17"/>
        <v>0</v>
      </c>
      <c r="BI160" s="195">
        <f t="shared" si="18"/>
        <v>0</v>
      </c>
      <c r="BJ160" s="13" t="s">
        <v>124</v>
      </c>
      <c r="BK160" s="195">
        <f t="shared" si="19"/>
        <v>0</v>
      </c>
      <c r="BL160" s="13" t="s">
        <v>123</v>
      </c>
      <c r="BM160" s="194" t="s">
        <v>229</v>
      </c>
    </row>
    <row r="161" spans="1:65" s="2" customFormat="1" ht="37.799999999999997" customHeight="1">
      <c r="A161" s="30"/>
      <c r="B161" s="31"/>
      <c r="C161" s="182" t="s">
        <v>230</v>
      </c>
      <c r="D161" s="182" t="s">
        <v>119</v>
      </c>
      <c r="E161" s="183" t="s">
        <v>231</v>
      </c>
      <c r="F161" s="184" t="s">
        <v>232</v>
      </c>
      <c r="G161" s="185" t="s">
        <v>122</v>
      </c>
      <c r="H161" s="186">
        <v>13857.6</v>
      </c>
      <c r="I161" s="187"/>
      <c r="J161" s="188">
        <f t="shared" si="10"/>
        <v>0</v>
      </c>
      <c r="K161" s="189"/>
      <c r="L161" s="35"/>
      <c r="M161" s="190" t="s">
        <v>1</v>
      </c>
      <c r="N161" s="191" t="s">
        <v>36</v>
      </c>
      <c r="O161" s="71"/>
      <c r="P161" s="192">
        <f t="shared" si="11"/>
        <v>0</v>
      </c>
      <c r="Q161" s="192">
        <v>0</v>
      </c>
      <c r="R161" s="192">
        <f t="shared" si="12"/>
        <v>0</v>
      </c>
      <c r="S161" s="192">
        <v>0</v>
      </c>
      <c r="T161" s="192">
        <f t="shared" si="13"/>
        <v>0</v>
      </c>
      <c r="U161" s="193" t="s">
        <v>1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94" t="s">
        <v>123</v>
      </c>
      <c r="AT161" s="194" t="s">
        <v>119</v>
      </c>
      <c r="AU161" s="194" t="s">
        <v>78</v>
      </c>
      <c r="AY161" s="13" t="s">
        <v>118</v>
      </c>
      <c r="BE161" s="195">
        <f t="shared" si="14"/>
        <v>0</v>
      </c>
      <c r="BF161" s="195">
        <f t="shared" si="15"/>
        <v>0</v>
      </c>
      <c r="BG161" s="195">
        <f t="shared" si="16"/>
        <v>0</v>
      </c>
      <c r="BH161" s="195">
        <f t="shared" si="17"/>
        <v>0</v>
      </c>
      <c r="BI161" s="195">
        <f t="shared" si="18"/>
        <v>0</v>
      </c>
      <c r="BJ161" s="13" t="s">
        <v>124</v>
      </c>
      <c r="BK161" s="195">
        <f t="shared" si="19"/>
        <v>0</v>
      </c>
      <c r="BL161" s="13" t="s">
        <v>123</v>
      </c>
      <c r="BM161" s="194" t="s">
        <v>233</v>
      </c>
    </row>
    <row r="162" spans="1:65" s="2" customFormat="1" ht="33" customHeight="1">
      <c r="A162" s="30"/>
      <c r="B162" s="31"/>
      <c r="C162" s="182" t="s">
        <v>181</v>
      </c>
      <c r="D162" s="182" t="s">
        <v>119</v>
      </c>
      <c r="E162" s="183" t="s">
        <v>234</v>
      </c>
      <c r="F162" s="184" t="s">
        <v>235</v>
      </c>
      <c r="G162" s="185" t="s">
        <v>122</v>
      </c>
      <c r="H162" s="186">
        <v>14437.4</v>
      </c>
      <c r="I162" s="187"/>
      <c r="J162" s="188">
        <f t="shared" si="10"/>
        <v>0</v>
      </c>
      <c r="K162" s="189"/>
      <c r="L162" s="35"/>
      <c r="M162" s="190" t="s">
        <v>1</v>
      </c>
      <c r="N162" s="191" t="s">
        <v>36</v>
      </c>
      <c r="O162" s="71"/>
      <c r="P162" s="192">
        <f t="shared" si="11"/>
        <v>0</v>
      </c>
      <c r="Q162" s="192">
        <v>0</v>
      </c>
      <c r="R162" s="192">
        <f t="shared" si="12"/>
        <v>0</v>
      </c>
      <c r="S162" s="192">
        <v>0</v>
      </c>
      <c r="T162" s="192">
        <f t="shared" si="13"/>
        <v>0</v>
      </c>
      <c r="U162" s="193" t="s">
        <v>1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94" t="s">
        <v>123</v>
      </c>
      <c r="AT162" s="194" t="s">
        <v>119</v>
      </c>
      <c r="AU162" s="194" t="s">
        <v>78</v>
      </c>
      <c r="AY162" s="13" t="s">
        <v>118</v>
      </c>
      <c r="BE162" s="195">
        <f t="shared" si="14"/>
        <v>0</v>
      </c>
      <c r="BF162" s="195">
        <f t="shared" si="15"/>
        <v>0</v>
      </c>
      <c r="BG162" s="195">
        <f t="shared" si="16"/>
        <v>0</v>
      </c>
      <c r="BH162" s="195">
        <f t="shared" si="17"/>
        <v>0</v>
      </c>
      <c r="BI162" s="195">
        <f t="shared" si="18"/>
        <v>0</v>
      </c>
      <c r="BJ162" s="13" t="s">
        <v>124</v>
      </c>
      <c r="BK162" s="195">
        <f t="shared" si="19"/>
        <v>0</v>
      </c>
      <c r="BL162" s="13" t="s">
        <v>123</v>
      </c>
      <c r="BM162" s="194" t="s">
        <v>236</v>
      </c>
    </row>
    <row r="163" spans="1:65" s="11" customFormat="1" ht="25.95" customHeight="1">
      <c r="B163" s="168"/>
      <c r="C163" s="169"/>
      <c r="D163" s="170" t="s">
        <v>69</v>
      </c>
      <c r="E163" s="171" t="s">
        <v>132</v>
      </c>
      <c r="F163" s="171" t="s">
        <v>237</v>
      </c>
      <c r="G163" s="169"/>
      <c r="H163" s="169"/>
      <c r="I163" s="172"/>
      <c r="J163" s="173">
        <f>BK163</f>
        <v>0</v>
      </c>
      <c r="K163" s="169"/>
      <c r="L163" s="174"/>
      <c r="M163" s="175"/>
      <c r="N163" s="176"/>
      <c r="O163" s="176"/>
      <c r="P163" s="177">
        <f>SUM(P164:P166)</f>
        <v>0</v>
      </c>
      <c r="Q163" s="176"/>
      <c r="R163" s="177">
        <f>SUM(R164:R166)</f>
        <v>0</v>
      </c>
      <c r="S163" s="176"/>
      <c r="T163" s="177">
        <f>SUM(T164:T166)</f>
        <v>0</v>
      </c>
      <c r="U163" s="178"/>
      <c r="AR163" s="179" t="s">
        <v>78</v>
      </c>
      <c r="AT163" s="180" t="s">
        <v>69</v>
      </c>
      <c r="AU163" s="180" t="s">
        <v>70</v>
      </c>
      <c r="AY163" s="179" t="s">
        <v>118</v>
      </c>
      <c r="BK163" s="181">
        <f>SUM(BK164:BK166)</f>
        <v>0</v>
      </c>
    </row>
    <row r="164" spans="1:65" s="2" customFormat="1" ht="33" customHeight="1">
      <c r="A164" s="30"/>
      <c r="B164" s="31"/>
      <c r="C164" s="182" t="s">
        <v>238</v>
      </c>
      <c r="D164" s="182" t="s">
        <v>119</v>
      </c>
      <c r="E164" s="183" t="s">
        <v>239</v>
      </c>
      <c r="F164" s="184" t="s">
        <v>240</v>
      </c>
      <c r="G164" s="185" t="s">
        <v>122</v>
      </c>
      <c r="H164" s="186">
        <v>1130</v>
      </c>
      <c r="I164" s="187"/>
      <c r="J164" s="188">
        <f>ROUND(I164*H164,2)</f>
        <v>0</v>
      </c>
      <c r="K164" s="189"/>
      <c r="L164" s="35"/>
      <c r="M164" s="190" t="s">
        <v>1</v>
      </c>
      <c r="N164" s="191" t="s">
        <v>36</v>
      </c>
      <c r="O164" s="71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2">
        <f>S164*H164</f>
        <v>0</v>
      </c>
      <c r="U164" s="193" t="s">
        <v>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94" t="s">
        <v>123</v>
      </c>
      <c r="AT164" s="194" t="s">
        <v>119</v>
      </c>
      <c r="AU164" s="194" t="s">
        <v>78</v>
      </c>
      <c r="AY164" s="13" t="s">
        <v>118</v>
      </c>
      <c r="BE164" s="195">
        <f>IF(N164="základná",J164,0)</f>
        <v>0</v>
      </c>
      <c r="BF164" s="195">
        <f>IF(N164="znížená",J164,0)</f>
        <v>0</v>
      </c>
      <c r="BG164" s="195">
        <f>IF(N164="zákl. prenesená",J164,0)</f>
        <v>0</v>
      </c>
      <c r="BH164" s="195">
        <f>IF(N164="zníž. prenesená",J164,0)</f>
        <v>0</v>
      </c>
      <c r="BI164" s="195">
        <f>IF(N164="nulová",J164,0)</f>
        <v>0</v>
      </c>
      <c r="BJ164" s="13" t="s">
        <v>124</v>
      </c>
      <c r="BK164" s="195">
        <f>ROUND(I164*H164,2)</f>
        <v>0</v>
      </c>
      <c r="BL164" s="13" t="s">
        <v>123</v>
      </c>
      <c r="BM164" s="194" t="s">
        <v>241</v>
      </c>
    </row>
    <row r="165" spans="1:65" s="2" customFormat="1" ht="24.15" customHeight="1">
      <c r="A165" s="30"/>
      <c r="B165" s="31"/>
      <c r="C165" s="182" t="s">
        <v>185</v>
      </c>
      <c r="D165" s="182" t="s">
        <v>119</v>
      </c>
      <c r="E165" s="183" t="s">
        <v>242</v>
      </c>
      <c r="F165" s="184" t="s">
        <v>243</v>
      </c>
      <c r="G165" s="185" t="s">
        <v>244</v>
      </c>
      <c r="H165" s="186">
        <v>204</v>
      </c>
      <c r="I165" s="187"/>
      <c r="J165" s="188">
        <f>ROUND(I165*H165,2)</f>
        <v>0</v>
      </c>
      <c r="K165" s="189"/>
      <c r="L165" s="35"/>
      <c r="M165" s="190" t="s">
        <v>1</v>
      </c>
      <c r="N165" s="191" t="s">
        <v>36</v>
      </c>
      <c r="O165" s="71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2">
        <f>S165*H165</f>
        <v>0</v>
      </c>
      <c r="U165" s="193" t="s">
        <v>1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94" t="s">
        <v>123</v>
      </c>
      <c r="AT165" s="194" t="s">
        <v>119</v>
      </c>
      <c r="AU165" s="194" t="s">
        <v>78</v>
      </c>
      <c r="AY165" s="13" t="s">
        <v>118</v>
      </c>
      <c r="BE165" s="195">
        <f>IF(N165="základná",J165,0)</f>
        <v>0</v>
      </c>
      <c r="BF165" s="195">
        <f>IF(N165="znížená",J165,0)</f>
        <v>0</v>
      </c>
      <c r="BG165" s="195">
        <f>IF(N165="zákl. prenesená",J165,0)</f>
        <v>0</v>
      </c>
      <c r="BH165" s="195">
        <f>IF(N165="zníž. prenesená",J165,0)</f>
        <v>0</v>
      </c>
      <c r="BI165" s="195">
        <f>IF(N165="nulová",J165,0)</f>
        <v>0</v>
      </c>
      <c r="BJ165" s="13" t="s">
        <v>124</v>
      </c>
      <c r="BK165" s="195">
        <f>ROUND(I165*H165,2)</f>
        <v>0</v>
      </c>
      <c r="BL165" s="13" t="s">
        <v>123</v>
      </c>
      <c r="BM165" s="194" t="s">
        <v>245</v>
      </c>
    </row>
    <row r="166" spans="1:65" s="2" customFormat="1" ht="33" customHeight="1">
      <c r="A166" s="30"/>
      <c r="B166" s="31"/>
      <c r="C166" s="182" t="s">
        <v>246</v>
      </c>
      <c r="D166" s="182" t="s">
        <v>119</v>
      </c>
      <c r="E166" s="183" t="s">
        <v>247</v>
      </c>
      <c r="F166" s="184" t="s">
        <v>248</v>
      </c>
      <c r="G166" s="185" t="s">
        <v>122</v>
      </c>
      <c r="H166" s="186">
        <v>120</v>
      </c>
      <c r="I166" s="187"/>
      <c r="J166" s="188">
        <f>ROUND(I166*H166,2)</f>
        <v>0</v>
      </c>
      <c r="K166" s="189"/>
      <c r="L166" s="35"/>
      <c r="M166" s="190" t="s">
        <v>1</v>
      </c>
      <c r="N166" s="191" t="s">
        <v>36</v>
      </c>
      <c r="O166" s="71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2">
        <f>S166*H166</f>
        <v>0</v>
      </c>
      <c r="U166" s="193" t="s">
        <v>1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94" t="s">
        <v>123</v>
      </c>
      <c r="AT166" s="194" t="s">
        <v>119</v>
      </c>
      <c r="AU166" s="194" t="s">
        <v>78</v>
      </c>
      <c r="AY166" s="13" t="s">
        <v>118</v>
      </c>
      <c r="BE166" s="195">
        <f>IF(N166="základná",J166,0)</f>
        <v>0</v>
      </c>
      <c r="BF166" s="195">
        <f>IF(N166="znížená",J166,0)</f>
        <v>0</v>
      </c>
      <c r="BG166" s="195">
        <f>IF(N166="zákl. prenesená",J166,0)</f>
        <v>0</v>
      </c>
      <c r="BH166" s="195">
        <f>IF(N166="zníž. prenesená",J166,0)</f>
        <v>0</v>
      </c>
      <c r="BI166" s="195">
        <f>IF(N166="nulová",J166,0)</f>
        <v>0</v>
      </c>
      <c r="BJ166" s="13" t="s">
        <v>124</v>
      </c>
      <c r="BK166" s="195">
        <f>ROUND(I166*H166,2)</f>
        <v>0</v>
      </c>
      <c r="BL166" s="13" t="s">
        <v>123</v>
      </c>
      <c r="BM166" s="194" t="s">
        <v>249</v>
      </c>
    </row>
    <row r="167" spans="1:65" s="11" customFormat="1" ht="25.95" customHeight="1">
      <c r="B167" s="168"/>
      <c r="C167" s="169"/>
      <c r="D167" s="170" t="s">
        <v>69</v>
      </c>
      <c r="E167" s="171" t="s">
        <v>135</v>
      </c>
      <c r="F167" s="171" t="s">
        <v>250</v>
      </c>
      <c r="G167" s="169"/>
      <c r="H167" s="169"/>
      <c r="I167" s="172"/>
      <c r="J167" s="173">
        <f>BK167</f>
        <v>0</v>
      </c>
      <c r="K167" s="169"/>
      <c r="L167" s="174"/>
      <c r="M167" s="175"/>
      <c r="N167" s="176"/>
      <c r="O167" s="176"/>
      <c r="P167" s="177">
        <f>SUM(P168:P169)</f>
        <v>0</v>
      </c>
      <c r="Q167" s="176"/>
      <c r="R167" s="177">
        <f>SUM(R168:R169)</f>
        <v>0</v>
      </c>
      <c r="S167" s="176"/>
      <c r="T167" s="177">
        <f>SUM(T168:T169)</f>
        <v>0</v>
      </c>
      <c r="U167" s="178"/>
      <c r="AR167" s="179" t="s">
        <v>78</v>
      </c>
      <c r="AT167" s="180" t="s">
        <v>69</v>
      </c>
      <c r="AU167" s="180" t="s">
        <v>70</v>
      </c>
      <c r="AY167" s="179" t="s">
        <v>118</v>
      </c>
      <c r="BK167" s="181">
        <f>SUM(BK168:BK169)</f>
        <v>0</v>
      </c>
    </row>
    <row r="168" spans="1:65" s="2" customFormat="1" ht="24.15" customHeight="1">
      <c r="A168" s="30"/>
      <c r="B168" s="31"/>
      <c r="C168" s="182" t="s">
        <v>188</v>
      </c>
      <c r="D168" s="182" t="s">
        <v>119</v>
      </c>
      <c r="E168" s="183" t="s">
        <v>251</v>
      </c>
      <c r="F168" s="184" t="s">
        <v>252</v>
      </c>
      <c r="G168" s="185" t="s">
        <v>164</v>
      </c>
      <c r="H168" s="186">
        <v>28</v>
      </c>
      <c r="I168" s="187"/>
      <c r="J168" s="188">
        <f>ROUND(I168*H168,2)</f>
        <v>0</v>
      </c>
      <c r="K168" s="189"/>
      <c r="L168" s="35"/>
      <c r="M168" s="190" t="s">
        <v>1</v>
      </c>
      <c r="N168" s="191" t="s">
        <v>36</v>
      </c>
      <c r="O168" s="71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2">
        <f>S168*H168</f>
        <v>0</v>
      </c>
      <c r="U168" s="193" t="s">
        <v>1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94" t="s">
        <v>123</v>
      </c>
      <c r="AT168" s="194" t="s">
        <v>119</v>
      </c>
      <c r="AU168" s="194" t="s">
        <v>78</v>
      </c>
      <c r="AY168" s="13" t="s">
        <v>118</v>
      </c>
      <c r="BE168" s="195">
        <f>IF(N168="základná",J168,0)</f>
        <v>0</v>
      </c>
      <c r="BF168" s="195">
        <f>IF(N168="znížená",J168,0)</f>
        <v>0</v>
      </c>
      <c r="BG168" s="195">
        <f>IF(N168="zákl. prenesená",J168,0)</f>
        <v>0</v>
      </c>
      <c r="BH168" s="195">
        <f>IF(N168="zníž. prenesená",J168,0)</f>
        <v>0</v>
      </c>
      <c r="BI168" s="195">
        <f>IF(N168="nulová",J168,0)</f>
        <v>0</v>
      </c>
      <c r="BJ168" s="13" t="s">
        <v>124</v>
      </c>
      <c r="BK168" s="195">
        <f>ROUND(I168*H168,2)</f>
        <v>0</v>
      </c>
      <c r="BL168" s="13" t="s">
        <v>123</v>
      </c>
      <c r="BM168" s="194" t="s">
        <v>253</v>
      </c>
    </row>
    <row r="169" spans="1:65" s="2" customFormat="1" ht="16.5" customHeight="1">
      <c r="A169" s="30"/>
      <c r="B169" s="31"/>
      <c r="C169" s="196" t="s">
        <v>254</v>
      </c>
      <c r="D169" s="196" t="s">
        <v>157</v>
      </c>
      <c r="E169" s="197" t="s">
        <v>255</v>
      </c>
      <c r="F169" s="198" t="s">
        <v>256</v>
      </c>
      <c r="G169" s="199" t="s">
        <v>164</v>
      </c>
      <c r="H169" s="200">
        <v>28</v>
      </c>
      <c r="I169" s="201"/>
      <c r="J169" s="202">
        <f>ROUND(I169*H169,2)</f>
        <v>0</v>
      </c>
      <c r="K169" s="203"/>
      <c r="L169" s="204"/>
      <c r="M169" s="205" t="s">
        <v>1</v>
      </c>
      <c r="N169" s="206" t="s">
        <v>36</v>
      </c>
      <c r="O169" s="71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2">
        <f>S169*H169</f>
        <v>0</v>
      </c>
      <c r="U169" s="193" t="s">
        <v>1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94" t="s">
        <v>135</v>
      </c>
      <c r="AT169" s="194" t="s">
        <v>157</v>
      </c>
      <c r="AU169" s="194" t="s">
        <v>78</v>
      </c>
      <c r="AY169" s="13" t="s">
        <v>118</v>
      </c>
      <c r="BE169" s="195">
        <f>IF(N169="základná",J169,0)</f>
        <v>0</v>
      </c>
      <c r="BF169" s="195">
        <f>IF(N169="znížená",J169,0)</f>
        <v>0</v>
      </c>
      <c r="BG169" s="195">
        <f>IF(N169="zákl. prenesená",J169,0)</f>
        <v>0</v>
      </c>
      <c r="BH169" s="195">
        <f>IF(N169="zníž. prenesená",J169,0)</f>
        <v>0</v>
      </c>
      <c r="BI169" s="195">
        <f>IF(N169="nulová",J169,0)</f>
        <v>0</v>
      </c>
      <c r="BJ169" s="13" t="s">
        <v>124</v>
      </c>
      <c r="BK169" s="195">
        <f>ROUND(I169*H169,2)</f>
        <v>0</v>
      </c>
      <c r="BL169" s="13" t="s">
        <v>123</v>
      </c>
      <c r="BM169" s="194" t="s">
        <v>257</v>
      </c>
    </row>
    <row r="170" spans="1:65" s="11" customFormat="1" ht="25.95" customHeight="1">
      <c r="B170" s="168"/>
      <c r="C170" s="169"/>
      <c r="D170" s="170" t="s">
        <v>69</v>
      </c>
      <c r="E170" s="171" t="s">
        <v>150</v>
      </c>
      <c r="F170" s="171" t="s">
        <v>258</v>
      </c>
      <c r="G170" s="169"/>
      <c r="H170" s="169"/>
      <c r="I170" s="172"/>
      <c r="J170" s="173">
        <f>BK170</f>
        <v>0</v>
      </c>
      <c r="K170" s="169"/>
      <c r="L170" s="174"/>
      <c r="M170" s="175"/>
      <c r="N170" s="176"/>
      <c r="O170" s="176"/>
      <c r="P170" s="177">
        <f>SUM(P171:P190)</f>
        <v>0</v>
      </c>
      <c r="Q170" s="176"/>
      <c r="R170" s="177">
        <f>SUM(R171:R190)</f>
        <v>0</v>
      </c>
      <c r="S170" s="176"/>
      <c r="T170" s="177">
        <f>SUM(T171:T190)</f>
        <v>0</v>
      </c>
      <c r="U170" s="178"/>
      <c r="AR170" s="179" t="s">
        <v>78</v>
      </c>
      <c r="AT170" s="180" t="s">
        <v>69</v>
      </c>
      <c r="AU170" s="180" t="s">
        <v>70</v>
      </c>
      <c r="AY170" s="179" t="s">
        <v>118</v>
      </c>
      <c r="BK170" s="181">
        <f>SUM(BK171:BK190)</f>
        <v>0</v>
      </c>
    </row>
    <row r="171" spans="1:65" s="2" customFormat="1" ht="24.15" customHeight="1">
      <c r="A171" s="30"/>
      <c r="B171" s="31"/>
      <c r="C171" s="182" t="s">
        <v>193</v>
      </c>
      <c r="D171" s="182" t="s">
        <v>119</v>
      </c>
      <c r="E171" s="183" t="s">
        <v>259</v>
      </c>
      <c r="F171" s="184" t="s">
        <v>260</v>
      </c>
      <c r="G171" s="185" t="s">
        <v>164</v>
      </c>
      <c r="H171" s="186">
        <v>32</v>
      </c>
      <c r="I171" s="187"/>
      <c r="J171" s="188">
        <f t="shared" ref="J171:J190" si="20">ROUND(I171*H171,2)</f>
        <v>0</v>
      </c>
      <c r="K171" s="189"/>
      <c r="L171" s="35"/>
      <c r="M171" s="190" t="s">
        <v>1</v>
      </c>
      <c r="N171" s="191" t="s">
        <v>36</v>
      </c>
      <c r="O171" s="71"/>
      <c r="P171" s="192">
        <f t="shared" ref="P171:P190" si="21">O171*H171</f>
        <v>0</v>
      </c>
      <c r="Q171" s="192">
        <v>0</v>
      </c>
      <c r="R171" s="192">
        <f t="shared" ref="R171:R190" si="22">Q171*H171</f>
        <v>0</v>
      </c>
      <c r="S171" s="192">
        <v>0</v>
      </c>
      <c r="T171" s="192">
        <f t="shared" ref="T171:T190" si="23">S171*H171</f>
        <v>0</v>
      </c>
      <c r="U171" s="193" t="s">
        <v>1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94" t="s">
        <v>123</v>
      </c>
      <c r="AT171" s="194" t="s">
        <v>119</v>
      </c>
      <c r="AU171" s="194" t="s">
        <v>78</v>
      </c>
      <c r="AY171" s="13" t="s">
        <v>118</v>
      </c>
      <c r="BE171" s="195">
        <f t="shared" ref="BE171:BE190" si="24">IF(N171="základná",J171,0)</f>
        <v>0</v>
      </c>
      <c r="BF171" s="195">
        <f t="shared" ref="BF171:BF190" si="25">IF(N171="znížená",J171,0)</f>
        <v>0</v>
      </c>
      <c r="BG171" s="195">
        <f t="shared" ref="BG171:BG190" si="26">IF(N171="zákl. prenesená",J171,0)</f>
        <v>0</v>
      </c>
      <c r="BH171" s="195">
        <f t="shared" ref="BH171:BH190" si="27">IF(N171="zníž. prenesená",J171,0)</f>
        <v>0</v>
      </c>
      <c r="BI171" s="195">
        <f t="shared" ref="BI171:BI190" si="28">IF(N171="nulová",J171,0)</f>
        <v>0</v>
      </c>
      <c r="BJ171" s="13" t="s">
        <v>124</v>
      </c>
      <c r="BK171" s="195">
        <f t="shared" ref="BK171:BK190" si="29">ROUND(I171*H171,2)</f>
        <v>0</v>
      </c>
      <c r="BL171" s="13" t="s">
        <v>123</v>
      </c>
      <c r="BM171" s="194" t="s">
        <v>261</v>
      </c>
    </row>
    <row r="172" spans="1:65" s="2" customFormat="1" ht="16.5" customHeight="1">
      <c r="A172" s="30"/>
      <c r="B172" s="31"/>
      <c r="C172" s="196" t="s">
        <v>262</v>
      </c>
      <c r="D172" s="196" t="s">
        <v>157</v>
      </c>
      <c r="E172" s="197" t="s">
        <v>263</v>
      </c>
      <c r="F172" s="198" t="s">
        <v>264</v>
      </c>
      <c r="G172" s="199" t="s">
        <v>164</v>
      </c>
      <c r="H172" s="200">
        <v>32</v>
      </c>
      <c r="I172" s="201"/>
      <c r="J172" s="202">
        <f t="shared" si="20"/>
        <v>0</v>
      </c>
      <c r="K172" s="203"/>
      <c r="L172" s="204"/>
      <c r="M172" s="205" t="s">
        <v>1</v>
      </c>
      <c r="N172" s="206" t="s">
        <v>36</v>
      </c>
      <c r="O172" s="71"/>
      <c r="P172" s="192">
        <f t="shared" si="21"/>
        <v>0</v>
      </c>
      <c r="Q172" s="192">
        <v>0</v>
      </c>
      <c r="R172" s="192">
        <f t="shared" si="22"/>
        <v>0</v>
      </c>
      <c r="S172" s="192">
        <v>0</v>
      </c>
      <c r="T172" s="192">
        <f t="shared" si="23"/>
        <v>0</v>
      </c>
      <c r="U172" s="193" t="s">
        <v>1</v>
      </c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94" t="s">
        <v>135</v>
      </c>
      <c r="AT172" s="194" t="s">
        <v>157</v>
      </c>
      <c r="AU172" s="194" t="s">
        <v>78</v>
      </c>
      <c r="AY172" s="13" t="s">
        <v>118</v>
      </c>
      <c r="BE172" s="195">
        <f t="shared" si="24"/>
        <v>0</v>
      </c>
      <c r="BF172" s="195">
        <f t="shared" si="25"/>
        <v>0</v>
      </c>
      <c r="BG172" s="195">
        <f t="shared" si="26"/>
        <v>0</v>
      </c>
      <c r="BH172" s="195">
        <f t="shared" si="27"/>
        <v>0</v>
      </c>
      <c r="BI172" s="195">
        <f t="shared" si="28"/>
        <v>0</v>
      </c>
      <c r="BJ172" s="13" t="s">
        <v>124</v>
      </c>
      <c r="BK172" s="195">
        <f t="shared" si="29"/>
        <v>0</v>
      </c>
      <c r="BL172" s="13" t="s">
        <v>123</v>
      </c>
      <c r="BM172" s="194" t="s">
        <v>265</v>
      </c>
    </row>
    <row r="173" spans="1:65" s="2" customFormat="1" ht="24.15" customHeight="1">
      <c r="A173" s="30"/>
      <c r="B173" s="31"/>
      <c r="C173" s="182" t="s">
        <v>196</v>
      </c>
      <c r="D173" s="182" t="s">
        <v>119</v>
      </c>
      <c r="E173" s="183" t="s">
        <v>266</v>
      </c>
      <c r="F173" s="184" t="s">
        <v>267</v>
      </c>
      <c r="G173" s="185" t="s">
        <v>164</v>
      </c>
      <c r="H173" s="186">
        <v>2</v>
      </c>
      <c r="I173" s="187"/>
      <c r="J173" s="188">
        <f t="shared" si="20"/>
        <v>0</v>
      </c>
      <c r="K173" s="189"/>
      <c r="L173" s="35"/>
      <c r="M173" s="190" t="s">
        <v>1</v>
      </c>
      <c r="N173" s="191" t="s">
        <v>36</v>
      </c>
      <c r="O173" s="71"/>
      <c r="P173" s="192">
        <f t="shared" si="21"/>
        <v>0</v>
      </c>
      <c r="Q173" s="192">
        <v>0</v>
      </c>
      <c r="R173" s="192">
        <f t="shared" si="22"/>
        <v>0</v>
      </c>
      <c r="S173" s="192">
        <v>0</v>
      </c>
      <c r="T173" s="192">
        <f t="shared" si="23"/>
        <v>0</v>
      </c>
      <c r="U173" s="193" t="s">
        <v>1</v>
      </c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94" t="s">
        <v>123</v>
      </c>
      <c r="AT173" s="194" t="s">
        <v>119</v>
      </c>
      <c r="AU173" s="194" t="s">
        <v>78</v>
      </c>
      <c r="AY173" s="13" t="s">
        <v>118</v>
      </c>
      <c r="BE173" s="195">
        <f t="shared" si="24"/>
        <v>0</v>
      </c>
      <c r="BF173" s="195">
        <f t="shared" si="25"/>
        <v>0</v>
      </c>
      <c r="BG173" s="195">
        <f t="shared" si="26"/>
        <v>0</v>
      </c>
      <c r="BH173" s="195">
        <f t="shared" si="27"/>
        <v>0</v>
      </c>
      <c r="BI173" s="195">
        <f t="shared" si="28"/>
        <v>0</v>
      </c>
      <c r="BJ173" s="13" t="s">
        <v>124</v>
      </c>
      <c r="BK173" s="195">
        <f t="shared" si="29"/>
        <v>0</v>
      </c>
      <c r="BL173" s="13" t="s">
        <v>123</v>
      </c>
      <c r="BM173" s="194" t="s">
        <v>268</v>
      </c>
    </row>
    <row r="174" spans="1:65" s="2" customFormat="1" ht="33" customHeight="1">
      <c r="A174" s="30"/>
      <c r="B174" s="31"/>
      <c r="C174" s="196" t="s">
        <v>269</v>
      </c>
      <c r="D174" s="196" t="s">
        <v>157</v>
      </c>
      <c r="E174" s="197" t="s">
        <v>270</v>
      </c>
      <c r="F174" s="198" t="s">
        <v>271</v>
      </c>
      <c r="G174" s="199" t="s">
        <v>164</v>
      </c>
      <c r="H174" s="200">
        <v>2</v>
      </c>
      <c r="I174" s="201"/>
      <c r="J174" s="202">
        <f t="shared" si="20"/>
        <v>0</v>
      </c>
      <c r="K174" s="203"/>
      <c r="L174" s="204"/>
      <c r="M174" s="205" t="s">
        <v>1</v>
      </c>
      <c r="N174" s="206" t="s">
        <v>36</v>
      </c>
      <c r="O174" s="71"/>
      <c r="P174" s="192">
        <f t="shared" si="21"/>
        <v>0</v>
      </c>
      <c r="Q174" s="192">
        <v>0</v>
      </c>
      <c r="R174" s="192">
        <f t="shared" si="22"/>
        <v>0</v>
      </c>
      <c r="S174" s="192">
        <v>0</v>
      </c>
      <c r="T174" s="192">
        <f t="shared" si="23"/>
        <v>0</v>
      </c>
      <c r="U174" s="193" t="s">
        <v>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94" t="s">
        <v>135</v>
      </c>
      <c r="AT174" s="194" t="s">
        <v>157</v>
      </c>
      <c r="AU174" s="194" t="s">
        <v>78</v>
      </c>
      <c r="AY174" s="13" t="s">
        <v>118</v>
      </c>
      <c r="BE174" s="195">
        <f t="shared" si="24"/>
        <v>0</v>
      </c>
      <c r="BF174" s="195">
        <f t="shared" si="25"/>
        <v>0</v>
      </c>
      <c r="BG174" s="195">
        <f t="shared" si="26"/>
        <v>0</v>
      </c>
      <c r="BH174" s="195">
        <f t="shared" si="27"/>
        <v>0</v>
      </c>
      <c r="BI174" s="195">
        <f t="shared" si="28"/>
        <v>0</v>
      </c>
      <c r="BJ174" s="13" t="s">
        <v>124</v>
      </c>
      <c r="BK174" s="195">
        <f t="shared" si="29"/>
        <v>0</v>
      </c>
      <c r="BL174" s="13" t="s">
        <v>123</v>
      </c>
      <c r="BM174" s="194" t="s">
        <v>272</v>
      </c>
    </row>
    <row r="175" spans="1:65" s="2" customFormat="1" ht="24.15" customHeight="1">
      <c r="A175" s="30"/>
      <c r="B175" s="31"/>
      <c r="C175" s="182" t="s">
        <v>200</v>
      </c>
      <c r="D175" s="182" t="s">
        <v>119</v>
      </c>
      <c r="E175" s="183" t="s">
        <v>273</v>
      </c>
      <c r="F175" s="184" t="s">
        <v>274</v>
      </c>
      <c r="G175" s="185" t="s">
        <v>164</v>
      </c>
      <c r="H175" s="186">
        <v>2</v>
      </c>
      <c r="I175" s="187"/>
      <c r="J175" s="188">
        <f t="shared" si="20"/>
        <v>0</v>
      </c>
      <c r="K175" s="189"/>
      <c r="L175" s="35"/>
      <c r="M175" s="190" t="s">
        <v>1</v>
      </c>
      <c r="N175" s="191" t="s">
        <v>36</v>
      </c>
      <c r="O175" s="71"/>
      <c r="P175" s="192">
        <f t="shared" si="21"/>
        <v>0</v>
      </c>
      <c r="Q175" s="192">
        <v>0</v>
      </c>
      <c r="R175" s="192">
        <f t="shared" si="22"/>
        <v>0</v>
      </c>
      <c r="S175" s="192">
        <v>0</v>
      </c>
      <c r="T175" s="192">
        <f t="shared" si="23"/>
        <v>0</v>
      </c>
      <c r="U175" s="193" t="s">
        <v>1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94" t="s">
        <v>123</v>
      </c>
      <c r="AT175" s="194" t="s">
        <v>119</v>
      </c>
      <c r="AU175" s="194" t="s">
        <v>78</v>
      </c>
      <c r="AY175" s="13" t="s">
        <v>118</v>
      </c>
      <c r="BE175" s="195">
        <f t="shared" si="24"/>
        <v>0</v>
      </c>
      <c r="BF175" s="195">
        <f t="shared" si="25"/>
        <v>0</v>
      </c>
      <c r="BG175" s="195">
        <f t="shared" si="26"/>
        <v>0</v>
      </c>
      <c r="BH175" s="195">
        <f t="shared" si="27"/>
        <v>0</v>
      </c>
      <c r="BI175" s="195">
        <f t="shared" si="28"/>
        <v>0</v>
      </c>
      <c r="BJ175" s="13" t="s">
        <v>124</v>
      </c>
      <c r="BK175" s="195">
        <f t="shared" si="29"/>
        <v>0</v>
      </c>
      <c r="BL175" s="13" t="s">
        <v>123</v>
      </c>
      <c r="BM175" s="194" t="s">
        <v>275</v>
      </c>
    </row>
    <row r="176" spans="1:65" s="2" customFormat="1" ht="16.5" customHeight="1">
      <c r="A176" s="30"/>
      <c r="B176" s="31"/>
      <c r="C176" s="196" t="s">
        <v>276</v>
      </c>
      <c r="D176" s="196" t="s">
        <v>157</v>
      </c>
      <c r="E176" s="197" t="s">
        <v>277</v>
      </c>
      <c r="F176" s="198" t="s">
        <v>278</v>
      </c>
      <c r="G176" s="199" t="s">
        <v>164</v>
      </c>
      <c r="H176" s="200">
        <v>5</v>
      </c>
      <c r="I176" s="201"/>
      <c r="J176" s="202">
        <f t="shared" si="20"/>
        <v>0</v>
      </c>
      <c r="K176" s="203"/>
      <c r="L176" s="204"/>
      <c r="M176" s="205" t="s">
        <v>1</v>
      </c>
      <c r="N176" s="206" t="s">
        <v>36</v>
      </c>
      <c r="O176" s="71"/>
      <c r="P176" s="192">
        <f t="shared" si="21"/>
        <v>0</v>
      </c>
      <c r="Q176" s="192">
        <v>0</v>
      </c>
      <c r="R176" s="192">
        <f t="shared" si="22"/>
        <v>0</v>
      </c>
      <c r="S176" s="192">
        <v>0</v>
      </c>
      <c r="T176" s="192">
        <f t="shared" si="23"/>
        <v>0</v>
      </c>
      <c r="U176" s="193" t="s">
        <v>1</v>
      </c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94" t="s">
        <v>135</v>
      </c>
      <c r="AT176" s="194" t="s">
        <v>157</v>
      </c>
      <c r="AU176" s="194" t="s">
        <v>78</v>
      </c>
      <c r="AY176" s="13" t="s">
        <v>118</v>
      </c>
      <c r="BE176" s="195">
        <f t="shared" si="24"/>
        <v>0</v>
      </c>
      <c r="BF176" s="195">
        <f t="shared" si="25"/>
        <v>0</v>
      </c>
      <c r="BG176" s="195">
        <f t="shared" si="26"/>
        <v>0</v>
      </c>
      <c r="BH176" s="195">
        <f t="shared" si="27"/>
        <v>0</v>
      </c>
      <c r="BI176" s="195">
        <f t="shared" si="28"/>
        <v>0</v>
      </c>
      <c r="BJ176" s="13" t="s">
        <v>124</v>
      </c>
      <c r="BK176" s="195">
        <f t="shared" si="29"/>
        <v>0</v>
      </c>
      <c r="BL176" s="13" t="s">
        <v>123</v>
      </c>
      <c r="BM176" s="194" t="s">
        <v>279</v>
      </c>
    </row>
    <row r="177" spans="1:65" s="2" customFormat="1" ht="16.5" customHeight="1">
      <c r="A177" s="30"/>
      <c r="B177" s="31"/>
      <c r="C177" s="196" t="s">
        <v>203</v>
      </c>
      <c r="D177" s="196" t="s">
        <v>157</v>
      </c>
      <c r="E177" s="197" t="s">
        <v>280</v>
      </c>
      <c r="F177" s="198" t="s">
        <v>281</v>
      </c>
      <c r="G177" s="199" t="s">
        <v>164</v>
      </c>
      <c r="H177" s="200">
        <v>2</v>
      </c>
      <c r="I177" s="201"/>
      <c r="J177" s="202">
        <f t="shared" si="20"/>
        <v>0</v>
      </c>
      <c r="K177" s="203"/>
      <c r="L177" s="204"/>
      <c r="M177" s="205" t="s">
        <v>1</v>
      </c>
      <c r="N177" s="206" t="s">
        <v>36</v>
      </c>
      <c r="O177" s="71"/>
      <c r="P177" s="192">
        <f t="shared" si="21"/>
        <v>0</v>
      </c>
      <c r="Q177" s="192">
        <v>0</v>
      </c>
      <c r="R177" s="192">
        <f t="shared" si="22"/>
        <v>0</v>
      </c>
      <c r="S177" s="192">
        <v>0</v>
      </c>
      <c r="T177" s="192">
        <f t="shared" si="23"/>
        <v>0</v>
      </c>
      <c r="U177" s="193" t="s">
        <v>1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94" t="s">
        <v>135</v>
      </c>
      <c r="AT177" s="194" t="s">
        <v>157</v>
      </c>
      <c r="AU177" s="194" t="s">
        <v>78</v>
      </c>
      <c r="AY177" s="13" t="s">
        <v>118</v>
      </c>
      <c r="BE177" s="195">
        <f t="shared" si="24"/>
        <v>0</v>
      </c>
      <c r="BF177" s="195">
        <f t="shared" si="25"/>
        <v>0</v>
      </c>
      <c r="BG177" s="195">
        <f t="shared" si="26"/>
        <v>0</v>
      </c>
      <c r="BH177" s="195">
        <f t="shared" si="27"/>
        <v>0</v>
      </c>
      <c r="BI177" s="195">
        <f t="shared" si="28"/>
        <v>0</v>
      </c>
      <c r="BJ177" s="13" t="s">
        <v>124</v>
      </c>
      <c r="BK177" s="195">
        <f t="shared" si="29"/>
        <v>0</v>
      </c>
      <c r="BL177" s="13" t="s">
        <v>123</v>
      </c>
      <c r="BM177" s="194" t="s">
        <v>282</v>
      </c>
    </row>
    <row r="178" spans="1:65" s="2" customFormat="1" ht="16.5" customHeight="1">
      <c r="A178" s="30"/>
      <c r="B178" s="31"/>
      <c r="C178" s="196" t="s">
        <v>283</v>
      </c>
      <c r="D178" s="196" t="s">
        <v>157</v>
      </c>
      <c r="E178" s="197" t="s">
        <v>284</v>
      </c>
      <c r="F178" s="198" t="s">
        <v>285</v>
      </c>
      <c r="G178" s="199" t="s">
        <v>164</v>
      </c>
      <c r="H178" s="200">
        <v>2</v>
      </c>
      <c r="I178" s="201"/>
      <c r="J178" s="202">
        <f t="shared" si="20"/>
        <v>0</v>
      </c>
      <c r="K178" s="203"/>
      <c r="L178" s="204"/>
      <c r="M178" s="205" t="s">
        <v>1</v>
      </c>
      <c r="N178" s="206" t="s">
        <v>36</v>
      </c>
      <c r="O178" s="71"/>
      <c r="P178" s="192">
        <f t="shared" si="21"/>
        <v>0</v>
      </c>
      <c r="Q178" s="192">
        <v>0</v>
      </c>
      <c r="R178" s="192">
        <f t="shared" si="22"/>
        <v>0</v>
      </c>
      <c r="S178" s="192">
        <v>0</v>
      </c>
      <c r="T178" s="192">
        <f t="shared" si="23"/>
        <v>0</v>
      </c>
      <c r="U178" s="193" t="s">
        <v>1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94" t="s">
        <v>135</v>
      </c>
      <c r="AT178" s="194" t="s">
        <v>157</v>
      </c>
      <c r="AU178" s="194" t="s">
        <v>78</v>
      </c>
      <c r="AY178" s="13" t="s">
        <v>118</v>
      </c>
      <c r="BE178" s="195">
        <f t="shared" si="24"/>
        <v>0</v>
      </c>
      <c r="BF178" s="195">
        <f t="shared" si="25"/>
        <v>0</v>
      </c>
      <c r="BG178" s="195">
        <f t="shared" si="26"/>
        <v>0</v>
      </c>
      <c r="BH178" s="195">
        <f t="shared" si="27"/>
        <v>0</v>
      </c>
      <c r="BI178" s="195">
        <f t="shared" si="28"/>
        <v>0</v>
      </c>
      <c r="BJ178" s="13" t="s">
        <v>124</v>
      </c>
      <c r="BK178" s="195">
        <f t="shared" si="29"/>
        <v>0</v>
      </c>
      <c r="BL178" s="13" t="s">
        <v>123</v>
      </c>
      <c r="BM178" s="194" t="s">
        <v>286</v>
      </c>
    </row>
    <row r="179" spans="1:65" s="2" customFormat="1" ht="21.75" customHeight="1">
      <c r="A179" s="30"/>
      <c r="B179" s="31"/>
      <c r="C179" s="182" t="s">
        <v>207</v>
      </c>
      <c r="D179" s="182" t="s">
        <v>119</v>
      </c>
      <c r="E179" s="183" t="s">
        <v>287</v>
      </c>
      <c r="F179" s="184" t="s">
        <v>288</v>
      </c>
      <c r="G179" s="185" t="s">
        <v>164</v>
      </c>
      <c r="H179" s="186">
        <v>7</v>
      </c>
      <c r="I179" s="187"/>
      <c r="J179" s="188">
        <f t="shared" si="20"/>
        <v>0</v>
      </c>
      <c r="K179" s="189"/>
      <c r="L179" s="35"/>
      <c r="M179" s="190" t="s">
        <v>1</v>
      </c>
      <c r="N179" s="191" t="s">
        <v>36</v>
      </c>
      <c r="O179" s="71"/>
      <c r="P179" s="192">
        <f t="shared" si="21"/>
        <v>0</v>
      </c>
      <c r="Q179" s="192">
        <v>0</v>
      </c>
      <c r="R179" s="192">
        <f t="shared" si="22"/>
        <v>0</v>
      </c>
      <c r="S179" s="192">
        <v>0</v>
      </c>
      <c r="T179" s="192">
        <f t="shared" si="23"/>
        <v>0</v>
      </c>
      <c r="U179" s="193" t="s">
        <v>1</v>
      </c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94" t="s">
        <v>123</v>
      </c>
      <c r="AT179" s="194" t="s">
        <v>119</v>
      </c>
      <c r="AU179" s="194" t="s">
        <v>78</v>
      </c>
      <c r="AY179" s="13" t="s">
        <v>118</v>
      </c>
      <c r="BE179" s="195">
        <f t="shared" si="24"/>
        <v>0</v>
      </c>
      <c r="BF179" s="195">
        <f t="shared" si="25"/>
        <v>0</v>
      </c>
      <c r="BG179" s="195">
        <f t="shared" si="26"/>
        <v>0</v>
      </c>
      <c r="BH179" s="195">
        <f t="shared" si="27"/>
        <v>0</v>
      </c>
      <c r="BI179" s="195">
        <f t="shared" si="28"/>
        <v>0</v>
      </c>
      <c r="BJ179" s="13" t="s">
        <v>124</v>
      </c>
      <c r="BK179" s="195">
        <f t="shared" si="29"/>
        <v>0</v>
      </c>
      <c r="BL179" s="13" t="s">
        <v>123</v>
      </c>
      <c r="BM179" s="194" t="s">
        <v>289</v>
      </c>
    </row>
    <row r="180" spans="1:65" s="2" customFormat="1" ht="24.15" customHeight="1">
      <c r="A180" s="30"/>
      <c r="B180" s="31"/>
      <c r="C180" s="182" t="s">
        <v>290</v>
      </c>
      <c r="D180" s="182" t="s">
        <v>119</v>
      </c>
      <c r="E180" s="183" t="s">
        <v>291</v>
      </c>
      <c r="F180" s="184" t="s">
        <v>292</v>
      </c>
      <c r="G180" s="185" t="s">
        <v>164</v>
      </c>
      <c r="H180" s="186">
        <v>9</v>
      </c>
      <c r="I180" s="187"/>
      <c r="J180" s="188">
        <f t="shared" si="20"/>
        <v>0</v>
      </c>
      <c r="K180" s="189"/>
      <c r="L180" s="35"/>
      <c r="M180" s="190" t="s">
        <v>1</v>
      </c>
      <c r="N180" s="191" t="s">
        <v>36</v>
      </c>
      <c r="O180" s="71"/>
      <c r="P180" s="192">
        <f t="shared" si="21"/>
        <v>0</v>
      </c>
      <c r="Q180" s="192">
        <v>0</v>
      </c>
      <c r="R180" s="192">
        <f t="shared" si="22"/>
        <v>0</v>
      </c>
      <c r="S180" s="192">
        <v>0</v>
      </c>
      <c r="T180" s="192">
        <f t="shared" si="23"/>
        <v>0</v>
      </c>
      <c r="U180" s="193" t="s">
        <v>1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94" t="s">
        <v>123</v>
      </c>
      <c r="AT180" s="194" t="s">
        <v>119</v>
      </c>
      <c r="AU180" s="194" t="s">
        <v>78</v>
      </c>
      <c r="AY180" s="13" t="s">
        <v>118</v>
      </c>
      <c r="BE180" s="195">
        <f t="shared" si="24"/>
        <v>0</v>
      </c>
      <c r="BF180" s="195">
        <f t="shared" si="25"/>
        <v>0</v>
      </c>
      <c r="BG180" s="195">
        <f t="shared" si="26"/>
        <v>0</v>
      </c>
      <c r="BH180" s="195">
        <f t="shared" si="27"/>
        <v>0</v>
      </c>
      <c r="BI180" s="195">
        <f t="shared" si="28"/>
        <v>0</v>
      </c>
      <c r="BJ180" s="13" t="s">
        <v>124</v>
      </c>
      <c r="BK180" s="195">
        <f t="shared" si="29"/>
        <v>0</v>
      </c>
      <c r="BL180" s="13" t="s">
        <v>123</v>
      </c>
      <c r="BM180" s="194" t="s">
        <v>293</v>
      </c>
    </row>
    <row r="181" spans="1:65" s="2" customFormat="1" ht="24.15" customHeight="1">
      <c r="A181" s="30"/>
      <c r="B181" s="31"/>
      <c r="C181" s="196" t="s">
        <v>208</v>
      </c>
      <c r="D181" s="196" t="s">
        <v>157</v>
      </c>
      <c r="E181" s="197" t="s">
        <v>294</v>
      </c>
      <c r="F181" s="198" t="s">
        <v>295</v>
      </c>
      <c r="G181" s="199" t="s">
        <v>164</v>
      </c>
      <c r="H181" s="200">
        <v>9</v>
      </c>
      <c r="I181" s="201"/>
      <c r="J181" s="202">
        <f t="shared" si="20"/>
        <v>0</v>
      </c>
      <c r="K181" s="203"/>
      <c r="L181" s="204"/>
      <c r="M181" s="205" t="s">
        <v>1</v>
      </c>
      <c r="N181" s="206" t="s">
        <v>36</v>
      </c>
      <c r="O181" s="71"/>
      <c r="P181" s="192">
        <f t="shared" si="21"/>
        <v>0</v>
      </c>
      <c r="Q181" s="192">
        <v>0</v>
      </c>
      <c r="R181" s="192">
        <f t="shared" si="22"/>
        <v>0</v>
      </c>
      <c r="S181" s="192">
        <v>0</v>
      </c>
      <c r="T181" s="192">
        <f t="shared" si="23"/>
        <v>0</v>
      </c>
      <c r="U181" s="193" t="s">
        <v>1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94" t="s">
        <v>135</v>
      </c>
      <c r="AT181" s="194" t="s">
        <v>157</v>
      </c>
      <c r="AU181" s="194" t="s">
        <v>78</v>
      </c>
      <c r="AY181" s="13" t="s">
        <v>118</v>
      </c>
      <c r="BE181" s="195">
        <f t="shared" si="24"/>
        <v>0</v>
      </c>
      <c r="BF181" s="195">
        <f t="shared" si="25"/>
        <v>0</v>
      </c>
      <c r="BG181" s="195">
        <f t="shared" si="26"/>
        <v>0</v>
      </c>
      <c r="BH181" s="195">
        <f t="shared" si="27"/>
        <v>0</v>
      </c>
      <c r="BI181" s="195">
        <f t="shared" si="28"/>
        <v>0</v>
      </c>
      <c r="BJ181" s="13" t="s">
        <v>124</v>
      </c>
      <c r="BK181" s="195">
        <f t="shared" si="29"/>
        <v>0</v>
      </c>
      <c r="BL181" s="13" t="s">
        <v>123</v>
      </c>
      <c r="BM181" s="194" t="s">
        <v>296</v>
      </c>
    </row>
    <row r="182" spans="1:65" s="2" customFormat="1" ht="24.15" customHeight="1">
      <c r="A182" s="30"/>
      <c r="B182" s="31"/>
      <c r="C182" s="182" t="s">
        <v>297</v>
      </c>
      <c r="D182" s="182" t="s">
        <v>119</v>
      </c>
      <c r="E182" s="183" t="s">
        <v>298</v>
      </c>
      <c r="F182" s="184" t="s">
        <v>299</v>
      </c>
      <c r="G182" s="185" t="s">
        <v>164</v>
      </c>
      <c r="H182" s="186">
        <v>5</v>
      </c>
      <c r="I182" s="187"/>
      <c r="J182" s="188">
        <f t="shared" si="20"/>
        <v>0</v>
      </c>
      <c r="K182" s="189"/>
      <c r="L182" s="35"/>
      <c r="M182" s="190" t="s">
        <v>1</v>
      </c>
      <c r="N182" s="191" t="s">
        <v>36</v>
      </c>
      <c r="O182" s="71"/>
      <c r="P182" s="192">
        <f t="shared" si="21"/>
        <v>0</v>
      </c>
      <c r="Q182" s="192">
        <v>0</v>
      </c>
      <c r="R182" s="192">
        <f t="shared" si="22"/>
        <v>0</v>
      </c>
      <c r="S182" s="192">
        <v>0</v>
      </c>
      <c r="T182" s="192">
        <f t="shared" si="23"/>
        <v>0</v>
      </c>
      <c r="U182" s="193" t="s">
        <v>1</v>
      </c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94" t="s">
        <v>123</v>
      </c>
      <c r="AT182" s="194" t="s">
        <v>119</v>
      </c>
      <c r="AU182" s="194" t="s">
        <v>78</v>
      </c>
      <c r="AY182" s="13" t="s">
        <v>118</v>
      </c>
      <c r="BE182" s="195">
        <f t="shared" si="24"/>
        <v>0</v>
      </c>
      <c r="BF182" s="195">
        <f t="shared" si="25"/>
        <v>0</v>
      </c>
      <c r="BG182" s="195">
        <f t="shared" si="26"/>
        <v>0</v>
      </c>
      <c r="BH182" s="195">
        <f t="shared" si="27"/>
        <v>0</v>
      </c>
      <c r="BI182" s="195">
        <f t="shared" si="28"/>
        <v>0</v>
      </c>
      <c r="BJ182" s="13" t="s">
        <v>124</v>
      </c>
      <c r="BK182" s="195">
        <f t="shared" si="29"/>
        <v>0</v>
      </c>
      <c r="BL182" s="13" t="s">
        <v>123</v>
      </c>
      <c r="BM182" s="194" t="s">
        <v>300</v>
      </c>
    </row>
    <row r="183" spans="1:65" s="2" customFormat="1" ht="33" customHeight="1">
      <c r="A183" s="30"/>
      <c r="B183" s="31"/>
      <c r="C183" s="182" t="s">
        <v>212</v>
      </c>
      <c r="D183" s="182" t="s">
        <v>119</v>
      </c>
      <c r="E183" s="183" t="s">
        <v>301</v>
      </c>
      <c r="F183" s="184" t="s">
        <v>302</v>
      </c>
      <c r="G183" s="185" t="s">
        <v>244</v>
      </c>
      <c r="H183" s="186">
        <v>16</v>
      </c>
      <c r="I183" s="187"/>
      <c r="J183" s="188">
        <f t="shared" si="20"/>
        <v>0</v>
      </c>
      <c r="K183" s="189"/>
      <c r="L183" s="35"/>
      <c r="M183" s="190" t="s">
        <v>1</v>
      </c>
      <c r="N183" s="191" t="s">
        <v>36</v>
      </c>
      <c r="O183" s="71"/>
      <c r="P183" s="192">
        <f t="shared" si="21"/>
        <v>0</v>
      </c>
      <c r="Q183" s="192">
        <v>0</v>
      </c>
      <c r="R183" s="192">
        <f t="shared" si="22"/>
        <v>0</v>
      </c>
      <c r="S183" s="192">
        <v>0</v>
      </c>
      <c r="T183" s="192">
        <f t="shared" si="23"/>
        <v>0</v>
      </c>
      <c r="U183" s="193" t="s">
        <v>1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94" t="s">
        <v>123</v>
      </c>
      <c r="AT183" s="194" t="s">
        <v>119</v>
      </c>
      <c r="AU183" s="194" t="s">
        <v>78</v>
      </c>
      <c r="AY183" s="13" t="s">
        <v>118</v>
      </c>
      <c r="BE183" s="195">
        <f t="shared" si="24"/>
        <v>0</v>
      </c>
      <c r="BF183" s="195">
        <f t="shared" si="25"/>
        <v>0</v>
      </c>
      <c r="BG183" s="195">
        <f t="shared" si="26"/>
        <v>0</v>
      </c>
      <c r="BH183" s="195">
        <f t="shared" si="27"/>
        <v>0</v>
      </c>
      <c r="BI183" s="195">
        <f t="shared" si="28"/>
        <v>0</v>
      </c>
      <c r="BJ183" s="13" t="s">
        <v>124</v>
      </c>
      <c r="BK183" s="195">
        <f t="shared" si="29"/>
        <v>0</v>
      </c>
      <c r="BL183" s="13" t="s">
        <v>123</v>
      </c>
      <c r="BM183" s="194" t="s">
        <v>303</v>
      </c>
    </row>
    <row r="184" spans="1:65" s="2" customFormat="1" ht="24.15" customHeight="1">
      <c r="A184" s="30"/>
      <c r="B184" s="31"/>
      <c r="C184" s="196" t="s">
        <v>304</v>
      </c>
      <c r="D184" s="196" t="s">
        <v>157</v>
      </c>
      <c r="E184" s="197" t="s">
        <v>305</v>
      </c>
      <c r="F184" s="198" t="s">
        <v>306</v>
      </c>
      <c r="G184" s="199" t="s">
        <v>244</v>
      </c>
      <c r="H184" s="200">
        <v>16</v>
      </c>
      <c r="I184" s="201"/>
      <c r="J184" s="202">
        <f t="shared" si="20"/>
        <v>0</v>
      </c>
      <c r="K184" s="203"/>
      <c r="L184" s="204"/>
      <c r="M184" s="205" t="s">
        <v>1</v>
      </c>
      <c r="N184" s="206" t="s">
        <v>36</v>
      </c>
      <c r="O184" s="71"/>
      <c r="P184" s="192">
        <f t="shared" si="21"/>
        <v>0</v>
      </c>
      <c r="Q184" s="192">
        <v>0</v>
      </c>
      <c r="R184" s="192">
        <f t="shared" si="22"/>
        <v>0</v>
      </c>
      <c r="S184" s="192">
        <v>0</v>
      </c>
      <c r="T184" s="192">
        <f t="shared" si="23"/>
        <v>0</v>
      </c>
      <c r="U184" s="193" t="s">
        <v>1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94" t="s">
        <v>135</v>
      </c>
      <c r="AT184" s="194" t="s">
        <v>157</v>
      </c>
      <c r="AU184" s="194" t="s">
        <v>78</v>
      </c>
      <c r="AY184" s="13" t="s">
        <v>118</v>
      </c>
      <c r="BE184" s="195">
        <f t="shared" si="24"/>
        <v>0</v>
      </c>
      <c r="BF184" s="195">
        <f t="shared" si="25"/>
        <v>0</v>
      </c>
      <c r="BG184" s="195">
        <f t="shared" si="26"/>
        <v>0</v>
      </c>
      <c r="BH184" s="195">
        <f t="shared" si="27"/>
        <v>0</v>
      </c>
      <c r="BI184" s="195">
        <f t="shared" si="28"/>
        <v>0</v>
      </c>
      <c r="BJ184" s="13" t="s">
        <v>124</v>
      </c>
      <c r="BK184" s="195">
        <f t="shared" si="29"/>
        <v>0</v>
      </c>
      <c r="BL184" s="13" t="s">
        <v>123</v>
      </c>
      <c r="BM184" s="194" t="s">
        <v>307</v>
      </c>
    </row>
    <row r="185" spans="1:65" s="2" customFormat="1" ht="33" customHeight="1">
      <c r="A185" s="30"/>
      <c r="B185" s="31"/>
      <c r="C185" s="182" t="s">
        <v>215</v>
      </c>
      <c r="D185" s="182" t="s">
        <v>119</v>
      </c>
      <c r="E185" s="183" t="s">
        <v>308</v>
      </c>
      <c r="F185" s="184" t="s">
        <v>309</v>
      </c>
      <c r="G185" s="185" t="s">
        <v>122</v>
      </c>
      <c r="H185" s="186">
        <v>14018.4</v>
      </c>
      <c r="I185" s="187"/>
      <c r="J185" s="188">
        <f t="shared" si="20"/>
        <v>0</v>
      </c>
      <c r="K185" s="189"/>
      <c r="L185" s="35"/>
      <c r="M185" s="190" t="s">
        <v>1</v>
      </c>
      <c r="N185" s="191" t="s">
        <v>36</v>
      </c>
      <c r="O185" s="71"/>
      <c r="P185" s="192">
        <f t="shared" si="21"/>
        <v>0</v>
      </c>
      <c r="Q185" s="192">
        <v>0</v>
      </c>
      <c r="R185" s="192">
        <f t="shared" si="22"/>
        <v>0</v>
      </c>
      <c r="S185" s="192">
        <v>0</v>
      </c>
      <c r="T185" s="192">
        <f t="shared" si="23"/>
        <v>0</v>
      </c>
      <c r="U185" s="193" t="s">
        <v>1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94" t="s">
        <v>123</v>
      </c>
      <c r="AT185" s="194" t="s">
        <v>119</v>
      </c>
      <c r="AU185" s="194" t="s">
        <v>78</v>
      </c>
      <c r="AY185" s="13" t="s">
        <v>118</v>
      </c>
      <c r="BE185" s="195">
        <f t="shared" si="24"/>
        <v>0</v>
      </c>
      <c r="BF185" s="195">
        <f t="shared" si="25"/>
        <v>0</v>
      </c>
      <c r="BG185" s="195">
        <f t="shared" si="26"/>
        <v>0</v>
      </c>
      <c r="BH185" s="195">
        <f t="shared" si="27"/>
        <v>0</v>
      </c>
      <c r="BI185" s="195">
        <f t="shared" si="28"/>
        <v>0</v>
      </c>
      <c r="BJ185" s="13" t="s">
        <v>124</v>
      </c>
      <c r="BK185" s="195">
        <f t="shared" si="29"/>
        <v>0</v>
      </c>
      <c r="BL185" s="13" t="s">
        <v>123</v>
      </c>
      <c r="BM185" s="194" t="s">
        <v>310</v>
      </c>
    </row>
    <row r="186" spans="1:65" s="2" customFormat="1" ht="24.15" customHeight="1">
      <c r="A186" s="30"/>
      <c r="B186" s="31"/>
      <c r="C186" s="182" t="s">
        <v>311</v>
      </c>
      <c r="D186" s="182" t="s">
        <v>119</v>
      </c>
      <c r="E186" s="183" t="s">
        <v>312</v>
      </c>
      <c r="F186" s="184" t="s">
        <v>313</v>
      </c>
      <c r="G186" s="185" t="s">
        <v>122</v>
      </c>
      <c r="H186" s="186">
        <v>3771.92</v>
      </c>
      <c r="I186" s="187"/>
      <c r="J186" s="188">
        <f t="shared" si="20"/>
        <v>0</v>
      </c>
      <c r="K186" s="189"/>
      <c r="L186" s="35"/>
      <c r="M186" s="190" t="s">
        <v>1</v>
      </c>
      <c r="N186" s="191" t="s">
        <v>36</v>
      </c>
      <c r="O186" s="71"/>
      <c r="P186" s="192">
        <f t="shared" si="21"/>
        <v>0</v>
      </c>
      <c r="Q186" s="192">
        <v>0</v>
      </c>
      <c r="R186" s="192">
        <f t="shared" si="22"/>
        <v>0</v>
      </c>
      <c r="S186" s="192">
        <v>0</v>
      </c>
      <c r="T186" s="192">
        <f t="shared" si="23"/>
        <v>0</v>
      </c>
      <c r="U186" s="193" t="s">
        <v>1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94" t="s">
        <v>123</v>
      </c>
      <c r="AT186" s="194" t="s">
        <v>119</v>
      </c>
      <c r="AU186" s="194" t="s">
        <v>78</v>
      </c>
      <c r="AY186" s="13" t="s">
        <v>118</v>
      </c>
      <c r="BE186" s="195">
        <f t="shared" si="24"/>
        <v>0</v>
      </c>
      <c r="BF186" s="195">
        <f t="shared" si="25"/>
        <v>0</v>
      </c>
      <c r="BG186" s="195">
        <f t="shared" si="26"/>
        <v>0</v>
      </c>
      <c r="BH186" s="195">
        <f t="shared" si="27"/>
        <v>0</v>
      </c>
      <c r="BI186" s="195">
        <f t="shared" si="28"/>
        <v>0</v>
      </c>
      <c r="BJ186" s="13" t="s">
        <v>124</v>
      </c>
      <c r="BK186" s="195">
        <f t="shared" si="29"/>
        <v>0</v>
      </c>
      <c r="BL186" s="13" t="s">
        <v>123</v>
      </c>
      <c r="BM186" s="194" t="s">
        <v>314</v>
      </c>
    </row>
    <row r="187" spans="1:65" s="2" customFormat="1" ht="24.15" customHeight="1">
      <c r="A187" s="30"/>
      <c r="B187" s="31"/>
      <c r="C187" s="182" t="s">
        <v>219</v>
      </c>
      <c r="D187" s="182" t="s">
        <v>119</v>
      </c>
      <c r="E187" s="183" t="s">
        <v>315</v>
      </c>
      <c r="F187" s="184" t="s">
        <v>316</v>
      </c>
      <c r="G187" s="185" t="s">
        <v>122</v>
      </c>
      <c r="H187" s="186">
        <v>3771.92</v>
      </c>
      <c r="I187" s="187"/>
      <c r="J187" s="188">
        <f t="shared" si="20"/>
        <v>0</v>
      </c>
      <c r="K187" s="189"/>
      <c r="L187" s="35"/>
      <c r="M187" s="190" t="s">
        <v>1</v>
      </c>
      <c r="N187" s="191" t="s">
        <v>36</v>
      </c>
      <c r="O187" s="71"/>
      <c r="P187" s="192">
        <f t="shared" si="21"/>
        <v>0</v>
      </c>
      <c r="Q187" s="192">
        <v>0</v>
      </c>
      <c r="R187" s="192">
        <f t="shared" si="22"/>
        <v>0</v>
      </c>
      <c r="S187" s="192">
        <v>0</v>
      </c>
      <c r="T187" s="192">
        <f t="shared" si="23"/>
        <v>0</v>
      </c>
      <c r="U187" s="193" t="s">
        <v>1</v>
      </c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94" t="s">
        <v>123</v>
      </c>
      <c r="AT187" s="194" t="s">
        <v>119</v>
      </c>
      <c r="AU187" s="194" t="s">
        <v>78</v>
      </c>
      <c r="AY187" s="13" t="s">
        <v>118</v>
      </c>
      <c r="BE187" s="195">
        <f t="shared" si="24"/>
        <v>0</v>
      </c>
      <c r="BF187" s="195">
        <f t="shared" si="25"/>
        <v>0</v>
      </c>
      <c r="BG187" s="195">
        <f t="shared" si="26"/>
        <v>0</v>
      </c>
      <c r="BH187" s="195">
        <f t="shared" si="27"/>
        <v>0</v>
      </c>
      <c r="BI187" s="195">
        <f t="shared" si="28"/>
        <v>0</v>
      </c>
      <c r="BJ187" s="13" t="s">
        <v>124</v>
      </c>
      <c r="BK187" s="195">
        <f t="shared" si="29"/>
        <v>0</v>
      </c>
      <c r="BL187" s="13" t="s">
        <v>123</v>
      </c>
      <c r="BM187" s="194" t="s">
        <v>317</v>
      </c>
    </row>
    <row r="188" spans="1:65" s="2" customFormat="1" ht="24.15" customHeight="1">
      <c r="A188" s="30"/>
      <c r="B188" s="31"/>
      <c r="C188" s="182" t="s">
        <v>318</v>
      </c>
      <c r="D188" s="182" t="s">
        <v>119</v>
      </c>
      <c r="E188" s="183" t="s">
        <v>319</v>
      </c>
      <c r="F188" s="184" t="s">
        <v>320</v>
      </c>
      <c r="G188" s="185" t="s">
        <v>244</v>
      </c>
      <c r="H188" s="186">
        <v>99</v>
      </c>
      <c r="I188" s="187"/>
      <c r="J188" s="188">
        <f t="shared" si="20"/>
        <v>0</v>
      </c>
      <c r="K188" s="189"/>
      <c r="L188" s="35"/>
      <c r="M188" s="190" t="s">
        <v>1</v>
      </c>
      <c r="N188" s="191" t="s">
        <v>36</v>
      </c>
      <c r="O188" s="71"/>
      <c r="P188" s="192">
        <f t="shared" si="21"/>
        <v>0</v>
      </c>
      <c r="Q188" s="192">
        <v>0</v>
      </c>
      <c r="R188" s="192">
        <f t="shared" si="22"/>
        <v>0</v>
      </c>
      <c r="S188" s="192">
        <v>0</v>
      </c>
      <c r="T188" s="192">
        <f t="shared" si="23"/>
        <v>0</v>
      </c>
      <c r="U188" s="193" t="s">
        <v>1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94" t="s">
        <v>123</v>
      </c>
      <c r="AT188" s="194" t="s">
        <v>119</v>
      </c>
      <c r="AU188" s="194" t="s">
        <v>78</v>
      </c>
      <c r="AY188" s="13" t="s">
        <v>118</v>
      </c>
      <c r="BE188" s="195">
        <f t="shared" si="24"/>
        <v>0</v>
      </c>
      <c r="BF188" s="195">
        <f t="shared" si="25"/>
        <v>0</v>
      </c>
      <c r="BG188" s="195">
        <f t="shared" si="26"/>
        <v>0</v>
      </c>
      <c r="BH188" s="195">
        <f t="shared" si="27"/>
        <v>0</v>
      </c>
      <c r="BI188" s="195">
        <f t="shared" si="28"/>
        <v>0</v>
      </c>
      <c r="BJ188" s="13" t="s">
        <v>124</v>
      </c>
      <c r="BK188" s="195">
        <f t="shared" si="29"/>
        <v>0</v>
      </c>
      <c r="BL188" s="13" t="s">
        <v>123</v>
      </c>
      <c r="BM188" s="194" t="s">
        <v>321</v>
      </c>
    </row>
    <row r="189" spans="1:65" s="2" customFormat="1" ht="24.15" customHeight="1">
      <c r="A189" s="30"/>
      <c r="B189" s="31"/>
      <c r="C189" s="182" t="s">
        <v>222</v>
      </c>
      <c r="D189" s="182" t="s">
        <v>119</v>
      </c>
      <c r="E189" s="183" t="s">
        <v>322</v>
      </c>
      <c r="F189" s="184" t="s">
        <v>323</v>
      </c>
      <c r="G189" s="185" t="s">
        <v>122</v>
      </c>
      <c r="H189" s="186">
        <v>120</v>
      </c>
      <c r="I189" s="187"/>
      <c r="J189" s="188">
        <f t="shared" si="20"/>
        <v>0</v>
      </c>
      <c r="K189" s="189"/>
      <c r="L189" s="35"/>
      <c r="M189" s="190" t="s">
        <v>1</v>
      </c>
      <c r="N189" s="191" t="s">
        <v>36</v>
      </c>
      <c r="O189" s="71"/>
      <c r="P189" s="192">
        <f t="shared" si="21"/>
        <v>0</v>
      </c>
      <c r="Q189" s="192">
        <v>0</v>
      </c>
      <c r="R189" s="192">
        <f t="shared" si="22"/>
        <v>0</v>
      </c>
      <c r="S189" s="192">
        <v>0</v>
      </c>
      <c r="T189" s="192">
        <f t="shared" si="23"/>
        <v>0</v>
      </c>
      <c r="U189" s="193" t="s">
        <v>1</v>
      </c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94" t="s">
        <v>123</v>
      </c>
      <c r="AT189" s="194" t="s">
        <v>119</v>
      </c>
      <c r="AU189" s="194" t="s">
        <v>78</v>
      </c>
      <c r="AY189" s="13" t="s">
        <v>118</v>
      </c>
      <c r="BE189" s="195">
        <f t="shared" si="24"/>
        <v>0</v>
      </c>
      <c r="BF189" s="195">
        <f t="shared" si="25"/>
        <v>0</v>
      </c>
      <c r="BG189" s="195">
        <f t="shared" si="26"/>
        <v>0</v>
      </c>
      <c r="BH189" s="195">
        <f t="shared" si="27"/>
        <v>0</v>
      </c>
      <c r="BI189" s="195">
        <f t="shared" si="28"/>
        <v>0</v>
      </c>
      <c r="BJ189" s="13" t="s">
        <v>124</v>
      </c>
      <c r="BK189" s="195">
        <f t="shared" si="29"/>
        <v>0</v>
      </c>
      <c r="BL189" s="13" t="s">
        <v>123</v>
      </c>
      <c r="BM189" s="194" t="s">
        <v>324</v>
      </c>
    </row>
    <row r="190" spans="1:65" s="2" customFormat="1" ht="33" customHeight="1">
      <c r="A190" s="30"/>
      <c r="B190" s="31"/>
      <c r="C190" s="182" t="s">
        <v>325</v>
      </c>
      <c r="D190" s="182" t="s">
        <v>119</v>
      </c>
      <c r="E190" s="183" t="s">
        <v>326</v>
      </c>
      <c r="F190" s="184" t="s">
        <v>327</v>
      </c>
      <c r="G190" s="185" t="s">
        <v>160</v>
      </c>
      <c r="H190" s="186">
        <v>818.49900000000002</v>
      </c>
      <c r="I190" s="187"/>
      <c r="J190" s="188">
        <f t="shared" si="20"/>
        <v>0</v>
      </c>
      <c r="K190" s="189"/>
      <c r="L190" s="35"/>
      <c r="M190" s="190" t="s">
        <v>1</v>
      </c>
      <c r="N190" s="191" t="s">
        <v>36</v>
      </c>
      <c r="O190" s="71"/>
      <c r="P190" s="192">
        <f t="shared" si="21"/>
        <v>0</v>
      </c>
      <c r="Q190" s="192">
        <v>0</v>
      </c>
      <c r="R190" s="192">
        <f t="shared" si="22"/>
        <v>0</v>
      </c>
      <c r="S190" s="192">
        <v>0</v>
      </c>
      <c r="T190" s="192">
        <f t="shared" si="23"/>
        <v>0</v>
      </c>
      <c r="U190" s="193" t="s">
        <v>1</v>
      </c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94" t="s">
        <v>123</v>
      </c>
      <c r="AT190" s="194" t="s">
        <v>119</v>
      </c>
      <c r="AU190" s="194" t="s">
        <v>78</v>
      </c>
      <c r="AY190" s="13" t="s">
        <v>118</v>
      </c>
      <c r="BE190" s="195">
        <f t="shared" si="24"/>
        <v>0</v>
      </c>
      <c r="BF190" s="195">
        <f t="shared" si="25"/>
        <v>0</v>
      </c>
      <c r="BG190" s="195">
        <f t="shared" si="26"/>
        <v>0</v>
      </c>
      <c r="BH190" s="195">
        <f t="shared" si="27"/>
        <v>0</v>
      </c>
      <c r="BI190" s="195">
        <f t="shared" si="28"/>
        <v>0</v>
      </c>
      <c r="BJ190" s="13" t="s">
        <v>124</v>
      </c>
      <c r="BK190" s="195">
        <f t="shared" si="29"/>
        <v>0</v>
      </c>
      <c r="BL190" s="13" t="s">
        <v>123</v>
      </c>
      <c r="BM190" s="194" t="s">
        <v>328</v>
      </c>
    </row>
    <row r="191" spans="1:65" s="11" customFormat="1" ht="25.95" customHeight="1">
      <c r="B191" s="168"/>
      <c r="C191" s="169"/>
      <c r="D191" s="170" t="s">
        <v>69</v>
      </c>
      <c r="E191" s="171" t="s">
        <v>329</v>
      </c>
      <c r="F191" s="171" t="s">
        <v>330</v>
      </c>
      <c r="G191" s="169"/>
      <c r="H191" s="169"/>
      <c r="I191" s="172"/>
      <c r="J191" s="173">
        <f>BK191</f>
        <v>0</v>
      </c>
      <c r="K191" s="169"/>
      <c r="L191" s="174"/>
      <c r="M191" s="175"/>
      <c r="N191" s="176"/>
      <c r="O191" s="176"/>
      <c r="P191" s="177">
        <f>P192</f>
        <v>0</v>
      </c>
      <c r="Q191" s="176"/>
      <c r="R191" s="177">
        <f>R192</f>
        <v>0</v>
      </c>
      <c r="S191" s="176"/>
      <c r="T191" s="177">
        <f>T192</f>
        <v>0</v>
      </c>
      <c r="U191" s="178"/>
      <c r="AR191" s="179" t="s">
        <v>78</v>
      </c>
      <c r="AT191" s="180" t="s">
        <v>69</v>
      </c>
      <c r="AU191" s="180" t="s">
        <v>70</v>
      </c>
      <c r="AY191" s="179" t="s">
        <v>118</v>
      </c>
      <c r="BK191" s="181">
        <f>BK192</f>
        <v>0</v>
      </c>
    </row>
    <row r="192" spans="1:65" s="2" customFormat="1" ht="33" customHeight="1">
      <c r="A192" s="30"/>
      <c r="B192" s="31"/>
      <c r="C192" s="182" t="s">
        <v>226</v>
      </c>
      <c r="D192" s="182" t="s">
        <v>119</v>
      </c>
      <c r="E192" s="183" t="s">
        <v>331</v>
      </c>
      <c r="F192" s="184" t="s">
        <v>332</v>
      </c>
      <c r="G192" s="185" t="s">
        <v>160</v>
      </c>
      <c r="H192" s="186">
        <v>18134.466</v>
      </c>
      <c r="I192" s="187"/>
      <c r="J192" s="188">
        <f>ROUND(I192*H192,2)</f>
        <v>0</v>
      </c>
      <c r="K192" s="189"/>
      <c r="L192" s="35"/>
      <c r="M192" s="190" t="s">
        <v>1</v>
      </c>
      <c r="N192" s="191" t="s">
        <v>36</v>
      </c>
      <c r="O192" s="71"/>
      <c r="P192" s="192">
        <f>O192*H192</f>
        <v>0</v>
      </c>
      <c r="Q192" s="192">
        <v>0</v>
      </c>
      <c r="R192" s="192">
        <f>Q192*H192</f>
        <v>0</v>
      </c>
      <c r="S192" s="192">
        <v>0</v>
      </c>
      <c r="T192" s="192">
        <f>S192*H192</f>
        <v>0</v>
      </c>
      <c r="U192" s="193" t="s">
        <v>1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94" t="s">
        <v>123</v>
      </c>
      <c r="AT192" s="194" t="s">
        <v>119</v>
      </c>
      <c r="AU192" s="194" t="s">
        <v>78</v>
      </c>
      <c r="AY192" s="13" t="s">
        <v>118</v>
      </c>
      <c r="BE192" s="195">
        <f>IF(N192="základná",J192,0)</f>
        <v>0</v>
      </c>
      <c r="BF192" s="195">
        <f>IF(N192="znížená",J192,0)</f>
        <v>0</v>
      </c>
      <c r="BG192" s="195">
        <f>IF(N192="zákl. prenesená",J192,0)</f>
        <v>0</v>
      </c>
      <c r="BH192" s="195">
        <f>IF(N192="zníž. prenesená",J192,0)</f>
        <v>0</v>
      </c>
      <c r="BI192" s="195">
        <f>IF(N192="nulová",J192,0)</f>
        <v>0</v>
      </c>
      <c r="BJ192" s="13" t="s">
        <v>124</v>
      </c>
      <c r="BK192" s="195">
        <f>ROUND(I192*H192,2)</f>
        <v>0</v>
      </c>
      <c r="BL192" s="13" t="s">
        <v>123</v>
      </c>
      <c r="BM192" s="194" t="s">
        <v>333</v>
      </c>
    </row>
    <row r="193" spans="1:65" s="11" customFormat="1" ht="25.95" customHeight="1">
      <c r="B193" s="168"/>
      <c r="C193" s="169"/>
      <c r="D193" s="170" t="s">
        <v>69</v>
      </c>
      <c r="E193" s="171" t="s">
        <v>334</v>
      </c>
      <c r="F193" s="171" t="s">
        <v>335</v>
      </c>
      <c r="G193" s="169"/>
      <c r="H193" s="169"/>
      <c r="I193" s="172"/>
      <c r="J193" s="173">
        <f>BK193</f>
        <v>0</v>
      </c>
      <c r="K193" s="169"/>
      <c r="L193" s="174"/>
      <c r="M193" s="175"/>
      <c r="N193" s="176"/>
      <c r="O193" s="176"/>
      <c r="P193" s="177">
        <f>SUM(P194:P195)</f>
        <v>0</v>
      </c>
      <c r="Q193" s="176"/>
      <c r="R193" s="177">
        <f>SUM(R194:R195)</f>
        <v>0</v>
      </c>
      <c r="S193" s="176"/>
      <c r="T193" s="177">
        <f>SUM(T194:T195)</f>
        <v>0</v>
      </c>
      <c r="U193" s="178"/>
      <c r="AR193" s="179" t="s">
        <v>124</v>
      </c>
      <c r="AT193" s="180" t="s">
        <v>69</v>
      </c>
      <c r="AU193" s="180" t="s">
        <v>70</v>
      </c>
      <c r="AY193" s="179" t="s">
        <v>118</v>
      </c>
      <c r="BK193" s="181">
        <f>SUM(BK194:BK195)</f>
        <v>0</v>
      </c>
    </row>
    <row r="194" spans="1:65" s="2" customFormat="1" ht="33" customHeight="1">
      <c r="A194" s="30"/>
      <c r="B194" s="31"/>
      <c r="C194" s="182" t="s">
        <v>336</v>
      </c>
      <c r="D194" s="182" t="s">
        <v>119</v>
      </c>
      <c r="E194" s="183" t="s">
        <v>337</v>
      </c>
      <c r="F194" s="184" t="s">
        <v>338</v>
      </c>
      <c r="G194" s="185" t="s">
        <v>164</v>
      </c>
      <c r="H194" s="186">
        <v>42</v>
      </c>
      <c r="I194" s="187"/>
      <c r="J194" s="188">
        <f>ROUND(I194*H194,2)</f>
        <v>0</v>
      </c>
      <c r="K194" s="189"/>
      <c r="L194" s="35"/>
      <c r="M194" s="190" t="s">
        <v>1</v>
      </c>
      <c r="N194" s="191" t="s">
        <v>36</v>
      </c>
      <c r="O194" s="71"/>
      <c r="P194" s="192">
        <f>O194*H194</f>
        <v>0</v>
      </c>
      <c r="Q194" s="192">
        <v>0</v>
      </c>
      <c r="R194" s="192">
        <f>Q194*H194</f>
        <v>0</v>
      </c>
      <c r="S194" s="192">
        <v>0</v>
      </c>
      <c r="T194" s="192">
        <f>S194*H194</f>
        <v>0</v>
      </c>
      <c r="U194" s="193" t="s">
        <v>1</v>
      </c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94" t="s">
        <v>149</v>
      </c>
      <c r="AT194" s="194" t="s">
        <v>119</v>
      </c>
      <c r="AU194" s="194" t="s">
        <v>78</v>
      </c>
      <c r="AY194" s="13" t="s">
        <v>118</v>
      </c>
      <c r="BE194" s="195">
        <f>IF(N194="základná",J194,0)</f>
        <v>0</v>
      </c>
      <c r="BF194" s="195">
        <f>IF(N194="znížená",J194,0)</f>
        <v>0</v>
      </c>
      <c r="BG194" s="195">
        <f>IF(N194="zákl. prenesená",J194,0)</f>
        <v>0</v>
      </c>
      <c r="BH194" s="195">
        <f>IF(N194="zníž. prenesená",J194,0)</f>
        <v>0</v>
      </c>
      <c r="BI194" s="195">
        <f>IF(N194="nulová",J194,0)</f>
        <v>0</v>
      </c>
      <c r="BJ194" s="13" t="s">
        <v>124</v>
      </c>
      <c r="BK194" s="195">
        <f>ROUND(I194*H194,2)</f>
        <v>0</v>
      </c>
      <c r="BL194" s="13" t="s">
        <v>149</v>
      </c>
      <c r="BM194" s="194" t="s">
        <v>339</v>
      </c>
    </row>
    <row r="195" spans="1:65" s="2" customFormat="1" ht="16.5" customHeight="1">
      <c r="A195" s="30"/>
      <c r="B195" s="31"/>
      <c r="C195" s="196" t="s">
        <v>229</v>
      </c>
      <c r="D195" s="196" t="s">
        <v>157</v>
      </c>
      <c r="E195" s="197" t="s">
        <v>340</v>
      </c>
      <c r="F195" s="198" t="s">
        <v>341</v>
      </c>
      <c r="G195" s="199" t="s">
        <v>164</v>
      </c>
      <c r="H195" s="200">
        <v>42</v>
      </c>
      <c r="I195" s="201"/>
      <c r="J195" s="202">
        <f>ROUND(I195*H195,2)</f>
        <v>0</v>
      </c>
      <c r="K195" s="203"/>
      <c r="L195" s="204"/>
      <c r="M195" s="205" t="s">
        <v>1</v>
      </c>
      <c r="N195" s="206" t="s">
        <v>36</v>
      </c>
      <c r="O195" s="71"/>
      <c r="P195" s="192">
        <f>O195*H195</f>
        <v>0</v>
      </c>
      <c r="Q195" s="192">
        <v>0</v>
      </c>
      <c r="R195" s="192">
        <f>Q195*H195</f>
        <v>0</v>
      </c>
      <c r="S195" s="192">
        <v>0</v>
      </c>
      <c r="T195" s="192">
        <f>S195*H195</f>
        <v>0</v>
      </c>
      <c r="U195" s="193" t="s">
        <v>1</v>
      </c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94" t="s">
        <v>181</v>
      </c>
      <c r="AT195" s="194" t="s">
        <v>157</v>
      </c>
      <c r="AU195" s="194" t="s">
        <v>78</v>
      </c>
      <c r="AY195" s="13" t="s">
        <v>118</v>
      </c>
      <c r="BE195" s="195">
        <f>IF(N195="základná",J195,0)</f>
        <v>0</v>
      </c>
      <c r="BF195" s="195">
        <f>IF(N195="znížená",J195,0)</f>
        <v>0</v>
      </c>
      <c r="BG195" s="195">
        <f>IF(N195="zákl. prenesená",J195,0)</f>
        <v>0</v>
      </c>
      <c r="BH195" s="195">
        <f>IF(N195="zníž. prenesená",J195,0)</f>
        <v>0</v>
      </c>
      <c r="BI195" s="195">
        <f>IF(N195="nulová",J195,0)</f>
        <v>0</v>
      </c>
      <c r="BJ195" s="13" t="s">
        <v>124</v>
      </c>
      <c r="BK195" s="195">
        <f>ROUND(I195*H195,2)</f>
        <v>0</v>
      </c>
      <c r="BL195" s="13" t="s">
        <v>149</v>
      </c>
      <c r="BM195" s="194" t="s">
        <v>342</v>
      </c>
    </row>
    <row r="196" spans="1:65" s="11" customFormat="1" ht="25.95" customHeight="1">
      <c r="B196" s="168"/>
      <c r="C196" s="169"/>
      <c r="D196" s="170" t="s">
        <v>69</v>
      </c>
      <c r="E196" s="171" t="s">
        <v>343</v>
      </c>
      <c r="F196" s="171" t="s">
        <v>344</v>
      </c>
      <c r="G196" s="169"/>
      <c r="H196" s="169"/>
      <c r="I196" s="172"/>
      <c r="J196" s="173">
        <f>BK196</f>
        <v>0</v>
      </c>
      <c r="K196" s="169"/>
      <c r="L196" s="174"/>
      <c r="M196" s="175"/>
      <c r="N196" s="176"/>
      <c r="O196" s="176"/>
      <c r="P196" s="177">
        <f>SUM(P197:P198)</f>
        <v>0</v>
      </c>
      <c r="Q196" s="176"/>
      <c r="R196" s="177">
        <f>SUM(R197:R198)</f>
        <v>0</v>
      </c>
      <c r="S196" s="176"/>
      <c r="T196" s="177">
        <f>SUM(T197:T198)</f>
        <v>0</v>
      </c>
      <c r="U196" s="178"/>
      <c r="AR196" s="179" t="s">
        <v>123</v>
      </c>
      <c r="AT196" s="180" t="s">
        <v>69</v>
      </c>
      <c r="AU196" s="180" t="s">
        <v>70</v>
      </c>
      <c r="AY196" s="179" t="s">
        <v>118</v>
      </c>
      <c r="BK196" s="181">
        <f>SUM(BK197:BK198)</f>
        <v>0</v>
      </c>
    </row>
    <row r="197" spans="1:65" s="2" customFormat="1" ht="33" customHeight="1">
      <c r="A197" s="30"/>
      <c r="B197" s="31"/>
      <c r="C197" s="182" t="s">
        <v>345</v>
      </c>
      <c r="D197" s="182" t="s">
        <v>119</v>
      </c>
      <c r="E197" s="183" t="s">
        <v>346</v>
      </c>
      <c r="F197" s="184" t="s">
        <v>347</v>
      </c>
      <c r="G197" s="185" t="s">
        <v>164</v>
      </c>
      <c r="H197" s="186">
        <v>8</v>
      </c>
      <c r="I197" s="187"/>
      <c r="J197" s="188">
        <f>ROUND(I197*H197,2)</f>
        <v>0</v>
      </c>
      <c r="K197" s="189"/>
      <c r="L197" s="35"/>
      <c r="M197" s="190" t="s">
        <v>1</v>
      </c>
      <c r="N197" s="191" t="s">
        <v>36</v>
      </c>
      <c r="O197" s="71"/>
      <c r="P197" s="192">
        <f>O197*H197</f>
        <v>0</v>
      </c>
      <c r="Q197" s="192">
        <v>0</v>
      </c>
      <c r="R197" s="192">
        <f>Q197*H197</f>
        <v>0</v>
      </c>
      <c r="S197" s="192">
        <v>0</v>
      </c>
      <c r="T197" s="192">
        <f>S197*H197</f>
        <v>0</v>
      </c>
      <c r="U197" s="193" t="s">
        <v>1</v>
      </c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94" t="s">
        <v>348</v>
      </c>
      <c r="AT197" s="194" t="s">
        <v>119</v>
      </c>
      <c r="AU197" s="194" t="s">
        <v>78</v>
      </c>
      <c r="AY197" s="13" t="s">
        <v>118</v>
      </c>
      <c r="BE197" s="195">
        <f>IF(N197="základná",J197,0)</f>
        <v>0</v>
      </c>
      <c r="BF197" s="195">
        <f>IF(N197="znížená",J197,0)</f>
        <v>0</v>
      </c>
      <c r="BG197" s="195">
        <f>IF(N197="zákl. prenesená",J197,0)</f>
        <v>0</v>
      </c>
      <c r="BH197" s="195">
        <f>IF(N197="zníž. prenesená",J197,0)</f>
        <v>0</v>
      </c>
      <c r="BI197" s="195">
        <f>IF(N197="nulová",J197,0)</f>
        <v>0</v>
      </c>
      <c r="BJ197" s="13" t="s">
        <v>124</v>
      </c>
      <c r="BK197" s="195">
        <f>ROUND(I197*H197,2)</f>
        <v>0</v>
      </c>
      <c r="BL197" s="13" t="s">
        <v>348</v>
      </c>
      <c r="BM197" s="194" t="s">
        <v>349</v>
      </c>
    </row>
    <row r="198" spans="1:65" s="2" customFormat="1" ht="24.15" customHeight="1">
      <c r="A198" s="30"/>
      <c r="B198" s="31"/>
      <c r="C198" s="182" t="s">
        <v>233</v>
      </c>
      <c r="D198" s="182" t="s">
        <v>119</v>
      </c>
      <c r="E198" s="183" t="s">
        <v>350</v>
      </c>
      <c r="F198" s="184" t="s">
        <v>351</v>
      </c>
      <c r="G198" s="185" t="s">
        <v>352</v>
      </c>
      <c r="H198" s="186">
        <v>1</v>
      </c>
      <c r="I198" s="187"/>
      <c r="J198" s="188">
        <f>ROUND(I198*H198,2)</f>
        <v>0</v>
      </c>
      <c r="K198" s="189"/>
      <c r="L198" s="35"/>
      <c r="M198" s="207" t="s">
        <v>1</v>
      </c>
      <c r="N198" s="208" t="s">
        <v>36</v>
      </c>
      <c r="O198" s="209"/>
      <c r="P198" s="210">
        <f>O198*H198</f>
        <v>0</v>
      </c>
      <c r="Q198" s="210">
        <v>0</v>
      </c>
      <c r="R198" s="210">
        <f>Q198*H198</f>
        <v>0</v>
      </c>
      <c r="S198" s="210">
        <v>0</v>
      </c>
      <c r="T198" s="210">
        <f>S198*H198</f>
        <v>0</v>
      </c>
      <c r="U198" s="211" t="s">
        <v>1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94" t="s">
        <v>348</v>
      </c>
      <c r="AT198" s="194" t="s">
        <v>119</v>
      </c>
      <c r="AU198" s="194" t="s">
        <v>78</v>
      </c>
      <c r="AY198" s="13" t="s">
        <v>118</v>
      </c>
      <c r="BE198" s="195">
        <f>IF(N198="základná",J198,0)</f>
        <v>0</v>
      </c>
      <c r="BF198" s="195">
        <f>IF(N198="znížená",J198,0)</f>
        <v>0</v>
      </c>
      <c r="BG198" s="195">
        <f>IF(N198="zákl. prenesená",J198,0)</f>
        <v>0</v>
      </c>
      <c r="BH198" s="195">
        <f>IF(N198="zníž. prenesená",J198,0)</f>
        <v>0</v>
      </c>
      <c r="BI198" s="195">
        <f>IF(N198="nulová",J198,0)</f>
        <v>0</v>
      </c>
      <c r="BJ198" s="13" t="s">
        <v>124</v>
      </c>
      <c r="BK198" s="195">
        <f>ROUND(I198*H198,2)</f>
        <v>0</v>
      </c>
      <c r="BL198" s="13" t="s">
        <v>348</v>
      </c>
      <c r="BM198" s="194" t="s">
        <v>353</v>
      </c>
    </row>
    <row r="199" spans="1:65" s="2" customFormat="1" ht="6.9" customHeight="1">
      <c r="A199" s="30"/>
      <c r="B199" s="54"/>
      <c r="C199" s="55"/>
      <c r="D199" s="55"/>
      <c r="E199" s="55"/>
      <c r="F199" s="55"/>
      <c r="G199" s="55"/>
      <c r="H199" s="55"/>
      <c r="I199" s="55"/>
      <c r="J199" s="55"/>
      <c r="K199" s="55"/>
      <c r="L199" s="35"/>
      <c r="M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</row>
  </sheetData>
  <sheetProtection algorithmName="SHA-512" hashValue="QTN3XAPrrHYzB1WcfkBivzxYFmdz230TLdMwqwvUy6QwDRBbqVAhnxHXAclgijbrZmhxDmvG0/AomRRNYxFQ1g==" saltValue="hfroyXIuh7dj0rDZsb0flKbCpspbt2LFacTmaeafB+duhUe5R8lg8yRERTaAe8v4gXlyeOvZbi0zxj5qLqetEQ==" spinCount="100000" sheet="1" objects="1" scenarios="1" formatColumns="0" formatRows="0" autoFilter="0"/>
  <autoFilter ref="C125:K198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5"/>
  <sheetViews>
    <sheetView showGridLines="0" workbookViewId="0">
      <selection activeCell="I32" sqref="I32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1" width="14.140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13" t="s">
        <v>82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6"/>
      <c r="AT3" s="13" t="s">
        <v>78</v>
      </c>
    </row>
    <row r="4" spans="1:46" s="1" customFormat="1" ht="24.9" customHeight="1">
      <c r="B4" s="16"/>
      <c r="D4" s="110" t="s">
        <v>86</v>
      </c>
      <c r="L4" s="16"/>
      <c r="M4" s="111" t="s">
        <v>9</v>
      </c>
      <c r="AT4" s="13" t="s">
        <v>4</v>
      </c>
    </row>
    <row r="5" spans="1:46" s="1" customFormat="1" ht="6.9" customHeight="1">
      <c r="B5" s="16"/>
      <c r="L5" s="16"/>
    </row>
    <row r="6" spans="1:46" s="1" customFormat="1" ht="12" customHeight="1">
      <c r="B6" s="16"/>
      <c r="D6" s="112" t="s">
        <v>15</v>
      </c>
      <c r="L6" s="16"/>
    </row>
    <row r="7" spans="1:46" s="1" customFormat="1" ht="16.5" customHeight="1">
      <c r="B7" s="16"/>
      <c r="E7" s="256" t="str">
        <f>'Rekapitulácia stavby'!K6</f>
        <v>LC Šumiac-Kráľová hoľa</v>
      </c>
      <c r="F7" s="257"/>
      <c r="G7" s="257"/>
      <c r="H7" s="257"/>
      <c r="L7" s="16"/>
    </row>
    <row r="8" spans="1:46" s="2" customFormat="1" ht="12" customHeight="1">
      <c r="A8" s="30"/>
      <c r="B8" s="35"/>
      <c r="C8" s="30"/>
      <c r="D8" s="112" t="s">
        <v>87</v>
      </c>
      <c r="E8" s="30"/>
      <c r="F8" s="30"/>
      <c r="G8" s="30"/>
      <c r="H8" s="30"/>
      <c r="I8" s="30"/>
      <c r="J8" s="30"/>
      <c r="K8" s="30"/>
      <c r="L8" s="5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5"/>
      <c r="C9" s="30"/>
      <c r="D9" s="30"/>
      <c r="E9" s="258" t="s">
        <v>354</v>
      </c>
      <c r="F9" s="259"/>
      <c r="G9" s="259"/>
      <c r="H9" s="259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2" t="s">
        <v>17</v>
      </c>
      <c r="E11" s="30"/>
      <c r="F11" s="113" t="s">
        <v>1</v>
      </c>
      <c r="G11" s="30"/>
      <c r="H11" s="30"/>
      <c r="I11" s="112" t="s">
        <v>18</v>
      </c>
      <c r="J11" s="113" t="s">
        <v>1</v>
      </c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2" t="s">
        <v>19</v>
      </c>
      <c r="E12" s="30"/>
      <c r="F12" s="113" t="s">
        <v>20</v>
      </c>
      <c r="G12" s="30"/>
      <c r="H12" s="30"/>
      <c r="I12" s="112" t="s">
        <v>21</v>
      </c>
      <c r="J12" s="114">
        <f>'Rekapitulácia stavby'!AN8</f>
        <v>45504</v>
      </c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2" t="s">
        <v>22</v>
      </c>
      <c r="E14" s="30"/>
      <c r="F14" s="30"/>
      <c r="G14" s="30"/>
      <c r="H14" s="30"/>
      <c r="I14" s="112" t="s">
        <v>23</v>
      </c>
      <c r="J14" s="113" t="str">
        <f>IF('Rekapitulácia stavby'!AN10="","",'Rekapitulácia stavby'!AN10)</f>
        <v/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3" t="str">
        <f>IF('Rekapitulácia stavby'!E11="","",'Rekapitulácia stavby'!E11)</f>
        <v xml:space="preserve"> </v>
      </c>
      <c r="F15" s="30"/>
      <c r="G15" s="30"/>
      <c r="H15" s="30"/>
      <c r="I15" s="112" t="s">
        <v>24</v>
      </c>
      <c r="J15" s="113" t="str">
        <f>IF('Rekapitulácia stavby'!AN11="","",'Rekapitulácia stavby'!AN11)</f>
        <v/>
      </c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2" t="s">
        <v>25</v>
      </c>
      <c r="E17" s="30"/>
      <c r="F17" s="30"/>
      <c r="G17" s="30"/>
      <c r="H17" s="30"/>
      <c r="I17" s="112" t="s">
        <v>23</v>
      </c>
      <c r="J17" s="26" t="str">
        <f>'Rekapitulácia stavby'!AN13</f>
        <v>Vyplň údaj</v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60" t="str">
        <f>'Rekapitulácia stavby'!E14</f>
        <v>Vyplň údaj</v>
      </c>
      <c r="F18" s="261"/>
      <c r="G18" s="261"/>
      <c r="H18" s="261"/>
      <c r="I18" s="112" t="s">
        <v>24</v>
      </c>
      <c r="J18" s="26" t="str">
        <f>'Rekapitulácia stavby'!AN14</f>
        <v>Vyplň údaj</v>
      </c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2" t="s">
        <v>27</v>
      </c>
      <c r="E20" s="30"/>
      <c r="F20" s="30"/>
      <c r="G20" s="30"/>
      <c r="H20" s="30"/>
      <c r="I20" s="112" t="s">
        <v>23</v>
      </c>
      <c r="J20" s="113" t="str">
        <f>IF('Rekapitulácia stavby'!AN16="","",'Rekapitulácia stavby'!AN16)</f>
        <v/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3" t="str">
        <f>IF('Rekapitulácia stavby'!E17="","",'Rekapitulácia stavby'!E17)</f>
        <v xml:space="preserve"> </v>
      </c>
      <c r="F21" s="30"/>
      <c r="G21" s="30"/>
      <c r="H21" s="30"/>
      <c r="I21" s="112" t="s">
        <v>24</v>
      </c>
      <c r="J21" s="113" t="str">
        <f>IF('Rekapitulácia stavby'!AN17="","",'Rekapitulácia stavby'!AN17)</f>
        <v/>
      </c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2" t="s">
        <v>28</v>
      </c>
      <c r="E23" s="30"/>
      <c r="F23" s="30"/>
      <c r="G23" s="30"/>
      <c r="H23" s="30"/>
      <c r="I23" s="112" t="s">
        <v>23</v>
      </c>
      <c r="J23" s="113" t="str">
        <f>IF('Rekapitulácia stavby'!AN19="","",'Rekapitulácia stavby'!AN19)</f>
        <v/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3" t="str">
        <f>IF('Rekapitulácia stavby'!E20="","",'Rekapitulácia stavby'!E20)</f>
        <v xml:space="preserve"> </v>
      </c>
      <c r="F24" s="30"/>
      <c r="G24" s="30"/>
      <c r="H24" s="30"/>
      <c r="I24" s="112" t="s">
        <v>24</v>
      </c>
      <c r="J24" s="113" t="str">
        <f>IF('Rekapitulácia stavby'!AN20="","",'Rekapitulácia stavby'!AN20)</f>
        <v/>
      </c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2" t="s">
        <v>29</v>
      </c>
      <c r="E26" s="30"/>
      <c r="F26" s="30"/>
      <c r="G26" s="30"/>
      <c r="H26" s="30"/>
      <c r="I26" s="30"/>
      <c r="J26" s="30"/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5"/>
      <c r="B27" s="116"/>
      <c r="C27" s="115"/>
      <c r="D27" s="115"/>
      <c r="E27" s="262" t="s">
        <v>1</v>
      </c>
      <c r="F27" s="262"/>
      <c r="G27" s="262"/>
      <c r="H27" s="26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5"/>
      <c r="C29" s="30"/>
      <c r="D29" s="118"/>
      <c r="E29" s="118"/>
      <c r="F29" s="118"/>
      <c r="G29" s="118"/>
      <c r="H29" s="118"/>
      <c r="I29" s="118"/>
      <c r="J29" s="118"/>
      <c r="K29" s="118"/>
      <c r="L29" s="5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9" t="s">
        <v>30</v>
      </c>
      <c r="E30" s="30"/>
      <c r="F30" s="30"/>
      <c r="G30" s="30"/>
      <c r="H30" s="30"/>
      <c r="I30" s="30"/>
      <c r="J30" s="120">
        <f>ROUND(J127, 2)</f>
        <v>0</v>
      </c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5"/>
      <c r="C31" s="30"/>
      <c r="D31" s="118"/>
      <c r="E31" s="118"/>
      <c r="F31" s="118"/>
      <c r="G31" s="118"/>
      <c r="H31" s="118"/>
      <c r="I31" s="118"/>
      <c r="J31" s="118"/>
      <c r="K31" s="118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5"/>
      <c r="C32" s="30"/>
      <c r="D32" s="30"/>
      <c r="E32" s="30"/>
      <c r="F32" s="121" t="s">
        <v>32</v>
      </c>
      <c r="G32" s="30"/>
      <c r="H32" s="30"/>
      <c r="I32" s="121" t="s">
        <v>31</v>
      </c>
      <c r="J32" s="121" t="s">
        <v>33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5"/>
      <c r="C33" s="30"/>
      <c r="D33" s="122" t="s">
        <v>34</v>
      </c>
      <c r="E33" s="123" t="s">
        <v>35</v>
      </c>
      <c r="F33" s="124">
        <f>ROUND((SUM(BE127:BE214)),  2)</f>
        <v>0</v>
      </c>
      <c r="G33" s="125"/>
      <c r="H33" s="125"/>
      <c r="I33" s="126">
        <v>0.2</v>
      </c>
      <c r="J33" s="124">
        <f>ROUND(((SUM(BE127:BE214))*I33),  2)</f>
        <v>0</v>
      </c>
      <c r="K33" s="30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5"/>
      <c r="C34" s="30"/>
      <c r="D34" s="30"/>
      <c r="E34" s="123" t="s">
        <v>36</v>
      </c>
      <c r="F34" s="124">
        <f>ROUND((SUM(BF127:BF214)),  2)</f>
        <v>0</v>
      </c>
      <c r="G34" s="125"/>
      <c r="H34" s="125"/>
      <c r="I34" s="126">
        <v>0.2</v>
      </c>
      <c r="J34" s="124">
        <f>ROUND(((SUM(BF127:BF214))*I34),  2)</f>
        <v>0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5"/>
      <c r="C35" s="30"/>
      <c r="D35" s="30"/>
      <c r="E35" s="112" t="s">
        <v>37</v>
      </c>
      <c r="F35" s="127">
        <f>ROUND((SUM(BG127:BG214)),  2)</f>
        <v>0</v>
      </c>
      <c r="G35" s="30"/>
      <c r="H35" s="30"/>
      <c r="I35" s="128">
        <v>0.2</v>
      </c>
      <c r="J35" s="127">
        <f>0</f>
        <v>0</v>
      </c>
      <c r="K35" s="30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5"/>
      <c r="C36" s="30"/>
      <c r="D36" s="30"/>
      <c r="E36" s="112" t="s">
        <v>38</v>
      </c>
      <c r="F36" s="127">
        <f>ROUND((SUM(BH127:BH214)),  2)</f>
        <v>0</v>
      </c>
      <c r="G36" s="30"/>
      <c r="H36" s="30"/>
      <c r="I36" s="128">
        <v>0.2</v>
      </c>
      <c r="J36" s="127">
        <f>0</f>
        <v>0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5"/>
      <c r="C37" s="30"/>
      <c r="D37" s="30"/>
      <c r="E37" s="123" t="s">
        <v>39</v>
      </c>
      <c r="F37" s="124">
        <f>ROUND((SUM(BI127:BI214)),  2)</f>
        <v>0</v>
      </c>
      <c r="G37" s="125"/>
      <c r="H37" s="125"/>
      <c r="I37" s="126">
        <v>0</v>
      </c>
      <c r="J37" s="124">
        <f>0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9"/>
      <c r="D39" s="130" t="s">
        <v>40</v>
      </c>
      <c r="E39" s="131"/>
      <c r="F39" s="131"/>
      <c r="G39" s="132" t="s">
        <v>41</v>
      </c>
      <c r="H39" s="133" t="s">
        <v>42</v>
      </c>
      <c r="I39" s="131"/>
      <c r="J39" s="134">
        <f>SUM(J30:J37)</f>
        <v>0</v>
      </c>
      <c r="K39" s="135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16"/>
      <c r="L41" s="16"/>
    </row>
    <row r="42" spans="1:31" s="1" customFormat="1" ht="14.4" customHeight="1">
      <c r="B42" s="16"/>
      <c r="L42" s="16"/>
    </row>
    <row r="43" spans="1:31" s="1" customFormat="1" ht="14.4" customHeight="1">
      <c r="B43" s="16"/>
      <c r="L43" s="16"/>
    </row>
    <row r="44" spans="1:31" s="1" customFormat="1" ht="14.4" customHeight="1">
      <c r="B44" s="16"/>
      <c r="L44" s="16"/>
    </row>
    <row r="45" spans="1:31" s="1" customFormat="1" ht="14.4" customHeight="1">
      <c r="B45" s="16"/>
      <c r="L45" s="16"/>
    </row>
    <row r="46" spans="1:31" s="1" customFormat="1" ht="14.4" customHeight="1">
      <c r="B46" s="16"/>
      <c r="L46" s="16"/>
    </row>
    <row r="47" spans="1:31" s="1" customFormat="1" ht="14.4" customHeight="1">
      <c r="B47" s="16"/>
      <c r="L47" s="16"/>
    </row>
    <row r="48" spans="1:31" s="1" customFormat="1" ht="14.4" customHeight="1">
      <c r="B48" s="16"/>
      <c r="L48" s="16"/>
    </row>
    <row r="49" spans="1:31" s="1" customFormat="1" ht="14.4" customHeight="1">
      <c r="B49" s="16"/>
      <c r="L49" s="16"/>
    </row>
    <row r="50" spans="1:31" s="2" customFormat="1" ht="14.4" customHeight="1">
      <c r="B50" s="51"/>
      <c r="D50" s="136" t="s">
        <v>43</v>
      </c>
      <c r="E50" s="137"/>
      <c r="F50" s="137"/>
      <c r="G50" s="136" t="s">
        <v>44</v>
      </c>
      <c r="H50" s="137"/>
      <c r="I50" s="137"/>
      <c r="J50" s="137"/>
      <c r="K50" s="137"/>
      <c r="L50" s="51"/>
    </row>
    <row r="51" spans="1:31" ht="10.199999999999999">
      <c r="B51" s="16"/>
      <c r="L51" s="16"/>
    </row>
    <row r="52" spans="1:31" ht="10.199999999999999">
      <c r="B52" s="16"/>
      <c r="L52" s="16"/>
    </row>
    <row r="53" spans="1:31" ht="10.199999999999999">
      <c r="B53" s="16"/>
      <c r="L53" s="16"/>
    </row>
    <row r="54" spans="1:31" ht="10.199999999999999">
      <c r="B54" s="16"/>
      <c r="L54" s="16"/>
    </row>
    <row r="55" spans="1:31" ht="10.199999999999999">
      <c r="B55" s="16"/>
      <c r="L55" s="16"/>
    </row>
    <row r="56" spans="1:31" ht="10.199999999999999">
      <c r="B56" s="16"/>
      <c r="L56" s="16"/>
    </row>
    <row r="57" spans="1:31" ht="10.199999999999999">
      <c r="B57" s="16"/>
      <c r="L57" s="16"/>
    </row>
    <row r="58" spans="1:31" ht="10.199999999999999">
      <c r="B58" s="16"/>
      <c r="L58" s="16"/>
    </row>
    <row r="59" spans="1:31" ht="10.199999999999999">
      <c r="B59" s="16"/>
      <c r="L59" s="16"/>
    </row>
    <row r="60" spans="1:31" ht="10.199999999999999">
      <c r="B60" s="16"/>
      <c r="L60" s="16"/>
    </row>
    <row r="61" spans="1:31" s="2" customFormat="1" ht="13.2">
      <c r="A61" s="30"/>
      <c r="B61" s="35"/>
      <c r="C61" s="30"/>
      <c r="D61" s="138" t="s">
        <v>45</v>
      </c>
      <c r="E61" s="139"/>
      <c r="F61" s="140" t="s">
        <v>46</v>
      </c>
      <c r="G61" s="138" t="s">
        <v>45</v>
      </c>
      <c r="H61" s="139"/>
      <c r="I61" s="139"/>
      <c r="J61" s="141" t="s">
        <v>46</v>
      </c>
      <c r="K61" s="139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16"/>
      <c r="L62" s="16"/>
    </row>
    <row r="63" spans="1:31" ht="10.199999999999999">
      <c r="B63" s="16"/>
      <c r="L63" s="16"/>
    </row>
    <row r="64" spans="1:31" ht="10.199999999999999">
      <c r="B64" s="16"/>
      <c r="L64" s="16"/>
    </row>
    <row r="65" spans="1:31" s="2" customFormat="1" ht="13.2">
      <c r="A65" s="30"/>
      <c r="B65" s="35"/>
      <c r="C65" s="30"/>
      <c r="D65" s="136" t="s">
        <v>47</v>
      </c>
      <c r="E65" s="142"/>
      <c r="F65" s="142"/>
      <c r="G65" s="136" t="s">
        <v>48</v>
      </c>
      <c r="H65" s="142"/>
      <c r="I65" s="142"/>
      <c r="J65" s="142"/>
      <c r="K65" s="142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16"/>
      <c r="L66" s="16"/>
    </row>
    <row r="67" spans="1:31" ht="10.199999999999999">
      <c r="B67" s="16"/>
      <c r="L67" s="16"/>
    </row>
    <row r="68" spans="1:31" ht="10.199999999999999">
      <c r="B68" s="16"/>
      <c r="L68" s="16"/>
    </row>
    <row r="69" spans="1:31" ht="10.199999999999999">
      <c r="B69" s="16"/>
      <c r="L69" s="16"/>
    </row>
    <row r="70" spans="1:31" ht="10.199999999999999">
      <c r="B70" s="16"/>
      <c r="L70" s="16"/>
    </row>
    <row r="71" spans="1:31" ht="10.199999999999999">
      <c r="B71" s="16"/>
      <c r="L71" s="16"/>
    </row>
    <row r="72" spans="1:31" ht="10.199999999999999">
      <c r="B72" s="16"/>
      <c r="L72" s="16"/>
    </row>
    <row r="73" spans="1:31" ht="10.199999999999999">
      <c r="B73" s="16"/>
      <c r="L73" s="16"/>
    </row>
    <row r="74" spans="1:31" ht="10.199999999999999">
      <c r="B74" s="16"/>
      <c r="L74" s="16"/>
    </row>
    <row r="75" spans="1:31" ht="10.199999999999999">
      <c r="B75" s="16"/>
      <c r="L75" s="16"/>
    </row>
    <row r="76" spans="1:31" s="2" customFormat="1" ht="13.2">
      <c r="A76" s="30"/>
      <c r="B76" s="35"/>
      <c r="C76" s="30"/>
      <c r="D76" s="138" t="s">
        <v>45</v>
      </c>
      <c r="E76" s="139"/>
      <c r="F76" s="140" t="s">
        <v>46</v>
      </c>
      <c r="G76" s="138" t="s">
        <v>45</v>
      </c>
      <c r="H76" s="139"/>
      <c r="I76" s="139"/>
      <c r="J76" s="141" t="s">
        <v>46</v>
      </c>
      <c r="K76" s="139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143"/>
      <c r="C77" s="144"/>
      <c r="D77" s="144"/>
      <c r="E77" s="144"/>
      <c r="F77" s="144"/>
      <c r="G77" s="144"/>
      <c r="H77" s="144"/>
      <c r="I77" s="144"/>
      <c r="J77" s="144"/>
      <c r="K77" s="144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hidden="1" customHeight="1">
      <c r="A81" s="30"/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hidden="1" customHeight="1">
      <c r="A82" s="30"/>
      <c r="B82" s="31"/>
      <c r="C82" s="19" t="s">
        <v>89</v>
      </c>
      <c r="D82" s="32"/>
      <c r="E82" s="32"/>
      <c r="F82" s="32"/>
      <c r="G82" s="32"/>
      <c r="H82" s="32"/>
      <c r="I82" s="32"/>
      <c r="J82" s="32"/>
      <c r="K82" s="32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hidden="1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15</v>
      </c>
      <c r="D84" s="32"/>
      <c r="E84" s="32"/>
      <c r="F84" s="32"/>
      <c r="G84" s="32"/>
      <c r="H84" s="32"/>
      <c r="I84" s="32"/>
      <c r="J84" s="32"/>
      <c r="K84" s="32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2"/>
      <c r="D85" s="32"/>
      <c r="E85" s="263" t="str">
        <f>E7</f>
        <v>LC Šumiac-Kráľová hoľa</v>
      </c>
      <c r="F85" s="264"/>
      <c r="G85" s="264"/>
      <c r="H85" s="264"/>
      <c r="I85" s="32"/>
      <c r="J85" s="32"/>
      <c r="K85" s="32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87</v>
      </c>
      <c r="D86" s="32"/>
      <c r="E86" s="32"/>
      <c r="F86" s="32"/>
      <c r="G86" s="32"/>
      <c r="H86" s="32"/>
      <c r="I86" s="32"/>
      <c r="J86" s="32"/>
      <c r="K86" s="32"/>
      <c r="L86" s="5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hidden="1" customHeight="1">
      <c r="A87" s="30"/>
      <c r="B87" s="31"/>
      <c r="C87" s="32"/>
      <c r="D87" s="32"/>
      <c r="E87" s="234" t="str">
        <f>E9</f>
        <v xml:space="preserve">1. etapa. - SO 02 Lesná odvozná cesta km 0,2480 - 2,09842  </v>
      </c>
      <c r="F87" s="265"/>
      <c r="G87" s="265"/>
      <c r="H87" s="265"/>
      <c r="I87" s="32"/>
      <c r="J87" s="32"/>
      <c r="K87" s="32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hidden="1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19</v>
      </c>
      <c r="D89" s="32"/>
      <c r="E89" s="32"/>
      <c r="F89" s="23" t="str">
        <f>F12</f>
        <v xml:space="preserve"> </v>
      </c>
      <c r="G89" s="32"/>
      <c r="H89" s="32"/>
      <c r="I89" s="25" t="s">
        <v>21</v>
      </c>
      <c r="J89" s="66">
        <f>IF(J12="","",J12)</f>
        <v>45504</v>
      </c>
      <c r="K89" s="32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hidden="1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hidden="1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hidden="1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28</v>
      </c>
      <c r="J92" s="28" t="str">
        <f>E24</f>
        <v xml:space="preserve"> </v>
      </c>
      <c r="K92" s="32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47" t="s">
        <v>90</v>
      </c>
      <c r="D94" s="148"/>
      <c r="E94" s="148"/>
      <c r="F94" s="148"/>
      <c r="G94" s="148"/>
      <c r="H94" s="148"/>
      <c r="I94" s="148"/>
      <c r="J94" s="149" t="s">
        <v>91</v>
      </c>
      <c r="K94" s="148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hidden="1" customHeight="1">
      <c r="A96" s="30"/>
      <c r="B96" s="31"/>
      <c r="C96" s="150" t="s">
        <v>92</v>
      </c>
      <c r="D96" s="32"/>
      <c r="E96" s="32"/>
      <c r="F96" s="32"/>
      <c r="G96" s="32"/>
      <c r="H96" s="32"/>
      <c r="I96" s="32"/>
      <c r="J96" s="84">
        <f>J127</f>
        <v>0</v>
      </c>
      <c r="K96" s="32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93</v>
      </c>
    </row>
    <row r="97" spans="1:31" s="9" customFormat="1" ht="24.9" hidden="1" customHeight="1">
      <c r="B97" s="151"/>
      <c r="C97" s="152"/>
      <c r="D97" s="153" t="s">
        <v>94</v>
      </c>
      <c r="E97" s="154"/>
      <c r="F97" s="154"/>
      <c r="G97" s="154"/>
      <c r="H97" s="154"/>
      <c r="I97" s="154"/>
      <c r="J97" s="155">
        <f>J128</f>
        <v>0</v>
      </c>
      <c r="K97" s="152"/>
      <c r="L97" s="156"/>
    </row>
    <row r="98" spans="1:31" s="9" customFormat="1" ht="24.9" hidden="1" customHeight="1">
      <c r="B98" s="151"/>
      <c r="C98" s="152"/>
      <c r="D98" s="153" t="s">
        <v>95</v>
      </c>
      <c r="E98" s="154"/>
      <c r="F98" s="154"/>
      <c r="G98" s="154"/>
      <c r="H98" s="154"/>
      <c r="I98" s="154"/>
      <c r="J98" s="155">
        <f>J144</f>
        <v>0</v>
      </c>
      <c r="K98" s="152"/>
      <c r="L98" s="156"/>
    </row>
    <row r="99" spans="1:31" s="9" customFormat="1" ht="24.9" hidden="1" customHeight="1">
      <c r="B99" s="151"/>
      <c r="C99" s="152"/>
      <c r="D99" s="153" t="s">
        <v>355</v>
      </c>
      <c r="E99" s="154"/>
      <c r="F99" s="154"/>
      <c r="G99" s="154"/>
      <c r="H99" s="154"/>
      <c r="I99" s="154"/>
      <c r="J99" s="155">
        <f>J148</f>
        <v>0</v>
      </c>
      <c r="K99" s="152"/>
      <c r="L99" s="156"/>
    </row>
    <row r="100" spans="1:31" s="9" customFormat="1" ht="24.9" hidden="1" customHeight="1">
      <c r="B100" s="151"/>
      <c r="C100" s="152"/>
      <c r="D100" s="153" t="s">
        <v>96</v>
      </c>
      <c r="E100" s="154"/>
      <c r="F100" s="154"/>
      <c r="G100" s="154"/>
      <c r="H100" s="154"/>
      <c r="I100" s="154"/>
      <c r="J100" s="155">
        <f>J151</f>
        <v>0</v>
      </c>
      <c r="K100" s="152"/>
      <c r="L100" s="156"/>
    </row>
    <row r="101" spans="1:31" s="9" customFormat="1" ht="24.9" hidden="1" customHeight="1">
      <c r="B101" s="151"/>
      <c r="C101" s="152"/>
      <c r="D101" s="153" t="s">
        <v>97</v>
      </c>
      <c r="E101" s="154"/>
      <c r="F101" s="154"/>
      <c r="G101" s="154"/>
      <c r="H101" s="154"/>
      <c r="I101" s="154"/>
      <c r="J101" s="155">
        <f>J155</f>
        <v>0</v>
      </c>
      <c r="K101" s="152"/>
      <c r="L101" s="156"/>
    </row>
    <row r="102" spans="1:31" s="9" customFormat="1" ht="24.9" hidden="1" customHeight="1">
      <c r="B102" s="151"/>
      <c r="C102" s="152"/>
      <c r="D102" s="153" t="s">
        <v>98</v>
      </c>
      <c r="E102" s="154"/>
      <c r="F102" s="154"/>
      <c r="G102" s="154"/>
      <c r="H102" s="154"/>
      <c r="I102" s="154"/>
      <c r="J102" s="155">
        <f>J172</f>
        <v>0</v>
      </c>
      <c r="K102" s="152"/>
      <c r="L102" s="156"/>
    </row>
    <row r="103" spans="1:31" s="9" customFormat="1" ht="24.9" hidden="1" customHeight="1">
      <c r="B103" s="151"/>
      <c r="C103" s="152"/>
      <c r="D103" s="153" t="s">
        <v>99</v>
      </c>
      <c r="E103" s="154"/>
      <c r="F103" s="154"/>
      <c r="G103" s="154"/>
      <c r="H103" s="154"/>
      <c r="I103" s="154"/>
      <c r="J103" s="155">
        <f>J176</f>
        <v>0</v>
      </c>
      <c r="K103" s="152"/>
      <c r="L103" s="156"/>
    </row>
    <row r="104" spans="1:31" s="9" customFormat="1" ht="24.9" hidden="1" customHeight="1">
      <c r="B104" s="151"/>
      <c r="C104" s="152"/>
      <c r="D104" s="153" t="s">
        <v>100</v>
      </c>
      <c r="E104" s="154"/>
      <c r="F104" s="154"/>
      <c r="G104" s="154"/>
      <c r="H104" s="154"/>
      <c r="I104" s="154"/>
      <c r="J104" s="155">
        <f>J179</f>
        <v>0</v>
      </c>
      <c r="K104" s="152"/>
      <c r="L104" s="156"/>
    </row>
    <row r="105" spans="1:31" s="9" customFormat="1" ht="24.9" hidden="1" customHeight="1">
      <c r="B105" s="151"/>
      <c r="C105" s="152"/>
      <c r="D105" s="153" t="s">
        <v>101</v>
      </c>
      <c r="E105" s="154"/>
      <c r="F105" s="154"/>
      <c r="G105" s="154"/>
      <c r="H105" s="154"/>
      <c r="I105" s="154"/>
      <c r="J105" s="155">
        <f>J207</f>
        <v>0</v>
      </c>
      <c r="K105" s="152"/>
      <c r="L105" s="156"/>
    </row>
    <row r="106" spans="1:31" s="9" customFormat="1" ht="24.9" hidden="1" customHeight="1">
      <c r="B106" s="151"/>
      <c r="C106" s="152"/>
      <c r="D106" s="153" t="s">
        <v>102</v>
      </c>
      <c r="E106" s="154"/>
      <c r="F106" s="154"/>
      <c r="G106" s="154"/>
      <c r="H106" s="154"/>
      <c r="I106" s="154"/>
      <c r="J106" s="155">
        <f>J209</f>
        <v>0</v>
      </c>
      <c r="K106" s="152"/>
      <c r="L106" s="156"/>
    </row>
    <row r="107" spans="1:31" s="9" customFormat="1" ht="24.9" hidden="1" customHeight="1">
      <c r="B107" s="151"/>
      <c r="C107" s="152"/>
      <c r="D107" s="153" t="s">
        <v>103</v>
      </c>
      <c r="E107" s="154"/>
      <c r="F107" s="154"/>
      <c r="G107" s="154"/>
      <c r="H107" s="154"/>
      <c r="I107" s="154"/>
      <c r="J107" s="155">
        <f>J212</f>
        <v>0</v>
      </c>
      <c r="K107" s="152"/>
      <c r="L107" s="156"/>
    </row>
    <row r="108" spans="1:31" s="2" customFormat="1" ht="21.75" hidden="1" customHeight="1">
      <c r="A108" s="30"/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5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" hidden="1" customHeight="1">
      <c r="A109" s="30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ht="10.199999999999999" hidden="1"/>
    <row r="111" spans="1:31" ht="10.199999999999999" hidden="1"/>
    <row r="112" spans="1:31" ht="10.199999999999999" hidden="1"/>
    <row r="113" spans="1:63" s="2" customFormat="1" ht="6.9" customHeight="1">
      <c r="A113" s="30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24.9" customHeight="1">
      <c r="A114" s="30"/>
      <c r="B114" s="31"/>
      <c r="C114" s="19" t="s">
        <v>104</v>
      </c>
      <c r="D114" s="32"/>
      <c r="E114" s="32"/>
      <c r="F114" s="32"/>
      <c r="G114" s="32"/>
      <c r="H114" s="32"/>
      <c r="I114" s="32"/>
      <c r="J114" s="32"/>
      <c r="K114" s="32"/>
      <c r="L114" s="5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6.9" customHeight="1">
      <c r="A115" s="30"/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12" customHeight="1">
      <c r="A116" s="30"/>
      <c r="B116" s="31"/>
      <c r="C116" s="25" t="s">
        <v>15</v>
      </c>
      <c r="D116" s="32"/>
      <c r="E116" s="32"/>
      <c r="F116" s="32"/>
      <c r="G116" s="32"/>
      <c r="H116" s="32"/>
      <c r="I116" s="32"/>
      <c r="J116" s="32"/>
      <c r="K116" s="32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6.5" customHeight="1">
      <c r="A117" s="30"/>
      <c r="B117" s="31"/>
      <c r="C117" s="32"/>
      <c r="D117" s="32"/>
      <c r="E117" s="263" t="str">
        <f>E7</f>
        <v>LC Šumiac-Kráľová hoľa</v>
      </c>
      <c r="F117" s="264"/>
      <c r="G117" s="264"/>
      <c r="H117" s="264"/>
      <c r="I117" s="32"/>
      <c r="J117" s="32"/>
      <c r="K117" s="32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2" customHeight="1">
      <c r="A118" s="30"/>
      <c r="B118" s="31"/>
      <c r="C118" s="25" t="s">
        <v>87</v>
      </c>
      <c r="D118" s="32"/>
      <c r="E118" s="32"/>
      <c r="F118" s="32"/>
      <c r="G118" s="32"/>
      <c r="H118" s="32"/>
      <c r="I118" s="32"/>
      <c r="J118" s="32"/>
      <c r="K118" s="32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30" customHeight="1">
      <c r="A119" s="30"/>
      <c r="B119" s="31"/>
      <c r="C119" s="32"/>
      <c r="D119" s="32"/>
      <c r="E119" s="234" t="str">
        <f>E9</f>
        <v xml:space="preserve">1. etapa. - SO 02 Lesná odvozná cesta km 0,2480 - 2,09842  </v>
      </c>
      <c r="F119" s="265"/>
      <c r="G119" s="265"/>
      <c r="H119" s="265"/>
      <c r="I119" s="32"/>
      <c r="J119" s="32"/>
      <c r="K119" s="32"/>
      <c r="L119" s="5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6.9" customHeight="1">
      <c r="A120" s="30"/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12" customHeight="1">
      <c r="A121" s="30"/>
      <c r="B121" s="31"/>
      <c r="C121" s="25" t="s">
        <v>19</v>
      </c>
      <c r="D121" s="32"/>
      <c r="E121" s="32"/>
      <c r="F121" s="23" t="str">
        <f>F12</f>
        <v xml:space="preserve"> </v>
      </c>
      <c r="G121" s="32"/>
      <c r="H121" s="32"/>
      <c r="I121" s="25" t="s">
        <v>21</v>
      </c>
      <c r="J121" s="66">
        <f>IF(J12="","",J12)</f>
        <v>45504</v>
      </c>
      <c r="K121" s="32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6.9" customHeight="1">
      <c r="A122" s="30"/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15" customHeight="1">
      <c r="A123" s="30"/>
      <c r="B123" s="31"/>
      <c r="C123" s="25" t="s">
        <v>22</v>
      </c>
      <c r="D123" s="32"/>
      <c r="E123" s="32"/>
      <c r="F123" s="23" t="str">
        <f>E15</f>
        <v xml:space="preserve"> </v>
      </c>
      <c r="G123" s="32"/>
      <c r="H123" s="32"/>
      <c r="I123" s="25" t="s">
        <v>27</v>
      </c>
      <c r="J123" s="28" t="str">
        <f>E21</f>
        <v xml:space="preserve"> </v>
      </c>
      <c r="K123" s="32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15" customHeight="1">
      <c r="A124" s="30"/>
      <c r="B124" s="31"/>
      <c r="C124" s="25" t="s">
        <v>25</v>
      </c>
      <c r="D124" s="32"/>
      <c r="E124" s="32"/>
      <c r="F124" s="23" t="str">
        <f>IF(E18="","",E18)</f>
        <v>Vyplň údaj</v>
      </c>
      <c r="G124" s="32"/>
      <c r="H124" s="32"/>
      <c r="I124" s="25" t="s">
        <v>28</v>
      </c>
      <c r="J124" s="28" t="str">
        <f>E24</f>
        <v xml:space="preserve"> </v>
      </c>
      <c r="K124" s="32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0.35" customHeight="1">
      <c r="A125" s="30"/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5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10" customFormat="1" ht="29.25" customHeight="1">
      <c r="A126" s="157"/>
      <c r="B126" s="158"/>
      <c r="C126" s="159" t="s">
        <v>105</v>
      </c>
      <c r="D126" s="160" t="s">
        <v>55</v>
      </c>
      <c r="E126" s="160" t="s">
        <v>51</v>
      </c>
      <c r="F126" s="160" t="s">
        <v>52</v>
      </c>
      <c r="G126" s="160" t="s">
        <v>106</v>
      </c>
      <c r="H126" s="160" t="s">
        <v>107</v>
      </c>
      <c r="I126" s="160" t="s">
        <v>108</v>
      </c>
      <c r="J126" s="161" t="s">
        <v>91</v>
      </c>
      <c r="K126" s="162" t="s">
        <v>109</v>
      </c>
      <c r="L126" s="163"/>
      <c r="M126" s="75" t="s">
        <v>1</v>
      </c>
      <c r="N126" s="76" t="s">
        <v>34</v>
      </c>
      <c r="O126" s="76" t="s">
        <v>110</v>
      </c>
      <c r="P126" s="76" t="s">
        <v>111</v>
      </c>
      <c r="Q126" s="76" t="s">
        <v>112</v>
      </c>
      <c r="R126" s="76" t="s">
        <v>113</v>
      </c>
      <c r="S126" s="76" t="s">
        <v>114</v>
      </c>
      <c r="T126" s="76" t="s">
        <v>115</v>
      </c>
      <c r="U126" s="77" t="s">
        <v>116</v>
      </c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</row>
    <row r="127" spans="1:63" s="2" customFormat="1" ht="22.8" customHeight="1">
      <c r="A127" s="30"/>
      <c r="B127" s="31"/>
      <c r="C127" s="82" t="s">
        <v>92</v>
      </c>
      <c r="D127" s="32"/>
      <c r="E127" s="32"/>
      <c r="F127" s="32"/>
      <c r="G127" s="32"/>
      <c r="H127" s="32"/>
      <c r="I127" s="32"/>
      <c r="J127" s="164">
        <f>BK127</f>
        <v>0</v>
      </c>
      <c r="K127" s="32"/>
      <c r="L127" s="35"/>
      <c r="M127" s="78"/>
      <c r="N127" s="165"/>
      <c r="O127" s="79"/>
      <c r="P127" s="166">
        <f>P128+P144+P148+P151+P155+P172+P176+P179+P207+P209+P212</f>
        <v>0</v>
      </c>
      <c r="Q127" s="79"/>
      <c r="R127" s="166">
        <f>R128+R144+R148+R151+R155+R172+R176+R179+R207+R209+R212</f>
        <v>0</v>
      </c>
      <c r="S127" s="79"/>
      <c r="T127" s="166">
        <f>T128+T144+T148+T151+T155+T172+T176+T179+T207+T209+T212</f>
        <v>0</v>
      </c>
      <c r="U127" s="8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T127" s="13" t="s">
        <v>69</v>
      </c>
      <c r="AU127" s="13" t="s">
        <v>93</v>
      </c>
      <c r="BK127" s="167">
        <f>BK128+BK144+BK148+BK151+BK155+BK172+BK176+BK179+BK207+BK209+BK212</f>
        <v>0</v>
      </c>
    </row>
    <row r="128" spans="1:63" s="11" customFormat="1" ht="25.95" customHeight="1">
      <c r="B128" s="168"/>
      <c r="C128" s="169"/>
      <c r="D128" s="170" t="s">
        <v>69</v>
      </c>
      <c r="E128" s="171" t="s">
        <v>78</v>
      </c>
      <c r="F128" s="171" t="s">
        <v>117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SUM(P129:P143)</f>
        <v>0</v>
      </c>
      <c r="Q128" s="176"/>
      <c r="R128" s="177">
        <f>SUM(R129:R143)</f>
        <v>0</v>
      </c>
      <c r="S128" s="176"/>
      <c r="T128" s="177">
        <f>SUM(T129:T143)</f>
        <v>0</v>
      </c>
      <c r="U128" s="178"/>
      <c r="AR128" s="179" t="s">
        <v>78</v>
      </c>
      <c r="AT128" s="180" t="s">
        <v>69</v>
      </c>
      <c r="AU128" s="180" t="s">
        <v>70</v>
      </c>
      <c r="AY128" s="179" t="s">
        <v>118</v>
      </c>
      <c r="BK128" s="181">
        <f>SUM(BK129:BK143)</f>
        <v>0</v>
      </c>
    </row>
    <row r="129" spans="1:65" s="2" customFormat="1" ht="33" customHeight="1">
      <c r="A129" s="30"/>
      <c r="B129" s="31"/>
      <c r="C129" s="182" t="s">
        <v>78</v>
      </c>
      <c r="D129" s="182" t="s">
        <v>119</v>
      </c>
      <c r="E129" s="183" t="s">
        <v>120</v>
      </c>
      <c r="F129" s="184" t="s">
        <v>121</v>
      </c>
      <c r="G129" s="185" t="s">
        <v>122</v>
      </c>
      <c r="H129" s="186">
        <v>1310</v>
      </c>
      <c r="I129" s="187"/>
      <c r="J129" s="188">
        <f t="shared" ref="J129:J143" si="0">ROUND(I129*H129,2)</f>
        <v>0</v>
      </c>
      <c r="K129" s="189"/>
      <c r="L129" s="35"/>
      <c r="M129" s="190" t="s">
        <v>1</v>
      </c>
      <c r="N129" s="191" t="s">
        <v>36</v>
      </c>
      <c r="O129" s="71"/>
      <c r="P129" s="192">
        <f t="shared" ref="P129:P143" si="1">O129*H129</f>
        <v>0</v>
      </c>
      <c r="Q129" s="192">
        <v>0</v>
      </c>
      <c r="R129" s="192">
        <f t="shared" ref="R129:R143" si="2">Q129*H129</f>
        <v>0</v>
      </c>
      <c r="S129" s="192">
        <v>0</v>
      </c>
      <c r="T129" s="192">
        <f t="shared" ref="T129:T143" si="3">S129*H129</f>
        <v>0</v>
      </c>
      <c r="U129" s="193" t="s">
        <v>1</v>
      </c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94" t="s">
        <v>123</v>
      </c>
      <c r="AT129" s="194" t="s">
        <v>119</v>
      </c>
      <c r="AU129" s="194" t="s">
        <v>78</v>
      </c>
      <c r="AY129" s="13" t="s">
        <v>118</v>
      </c>
      <c r="BE129" s="195">
        <f t="shared" ref="BE129:BE143" si="4">IF(N129="základná",J129,0)</f>
        <v>0</v>
      </c>
      <c r="BF129" s="195">
        <f t="shared" ref="BF129:BF143" si="5">IF(N129="znížená",J129,0)</f>
        <v>0</v>
      </c>
      <c r="BG129" s="195">
        <f t="shared" ref="BG129:BG143" si="6">IF(N129="zákl. prenesená",J129,0)</f>
        <v>0</v>
      </c>
      <c r="BH129" s="195">
        <f t="shared" ref="BH129:BH143" si="7">IF(N129="zníž. prenesená",J129,0)</f>
        <v>0</v>
      </c>
      <c r="BI129" s="195">
        <f t="shared" ref="BI129:BI143" si="8">IF(N129="nulová",J129,0)</f>
        <v>0</v>
      </c>
      <c r="BJ129" s="13" t="s">
        <v>124</v>
      </c>
      <c r="BK129" s="195">
        <f t="shared" ref="BK129:BK143" si="9">ROUND(I129*H129,2)</f>
        <v>0</v>
      </c>
      <c r="BL129" s="13" t="s">
        <v>123</v>
      </c>
      <c r="BM129" s="194" t="s">
        <v>124</v>
      </c>
    </row>
    <row r="130" spans="1:65" s="2" customFormat="1" ht="24.15" customHeight="1">
      <c r="A130" s="30"/>
      <c r="B130" s="31"/>
      <c r="C130" s="182" t="s">
        <v>124</v>
      </c>
      <c r="D130" s="182" t="s">
        <v>119</v>
      </c>
      <c r="E130" s="183" t="s">
        <v>125</v>
      </c>
      <c r="F130" s="184" t="s">
        <v>126</v>
      </c>
      <c r="G130" s="185" t="s">
        <v>127</v>
      </c>
      <c r="H130" s="186">
        <v>19.55</v>
      </c>
      <c r="I130" s="187"/>
      <c r="J130" s="188">
        <f t="shared" si="0"/>
        <v>0</v>
      </c>
      <c r="K130" s="189"/>
      <c r="L130" s="35"/>
      <c r="M130" s="190" t="s">
        <v>1</v>
      </c>
      <c r="N130" s="191" t="s">
        <v>36</v>
      </c>
      <c r="O130" s="71"/>
      <c r="P130" s="192">
        <f t="shared" si="1"/>
        <v>0</v>
      </c>
      <c r="Q130" s="192">
        <v>0</v>
      </c>
      <c r="R130" s="192">
        <f t="shared" si="2"/>
        <v>0</v>
      </c>
      <c r="S130" s="192">
        <v>0</v>
      </c>
      <c r="T130" s="192">
        <f t="shared" si="3"/>
        <v>0</v>
      </c>
      <c r="U130" s="193" t="s">
        <v>1</v>
      </c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94" t="s">
        <v>123</v>
      </c>
      <c r="AT130" s="194" t="s">
        <v>119</v>
      </c>
      <c r="AU130" s="194" t="s">
        <v>78</v>
      </c>
      <c r="AY130" s="13" t="s">
        <v>118</v>
      </c>
      <c r="BE130" s="195">
        <f t="shared" si="4"/>
        <v>0</v>
      </c>
      <c r="BF130" s="195">
        <f t="shared" si="5"/>
        <v>0</v>
      </c>
      <c r="BG130" s="195">
        <f t="shared" si="6"/>
        <v>0</v>
      </c>
      <c r="BH130" s="195">
        <f t="shared" si="7"/>
        <v>0</v>
      </c>
      <c r="BI130" s="195">
        <f t="shared" si="8"/>
        <v>0</v>
      </c>
      <c r="BJ130" s="13" t="s">
        <v>124</v>
      </c>
      <c r="BK130" s="195">
        <f t="shared" si="9"/>
        <v>0</v>
      </c>
      <c r="BL130" s="13" t="s">
        <v>123</v>
      </c>
      <c r="BM130" s="194" t="s">
        <v>123</v>
      </c>
    </row>
    <row r="131" spans="1:65" s="2" customFormat="1" ht="33" customHeight="1">
      <c r="A131" s="30"/>
      <c r="B131" s="31"/>
      <c r="C131" s="182" t="s">
        <v>128</v>
      </c>
      <c r="D131" s="182" t="s">
        <v>119</v>
      </c>
      <c r="E131" s="183" t="s">
        <v>356</v>
      </c>
      <c r="F131" s="184" t="s">
        <v>357</v>
      </c>
      <c r="G131" s="185" t="s">
        <v>122</v>
      </c>
      <c r="H131" s="186">
        <v>50</v>
      </c>
      <c r="I131" s="187"/>
      <c r="J131" s="188">
        <f t="shared" si="0"/>
        <v>0</v>
      </c>
      <c r="K131" s="189"/>
      <c r="L131" s="35"/>
      <c r="M131" s="190" t="s">
        <v>1</v>
      </c>
      <c r="N131" s="191" t="s">
        <v>36</v>
      </c>
      <c r="O131" s="71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2">
        <f t="shared" si="3"/>
        <v>0</v>
      </c>
      <c r="U131" s="193" t="s">
        <v>1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94" t="s">
        <v>123</v>
      </c>
      <c r="AT131" s="194" t="s">
        <v>119</v>
      </c>
      <c r="AU131" s="194" t="s">
        <v>78</v>
      </c>
      <c r="AY131" s="13" t="s">
        <v>118</v>
      </c>
      <c r="BE131" s="195">
        <f t="shared" si="4"/>
        <v>0</v>
      </c>
      <c r="BF131" s="195">
        <f t="shared" si="5"/>
        <v>0</v>
      </c>
      <c r="BG131" s="195">
        <f t="shared" si="6"/>
        <v>0</v>
      </c>
      <c r="BH131" s="195">
        <f t="shared" si="7"/>
        <v>0</v>
      </c>
      <c r="BI131" s="195">
        <f t="shared" si="8"/>
        <v>0</v>
      </c>
      <c r="BJ131" s="13" t="s">
        <v>124</v>
      </c>
      <c r="BK131" s="195">
        <f t="shared" si="9"/>
        <v>0</v>
      </c>
      <c r="BL131" s="13" t="s">
        <v>123</v>
      </c>
      <c r="BM131" s="194" t="s">
        <v>132</v>
      </c>
    </row>
    <row r="132" spans="1:65" s="2" customFormat="1" ht="37.799999999999997" customHeight="1">
      <c r="A132" s="30"/>
      <c r="B132" s="31"/>
      <c r="C132" s="182" t="s">
        <v>123</v>
      </c>
      <c r="D132" s="182" t="s">
        <v>119</v>
      </c>
      <c r="E132" s="183" t="s">
        <v>358</v>
      </c>
      <c r="F132" s="184" t="s">
        <v>359</v>
      </c>
      <c r="G132" s="185" t="s">
        <v>122</v>
      </c>
      <c r="H132" s="186">
        <v>598</v>
      </c>
      <c r="I132" s="187"/>
      <c r="J132" s="188">
        <f t="shared" si="0"/>
        <v>0</v>
      </c>
      <c r="K132" s="189"/>
      <c r="L132" s="35"/>
      <c r="M132" s="190" t="s">
        <v>1</v>
      </c>
      <c r="N132" s="191" t="s">
        <v>36</v>
      </c>
      <c r="O132" s="71"/>
      <c r="P132" s="192">
        <f t="shared" si="1"/>
        <v>0</v>
      </c>
      <c r="Q132" s="192">
        <v>0</v>
      </c>
      <c r="R132" s="192">
        <f t="shared" si="2"/>
        <v>0</v>
      </c>
      <c r="S132" s="192">
        <v>0</v>
      </c>
      <c r="T132" s="192">
        <f t="shared" si="3"/>
        <v>0</v>
      </c>
      <c r="U132" s="193" t="s">
        <v>1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94" t="s">
        <v>123</v>
      </c>
      <c r="AT132" s="194" t="s">
        <v>119</v>
      </c>
      <c r="AU132" s="194" t="s">
        <v>78</v>
      </c>
      <c r="AY132" s="13" t="s">
        <v>118</v>
      </c>
      <c r="BE132" s="195">
        <f t="shared" si="4"/>
        <v>0</v>
      </c>
      <c r="BF132" s="195">
        <f t="shared" si="5"/>
        <v>0</v>
      </c>
      <c r="BG132" s="195">
        <f t="shared" si="6"/>
        <v>0</v>
      </c>
      <c r="BH132" s="195">
        <f t="shared" si="7"/>
        <v>0</v>
      </c>
      <c r="BI132" s="195">
        <f t="shared" si="8"/>
        <v>0</v>
      </c>
      <c r="BJ132" s="13" t="s">
        <v>124</v>
      </c>
      <c r="BK132" s="195">
        <f t="shared" si="9"/>
        <v>0</v>
      </c>
      <c r="BL132" s="13" t="s">
        <v>123</v>
      </c>
      <c r="BM132" s="194" t="s">
        <v>135</v>
      </c>
    </row>
    <row r="133" spans="1:65" s="2" customFormat="1" ht="24.15" customHeight="1">
      <c r="A133" s="30"/>
      <c r="B133" s="31"/>
      <c r="C133" s="182" t="s">
        <v>136</v>
      </c>
      <c r="D133" s="182" t="s">
        <v>119</v>
      </c>
      <c r="E133" s="183" t="s">
        <v>129</v>
      </c>
      <c r="F133" s="184" t="s">
        <v>130</v>
      </c>
      <c r="G133" s="185" t="s">
        <v>131</v>
      </c>
      <c r="H133" s="186">
        <v>763.34</v>
      </c>
      <c r="I133" s="187"/>
      <c r="J133" s="188">
        <f t="shared" si="0"/>
        <v>0</v>
      </c>
      <c r="K133" s="189"/>
      <c r="L133" s="35"/>
      <c r="M133" s="190" t="s">
        <v>1</v>
      </c>
      <c r="N133" s="191" t="s">
        <v>36</v>
      </c>
      <c r="O133" s="71"/>
      <c r="P133" s="192">
        <f t="shared" si="1"/>
        <v>0</v>
      </c>
      <c r="Q133" s="192">
        <v>0</v>
      </c>
      <c r="R133" s="192">
        <f t="shared" si="2"/>
        <v>0</v>
      </c>
      <c r="S133" s="192">
        <v>0</v>
      </c>
      <c r="T133" s="192">
        <f t="shared" si="3"/>
        <v>0</v>
      </c>
      <c r="U133" s="193" t="s">
        <v>1</v>
      </c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4" t="s">
        <v>123</v>
      </c>
      <c r="AT133" s="194" t="s">
        <v>119</v>
      </c>
      <c r="AU133" s="194" t="s">
        <v>78</v>
      </c>
      <c r="AY133" s="13" t="s">
        <v>118</v>
      </c>
      <c r="BE133" s="195">
        <f t="shared" si="4"/>
        <v>0</v>
      </c>
      <c r="BF133" s="195">
        <f t="shared" si="5"/>
        <v>0</v>
      </c>
      <c r="BG133" s="195">
        <f t="shared" si="6"/>
        <v>0</v>
      </c>
      <c r="BH133" s="195">
        <f t="shared" si="7"/>
        <v>0</v>
      </c>
      <c r="BI133" s="195">
        <f t="shared" si="8"/>
        <v>0</v>
      </c>
      <c r="BJ133" s="13" t="s">
        <v>124</v>
      </c>
      <c r="BK133" s="195">
        <f t="shared" si="9"/>
        <v>0</v>
      </c>
      <c r="BL133" s="13" t="s">
        <v>123</v>
      </c>
      <c r="BM133" s="194" t="s">
        <v>139</v>
      </c>
    </row>
    <row r="134" spans="1:65" s="2" customFormat="1" ht="24.15" customHeight="1">
      <c r="A134" s="30"/>
      <c r="B134" s="31"/>
      <c r="C134" s="182" t="s">
        <v>132</v>
      </c>
      <c r="D134" s="182" t="s">
        <v>119</v>
      </c>
      <c r="E134" s="183" t="s">
        <v>133</v>
      </c>
      <c r="F134" s="184" t="s">
        <v>134</v>
      </c>
      <c r="G134" s="185" t="s">
        <v>131</v>
      </c>
      <c r="H134" s="186">
        <v>229.00200000000001</v>
      </c>
      <c r="I134" s="187"/>
      <c r="J134" s="188">
        <f t="shared" si="0"/>
        <v>0</v>
      </c>
      <c r="K134" s="189"/>
      <c r="L134" s="35"/>
      <c r="M134" s="190" t="s">
        <v>1</v>
      </c>
      <c r="N134" s="191" t="s">
        <v>36</v>
      </c>
      <c r="O134" s="71"/>
      <c r="P134" s="192">
        <f t="shared" si="1"/>
        <v>0</v>
      </c>
      <c r="Q134" s="192">
        <v>0</v>
      </c>
      <c r="R134" s="192">
        <f t="shared" si="2"/>
        <v>0</v>
      </c>
      <c r="S134" s="192">
        <v>0</v>
      </c>
      <c r="T134" s="192">
        <f t="shared" si="3"/>
        <v>0</v>
      </c>
      <c r="U134" s="193" t="s">
        <v>1</v>
      </c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4" t="s">
        <v>123</v>
      </c>
      <c r="AT134" s="194" t="s">
        <v>119</v>
      </c>
      <c r="AU134" s="194" t="s">
        <v>78</v>
      </c>
      <c r="AY134" s="13" t="s">
        <v>118</v>
      </c>
      <c r="BE134" s="195">
        <f t="shared" si="4"/>
        <v>0</v>
      </c>
      <c r="BF134" s="195">
        <f t="shared" si="5"/>
        <v>0</v>
      </c>
      <c r="BG134" s="195">
        <f t="shared" si="6"/>
        <v>0</v>
      </c>
      <c r="BH134" s="195">
        <f t="shared" si="7"/>
        <v>0</v>
      </c>
      <c r="BI134" s="195">
        <f t="shared" si="8"/>
        <v>0</v>
      </c>
      <c r="BJ134" s="13" t="s">
        <v>124</v>
      </c>
      <c r="BK134" s="195">
        <f t="shared" si="9"/>
        <v>0</v>
      </c>
      <c r="BL134" s="13" t="s">
        <v>123</v>
      </c>
      <c r="BM134" s="194" t="s">
        <v>142</v>
      </c>
    </row>
    <row r="135" spans="1:65" s="2" customFormat="1" ht="16.5" customHeight="1">
      <c r="A135" s="30"/>
      <c r="B135" s="31"/>
      <c r="C135" s="182" t="s">
        <v>143</v>
      </c>
      <c r="D135" s="182" t="s">
        <v>119</v>
      </c>
      <c r="E135" s="183" t="s">
        <v>137</v>
      </c>
      <c r="F135" s="184" t="s">
        <v>138</v>
      </c>
      <c r="G135" s="185" t="s">
        <v>131</v>
      </c>
      <c r="H135" s="186">
        <v>58.448</v>
      </c>
      <c r="I135" s="187"/>
      <c r="J135" s="188">
        <f t="shared" si="0"/>
        <v>0</v>
      </c>
      <c r="K135" s="189"/>
      <c r="L135" s="35"/>
      <c r="M135" s="190" t="s">
        <v>1</v>
      </c>
      <c r="N135" s="191" t="s">
        <v>36</v>
      </c>
      <c r="O135" s="71"/>
      <c r="P135" s="192">
        <f t="shared" si="1"/>
        <v>0</v>
      </c>
      <c r="Q135" s="192">
        <v>0</v>
      </c>
      <c r="R135" s="192">
        <f t="shared" si="2"/>
        <v>0</v>
      </c>
      <c r="S135" s="192">
        <v>0</v>
      </c>
      <c r="T135" s="192">
        <f t="shared" si="3"/>
        <v>0</v>
      </c>
      <c r="U135" s="193" t="s">
        <v>1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4" t="s">
        <v>123</v>
      </c>
      <c r="AT135" s="194" t="s">
        <v>119</v>
      </c>
      <c r="AU135" s="194" t="s">
        <v>78</v>
      </c>
      <c r="AY135" s="13" t="s">
        <v>118</v>
      </c>
      <c r="BE135" s="195">
        <f t="shared" si="4"/>
        <v>0</v>
      </c>
      <c r="BF135" s="195">
        <f t="shared" si="5"/>
        <v>0</v>
      </c>
      <c r="BG135" s="195">
        <f t="shared" si="6"/>
        <v>0</v>
      </c>
      <c r="BH135" s="195">
        <f t="shared" si="7"/>
        <v>0</v>
      </c>
      <c r="BI135" s="195">
        <f t="shared" si="8"/>
        <v>0</v>
      </c>
      <c r="BJ135" s="13" t="s">
        <v>124</v>
      </c>
      <c r="BK135" s="195">
        <f t="shared" si="9"/>
        <v>0</v>
      </c>
      <c r="BL135" s="13" t="s">
        <v>123</v>
      </c>
      <c r="BM135" s="194" t="s">
        <v>146</v>
      </c>
    </row>
    <row r="136" spans="1:65" s="2" customFormat="1" ht="37.799999999999997" customHeight="1">
      <c r="A136" s="30"/>
      <c r="B136" s="31"/>
      <c r="C136" s="182" t="s">
        <v>135</v>
      </c>
      <c r="D136" s="182" t="s">
        <v>119</v>
      </c>
      <c r="E136" s="183" t="s">
        <v>140</v>
      </c>
      <c r="F136" s="184" t="s">
        <v>141</v>
      </c>
      <c r="G136" s="185" t="s">
        <v>131</v>
      </c>
      <c r="H136" s="186">
        <v>17.533999999999999</v>
      </c>
      <c r="I136" s="187"/>
      <c r="J136" s="188">
        <f t="shared" si="0"/>
        <v>0</v>
      </c>
      <c r="K136" s="189"/>
      <c r="L136" s="35"/>
      <c r="M136" s="190" t="s">
        <v>1</v>
      </c>
      <c r="N136" s="191" t="s">
        <v>36</v>
      </c>
      <c r="O136" s="71"/>
      <c r="P136" s="192">
        <f t="shared" si="1"/>
        <v>0</v>
      </c>
      <c r="Q136" s="192">
        <v>0</v>
      </c>
      <c r="R136" s="192">
        <f t="shared" si="2"/>
        <v>0</v>
      </c>
      <c r="S136" s="192">
        <v>0</v>
      </c>
      <c r="T136" s="192">
        <f t="shared" si="3"/>
        <v>0</v>
      </c>
      <c r="U136" s="193" t="s">
        <v>1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4" t="s">
        <v>123</v>
      </c>
      <c r="AT136" s="194" t="s">
        <v>119</v>
      </c>
      <c r="AU136" s="194" t="s">
        <v>78</v>
      </c>
      <c r="AY136" s="13" t="s">
        <v>118</v>
      </c>
      <c r="BE136" s="195">
        <f t="shared" si="4"/>
        <v>0</v>
      </c>
      <c r="BF136" s="195">
        <f t="shared" si="5"/>
        <v>0</v>
      </c>
      <c r="BG136" s="195">
        <f t="shared" si="6"/>
        <v>0</v>
      </c>
      <c r="BH136" s="195">
        <f t="shared" si="7"/>
        <v>0</v>
      </c>
      <c r="BI136" s="195">
        <f t="shared" si="8"/>
        <v>0</v>
      </c>
      <c r="BJ136" s="13" t="s">
        <v>124</v>
      </c>
      <c r="BK136" s="195">
        <f t="shared" si="9"/>
        <v>0</v>
      </c>
      <c r="BL136" s="13" t="s">
        <v>123</v>
      </c>
      <c r="BM136" s="194" t="s">
        <v>149</v>
      </c>
    </row>
    <row r="137" spans="1:65" s="2" customFormat="1" ht="33" customHeight="1">
      <c r="A137" s="30"/>
      <c r="B137" s="31"/>
      <c r="C137" s="182" t="s">
        <v>150</v>
      </c>
      <c r="D137" s="182" t="s">
        <v>119</v>
      </c>
      <c r="E137" s="183" t="s">
        <v>144</v>
      </c>
      <c r="F137" s="184" t="s">
        <v>145</v>
      </c>
      <c r="G137" s="185" t="s">
        <v>122</v>
      </c>
      <c r="H137" s="186">
        <v>1310</v>
      </c>
      <c r="I137" s="187"/>
      <c r="J137" s="188">
        <f t="shared" si="0"/>
        <v>0</v>
      </c>
      <c r="K137" s="189"/>
      <c r="L137" s="35"/>
      <c r="M137" s="190" t="s">
        <v>1</v>
      </c>
      <c r="N137" s="191" t="s">
        <v>36</v>
      </c>
      <c r="O137" s="71"/>
      <c r="P137" s="192">
        <f t="shared" si="1"/>
        <v>0</v>
      </c>
      <c r="Q137" s="192">
        <v>0</v>
      </c>
      <c r="R137" s="192">
        <f t="shared" si="2"/>
        <v>0</v>
      </c>
      <c r="S137" s="192">
        <v>0</v>
      </c>
      <c r="T137" s="192">
        <f t="shared" si="3"/>
        <v>0</v>
      </c>
      <c r="U137" s="193" t="s">
        <v>1</v>
      </c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4" t="s">
        <v>123</v>
      </c>
      <c r="AT137" s="194" t="s">
        <v>119</v>
      </c>
      <c r="AU137" s="194" t="s">
        <v>78</v>
      </c>
      <c r="AY137" s="13" t="s">
        <v>118</v>
      </c>
      <c r="BE137" s="195">
        <f t="shared" si="4"/>
        <v>0</v>
      </c>
      <c r="BF137" s="195">
        <f t="shared" si="5"/>
        <v>0</v>
      </c>
      <c r="BG137" s="195">
        <f t="shared" si="6"/>
        <v>0</v>
      </c>
      <c r="BH137" s="195">
        <f t="shared" si="7"/>
        <v>0</v>
      </c>
      <c r="BI137" s="195">
        <f t="shared" si="8"/>
        <v>0</v>
      </c>
      <c r="BJ137" s="13" t="s">
        <v>124</v>
      </c>
      <c r="BK137" s="195">
        <f t="shared" si="9"/>
        <v>0</v>
      </c>
      <c r="BL137" s="13" t="s">
        <v>123</v>
      </c>
      <c r="BM137" s="194" t="s">
        <v>153</v>
      </c>
    </row>
    <row r="138" spans="1:65" s="2" customFormat="1" ht="37.799999999999997" customHeight="1">
      <c r="A138" s="30"/>
      <c r="B138" s="31"/>
      <c r="C138" s="182" t="s">
        <v>139</v>
      </c>
      <c r="D138" s="182" t="s">
        <v>119</v>
      </c>
      <c r="E138" s="183" t="s">
        <v>147</v>
      </c>
      <c r="F138" s="184" t="s">
        <v>148</v>
      </c>
      <c r="G138" s="185" t="s">
        <v>131</v>
      </c>
      <c r="H138" s="186">
        <v>607.34</v>
      </c>
      <c r="I138" s="187"/>
      <c r="J138" s="188">
        <f t="shared" si="0"/>
        <v>0</v>
      </c>
      <c r="K138" s="189"/>
      <c r="L138" s="35"/>
      <c r="M138" s="190" t="s">
        <v>1</v>
      </c>
      <c r="N138" s="191" t="s">
        <v>36</v>
      </c>
      <c r="O138" s="71"/>
      <c r="P138" s="192">
        <f t="shared" si="1"/>
        <v>0</v>
      </c>
      <c r="Q138" s="192">
        <v>0</v>
      </c>
      <c r="R138" s="192">
        <f t="shared" si="2"/>
        <v>0</v>
      </c>
      <c r="S138" s="192">
        <v>0</v>
      </c>
      <c r="T138" s="192">
        <f t="shared" si="3"/>
        <v>0</v>
      </c>
      <c r="U138" s="193" t="s">
        <v>1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4" t="s">
        <v>123</v>
      </c>
      <c r="AT138" s="194" t="s">
        <v>119</v>
      </c>
      <c r="AU138" s="194" t="s">
        <v>78</v>
      </c>
      <c r="AY138" s="13" t="s">
        <v>118</v>
      </c>
      <c r="BE138" s="195">
        <f t="shared" si="4"/>
        <v>0</v>
      </c>
      <c r="BF138" s="195">
        <f t="shared" si="5"/>
        <v>0</v>
      </c>
      <c r="BG138" s="195">
        <f t="shared" si="6"/>
        <v>0</v>
      </c>
      <c r="BH138" s="195">
        <f t="shared" si="7"/>
        <v>0</v>
      </c>
      <c r="BI138" s="195">
        <f t="shared" si="8"/>
        <v>0</v>
      </c>
      <c r="BJ138" s="13" t="s">
        <v>124</v>
      </c>
      <c r="BK138" s="195">
        <f t="shared" si="9"/>
        <v>0</v>
      </c>
      <c r="BL138" s="13" t="s">
        <v>123</v>
      </c>
      <c r="BM138" s="194" t="s">
        <v>7</v>
      </c>
    </row>
    <row r="139" spans="1:65" s="2" customFormat="1" ht="24.15" customHeight="1">
      <c r="A139" s="30"/>
      <c r="B139" s="31"/>
      <c r="C139" s="182" t="s">
        <v>156</v>
      </c>
      <c r="D139" s="182" t="s">
        <v>119</v>
      </c>
      <c r="E139" s="183" t="s">
        <v>151</v>
      </c>
      <c r="F139" s="184" t="s">
        <v>152</v>
      </c>
      <c r="G139" s="185" t="s">
        <v>131</v>
      </c>
      <c r="H139" s="186">
        <v>156</v>
      </c>
      <c r="I139" s="187"/>
      <c r="J139" s="188">
        <f t="shared" si="0"/>
        <v>0</v>
      </c>
      <c r="K139" s="189"/>
      <c r="L139" s="35"/>
      <c r="M139" s="190" t="s">
        <v>1</v>
      </c>
      <c r="N139" s="191" t="s">
        <v>36</v>
      </c>
      <c r="O139" s="71"/>
      <c r="P139" s="192">
        <f t="shared" si="1"/>
        <v>0</v>
      </c>
      <c r="Q139" s="192">
        <v>0</v>
      </c>
      <c r="R139" s="192">
        <f t="shared" si="2"/>
        <v>0</v>
      </c>
      <c r="S139" s="192">
        <v>0</v>
      </c>
      <c r="T139" s="192">
        <f t="shared" si="3"/>
        <v>0</v>
      </c>
      <c r="U139" s="193" t="s">
        <v>1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4" t="s">
        <v>123</v>
      </c>
      <c r="AT139" s="194" t="s">
        <v>119</v>
      </c>
      <c r="AU139" s="194" t="s">
        <v>78</v>
      </c>
      <c r="AY139" s="13" t="s">
        <v>118</v>
      </c>
      <c r="BE139" s="195">
        <f t="shared" si="4"/>
        <v>0</v>
      </c>
      <c r="BF139" s="195">
        <f t="shared" si="5"/>
        <v>0</v>
      </c>
      <c r="BG139" s="195">
        <f t="shared" si="6"/>
        <v>0</v>
      </c>
      <c r="BH139" s="195">
        <f t="shared" si="7"/>
        <v>0</v>
      </c>
      <c r="BI139" s="195">
        <f t="shared" si="8"/>
        <v>0</v>
      </c>
      <c r="BJ139" s="13" t="s">
        <v>124</v>
      </c>
      <c r="BK139" s="195">
        <f t="shared" si="9"/>
        <v>0</v>
      </c>
      <c r="BL139" s="13" t="s">
        <v>123</v>
      </c>
      <c r="BM139" s="194" t="s">
        <v>161</v>
      </c>
    </row>
    <row r="140" spans="1:65" s="2" customFormat="1" ht="24.15" customHeight="1">
      <c r="A140" s="30"/>
      <c r="B140" s="31"/>
      <c r="C140" s="182" t="s">
        <v>142</v>
      </c>
      <c r="D140" s="182" t="s">
        <v>119</v>
      </c>
      <c r="E140" s="183" t="s">
        <v>154</v>
      </c>
      <c r="F140" s="184" t="s">
        <v>155</v>
      </c>
      <c r="G140" s="185" t="s">
        <v>131</v>
      </c>
      <c r="H140" s="186">
        <v>12.88</v>
      </c>
      <c r="I140" s="187"/>
      <c r="J140" s="188">
        <f t="shared" si="0"/>
        <v>0</v>
      </c>
      <c r="K140" s="189"/>
      <c r="L140" s="35"/>
      <c r="M140" s="190" t="s">
        <v>1</v>
      </c>
      <c r="N140" s="191" t="s">
        <v>36</v>
      </c>
      <c r="O140" s="71"/>
      <c r="P140" s="192">
        <f t="shared" si="1"/>
        <v>0</v>
      </c>
      <c r="Q140" s="192">
        <v>0</v>
      </c>
      <c r="R140" s="192">
        <f t="shared" si="2"/>
        <v>0</v>
      </c>
      <c r="S140" s="192">
        <v>0</v>
      </c>
      <c r="T140" s="192">
        <f t="shared" si="3"/>
        <v>0</v>
      </c>
      <c r="U140" s="193" t="s">
        <v>1</v>
      </c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94" t="s">
        <v>123</v>
      </c>
      <c r="AT140" s="194" t="s">
        <v>119</v>
      </c>
      <c r="AU140" s="194" t="s">
        <v>78</v>
      </c>
      <c r="AY140" s="13" t="s">
        <v>118</v>
      </c>
      <c r="BE140" s="195">
        <f t="shared" si="4"/>
        <v>0</v>
      </c>
      <c r="BF140" s="195">
        <f t="shared" si="5"/>
        <v>0</v>
      </c>
      <c r="BG140" s="195">
        <f t="shared" si="6"/>
        <v>0</v>
      </c>
      <c r="BH140" s="195">
        <f t="shared" si="7"/>
        <v>0</v>
      </c>
      <c r="BI140" s="195">
        <f t="shared" si="8"/>
        <v>0</v>
      </c>
      <c r="BJ140" s="13" t="s">
        <v>124</v>
      </c>
      <c r="BK140" s="195">
        <f t="shared" si="9"/>
        <v>0</v>
      </c>
      <c r="BL140" s="13" t="s">
        <v>123</v>
      </c>
      <c r="BM140" s="194" t="s">
        <v>165</v>
      </c>
    </row>
    <row r="141" spans="1:65" s="2" customFormat="1" ht="16.5" customHeight="1">
      <c r="A141" s="30"/>
      <c r="B141" s="31"/>
      <c r="C141" s="196" t="s">
        <v>167</v>
      </c>
      <c r="D141" s="196" t="s">
        <v>157</v>
      </c>
      <c r="E141" s="197" t="s">
        <v>158</v>
      </c>
      <c r="F141" s="198" t="s">
        <v>159</v>
      </c>
      <c r="G141" s="199" t="s">
        <v>160</v>
      </c>
      <c r="H141" s="200">
        <v>24.343</v>
      </c>
      <c r="I141" s="201"/>
      <c r="J141" s="202">
        <f t="shared" si="0"/>
        <v>0</v>
      </c>
      <c r="K141" s="203"/>
      <c r="L141" s="204"/>
      <c r="M141" s="205" t="s">
        <v>1</v>
      </c>
      <c r="N141" s="206" t="s">
        <v>36</v>
      </c>
      <c r="O141" s="71"/>
      <c r="P141" s="192">
        <f t="shared" si="1"/>
        <v>0</v>
      </c>
      <c r="Q141" s="192">
        <v>0</v>
      </c>
      <c r="R141" s="192">
        <f t="shared" si="2"/>
        <v>0</v>
      </c>
      <c r="S141" s="192">
        <v>0</v>
      </c>
      <c r="T141" s="192">
        <f t="shared" si="3"/>
        <v>0</v>
      </c>
      <c r="U141" s="193" t="s">
        <v>1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4" t="s">
        <v>135</v>
      </c>
      <c r="AT141" s="194" t="s">
        <v>157</v>
      </c>
      <c r="AU141" s="194" t="s">
        <v>78</v>
      </c>
      <c r="AY141" s="13" t="s">
        <v>118</v>
      </c>
      <c r="BE141" s="195">
        <f t="shared" si="4"/>
        <v>0</v>
      </c>
      <c r="BF141" s="195">
        <f t="shared" si="5"/>
        <v>0</v>
      </c>
      <c r="BG141" s="195">
        <f t="shared" si="6"/>
        <v>0</v>
      </c>
      <c r="BH141" s="195">
        <f t="shared" si="7"/>
        <v>0</v>
      </c>
      <c r="BI141" s="195">
        <f t="shared" si="8"/>
        <v>0</v>
      </c>
      <c r="BJ141" s="13" t="s">
        <v>124</v>
      </c>
      <c r="BK141" s="195">
        <f t="shared" si="9"/>
        <v>0</v>
      </c>
      <c r="BL141" s="13" t="s">
        <v>123</v>
      </c>
      <c r="BM141" s="194" t="s">
        <v>170</v>
      </c>
    </row>
    <row r="142" spans="1:65" s="2" customFormat="1" ht="24.15" customHeight="1">
      <c r="A142" s="30"/>
      <c r="B142" s="31"/>
      <c r="C142" s="182" t="s">
        <v>146</v>
      </c>
      <c r="D142" s="182" t="s">
        <v>119</v>
      </c>
      <c r="E142" s="183" t="s">
        <v>360</v>
      </c>
      <c r="F142" s="184" t="s">
        <v>361</v>
      </c>
      <c r="G142" s="185" t="s">
        <v>122</v>
      </c>
      <c r="H142" s="186">
        <v>180</v>
      </c>
      <c r="I142" s="187"/>
      <c r="J142" s="188">
        <f t="shared" si="0"/>
        <v>0</v>
      </c>
      <c r="K142" s="189"/>
      <c r="L142" s="35"/>
      <c r="M142" s="190" t="s">
        <v>1</v>
      </c>
      <c r="N142" s="191" t="s">
        <v>36</v>
      </c>
      <c r="O142" s="71"/>
      <c r="P142" s="192">
        <f t="shared" si="1"/>
        <v>0</v>
      </c>
      <c r="Q142" s="192">
        <v>0</v>
      </c>
      <c r="R142" s="192">
        <f t="shared" si="2"/>
        <v>0</v>
      </c>
      <c r="S142" s="192">
        <v>0</v>
      </c>
      <c r="T142" s="192">
        <f t="shared" si="3"/>
        <v>0</v>
      </c>
      <c r="U142" s="193" t="s">
        <v>1</v>
      </c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94" t="s">
        <v>123</v>
      </c>
      <c r="AT142" s="194" t="s">
        <v>119</v>
      </c>
      <c r="AU142" s="194" t="s">
        <v>78</v>
      </c>
      <c r="AY142" s="13" t="s">
        <v>118</v>
      </c>
      <c r="BE142" s="195">
        <f t="shared" si="4"/>
        <v>0</v>
      </c>
      <c r="BF142" s="195">
        <f t="shared" si="5"/>
        <v>0</v>
      </c>
      <c r="BG142" s="195">
        <f t="shared" si="6"/>
        <v>0</v>
      </c>
      <c r="BH142" s="195">
        <f t="shared" si="7"/>
        <v>0</v>
      </c>
      <c r="BI142" s="195">
        <f t="shared" si="8"/>
        <v>0</v>
      </c>
      <c r="BJ142" s="13" t="s">
        <v>124</v>
      </c>
      <c r="BK142" s="195">
        <f t="shared" si="9"/>
        <v>0</v>
      </c>
      <c r="BL142" s="13" t="s">
        <v>123</v>
      </c>
      <c r="BM142" s="194" t="s">
        <v>173</v>
      </c>
    </row>
    <row r="143" spans="1:65" s="2" customFormat="1" ht="24.15" customHeight="1">
      <c r="A143" s="30"/>
      <c r="B143" s="31"/>
      <c r="C143" s="182" t="s">
        <v>174</v>
      </c>
      <c r="D143" s="182" t="s">
        <v>119</v>
      </c>
      <c r="E143" s="183" t="s">
        <v>162</v>
      </c>
      <c r="F143" s="184" t="s">
        <v>163</v>
      </c>
      <c r="G143" s="185" t="s">
        <v>164</v>
      </c>
      <c r="H143" s="186">
        <v>86</v>
      </c>
      <c r="I143" s="187"/>
      <c r="J143" s="188">
        <f t="shared" si="0"/>
        <v>0</v>
      </c>
      <c r="K143" s="189"/>
      <c r="L143" s="35"/>
      <c r="M143" s="190" t="s">
        <v>1</v>
      </c>
      <c r="N143" s="191" t="s">
        <v>36</v>
      </c>
      <c r="O143" s="71"/>
      <c r="P143" s="192">
        <f t="shared" si="1"/>
        <v>0</v>
      </c>
      <c r="Q143" s="192">
        <v>0</v>
      </c>
      <c r="R143" s="192">
        <f t="shared" si="2"/>
        <v>0</v>
      </c>
      <c r="S143" s="192">
        <v>0</v>
      </c>
      <c r="T143" s="192">
        <f t="shared" si="3"/>
        <v>0</v>
      </c>
      <c r="U143" s="193" t="s">
        <v>1</v>
      </c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4" t="s">
        <v>123</v>
      </c>
      <c r="AT143" s="194" t="s">
        <v>119</v>
      </c>
      <c r="AU143" s="194" t="s">
        <v>78</v>
      </c>
      <c r="AY143" s="13" t="s">
        <v>118</v>
      </c>
      <c r="BE143" s="195">
        <f t="shared" si="4"/>
        <v>0</v>
      </c>
      <c r="BF143" s="195">
        <f t="shared" si="5"/>
        <v>0</v>
      </c>
      <c r="BG143" s="195">
        <f t="shared" si="6"/>
        <v>0</v>
      </c>
      <c r="BH143" s="195">
        <f t="shared" si="7"/>
        <v>0</v>
      </c>
      <c r="BI143" s="195">
        <f t="shared" si="8"/>
        <v>0</v>
      </c>
      <c r="BJ143" s="13" t="s">
        <v>124</v>
      </c>
      <c r="BK143" s="195">
        <f t="shared" si="9"/>
        <v>0</v>
      </c>
      <c r="BL143" s="13" t="s">
        <v>123</v>
      </c>
      <c r="BM143" s="194" t="s">
        <v>177</v>
      </c>
    </row>
    <row r="144" spans="1:65" s="11" customFormat="1" ht="25.95" customHeight="1">
      <c r="B144" s="168"/>
      <c r="C144" s="169"/>
      <c r="D144" s="170" t="s">
        <v>69</v>
      </c>
      <c r="E144" s="171" t="s">
        <v>124</v>
      </c>
      <c r="F144" s="171" t="s">
        <v>166</v>
      </c>
      <c r="G144" s="169"/>
      <c r="H144" s="169"/>
      <c r="I144" s="172"/>
      <c r="J144" s="173">
        <f>BK144</f>
        <v>0</v>
      </c>
      <c r="K144" s="169"/>
      <c r="L144" s="174"/>
      <c r="M144" s="175"/>
      <c r="N144" s="176"/>
      <c r="O144" s="176"/>
      <c r="P144" s="177">
        <f>SUM(P145:P147)</f>
        <v>0</v>
      </c>
      <c r="Q144" s="176"/>
      <c r="R144" s="177">
        <f>SUM(R145:R147)</f>
        <v>0</v>
      </c>
      <c r="S144" s="176"/>
      <c r="T144" s="177">
        <f>SUM(T145:T147)</f>
        <v>0</v>
      </c>
      <c r="U144" s="178"/>
      <c r="AR144" s="179" t="s">
        <v>78</v>
      </c>
      <c r="AT144" s="180" t="s">
        <v>69</v>
      </c>
      <c r="AU144" s="180" t="s">
        <v>70</v>
      </c>
      <c r="AY144" s="179" t="s">
        <v>118</v>
      </c>
      <c r="BK144" s="181">
        <f>SUM(BK145:BK147)</f>
        <v>0</v>
      </c>
    </row>
    <row r="145" spans="1:65" s="2" customFormat="1" ht="16.5" customHeight="1">
      <c r="A145" s="30"/>
      <c r="B145" s="31"/>
      <c r="C145" s="182" t="s">
        <v>149</v>
      </c>
      <c r="D145" s="182" t="s">
        <v>119</v>
      </c>
      <c r="E145" s="183" t="s">
        <v>168</v>
      </c>
      <c r="F145" s="184" t="s">
        <v>169</v>
      </c>
      <c r="G145" s="185" t="s">
        <v>131</v>
      </c>
      <c r="H145" s="186">
        <v>1.2</v>
      </c>
      <c r="I145" s="187"/>
      <c r="J145" s="188">
        <f>ROUND(I145*H145,2)</f>
        <v>0</v>
      </c>
      <c r="K145" s="189"/>
      <c r="L145" s="35"/>
      <c r="M145" s="190" t="s">
        <v>1</v>
      </c>
      <c r="N145" s="191" t="s">
        <v>36</v>
      </c>
      <c r="O145" s="71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2">
        <f>S145*H145</f>
        <v>0</v>
      </c>
      <c r="U145" s="193" t="s">
        <v>1</v>
      </c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4" t="s">
        <v>123</v>
      </c>
      <c r="AT145" s="194" t="s">
        <v>119</v>
      </c>
      <c r="AU145" s="194" t="s">
        <v>78</v>
      </c>
      <c r="AY145" s="13" t="s">
        <v>118</v>
      </c>
      <c r="BE145" s="195">
        <f>IF(N145="základná",J145,0)</f>
        <v>0</v>
      </c>
      <c r="BF145" s="195">
        <f>IF(N145="znížená",J145,0)</f>
        <v>0</v>
      </c>
      <c r="BG145" s="195">
        <f>IF(N145="zákl. prenesená",J145,0)</f>
        <v>0</v>
      </c>
      <c r="BH145" s="195">
        <f>IF(N145="zníž. prenesená",J145,0)</f>
        <v>0</v>
      </c>
      <c r="BI145" s="195">
        <f>IF(N145="nulová",J145,0)</f>
        <v>0</v>
      </c>
      <c r="BJ145" s="13" t="s">
        <v>124</v>
      </c>
      <c r="BK145" s="195">
        <f>ROUND(I145*H145,2)</f>
        <v>0</v>
      </c>
      <c r="BL145" s="13" t="s">
        <v>123</v>
      </c>
      <c r="BM145" s="194" t="s">
        <v>181</v>
      </c>
    </row>
    <row r="146" spans="1:65" s="2" customFormat="1" ht="21.75" customHeight="1">
      <c r="A146" s="30"/>
      <c r="B146" s="31"/>
      <c r="C146" s="182" t="s">
        <v>182</v>
      </c>
      <c r="D146" s="182" t="s">
        <v>119</v>
      </c>
      <c r="E146" s="183" t="s">
        <v>171</v>
      </c>
      <c r="F146" s="184" t="s">
        <v>172</v>
      </c>
      <c r="G146" s="185" t="s">
        <v>122</v>
      </c>
      <c r="H146" s="186">
        <v>9.1999999999999993</v>
      </c>
      <c r="I146" s="187"/>
      <c r="J146" s="188">
        <f>ROUND(I146*H146,2)</f>
        <v>0</v>
      </c>
      <c r="K146" s="189"/>
      <c r="L146" s="35"/>
      <c r="M146" s="190" t="s">
        <v>1</v>
      </c>
      <c r="N146" s="191" t="s">
        <v>36</v>
      </c>
      <c r="O146" s="71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2">
        <f>S146*H146</f>
        <v>0</v>
      </c>
      <c r="U146" s="193" t="s">
        <v>1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4" t="s">
        <v>123</v>
      </c>
      <c r="AT146" s="194" t="s">
        <v>119</v>
      </c>
      <c r="AU146" s="194" t="s">
        <v>78</v>
      </c>
      <c r="AY146" s="13" t="s">
        <v>118</v>
      </c>
      <c r="BE146" s="195">
        <f>IF(N146="základná",J146,0)</f>
        <v>0</v>
      </c>
      <c r="BF146" s="195">
        <f>IF(N146="znížená",J146,0)</f>
        <v>0</v>
      </c>
      <c r="BG146" s="195">
        <f>IF(N146="zákl. prenesená",J146,0)</f>
        <v>0</v>
      </c>
      <c r="BH146" s="195">
        <f>IF(N146="zníž. prenesená",J146,0)</f>
        <v>0</v>
      </c>
      <c r="BI146" s="195">
        <f>IF(N146="nulová",J146,0)</f>
        <v>0</v>
      </c>
      <c r="BJ146" s="13" t="s">
        <v>124</v>
      </c>
      <c r="BK146" s="195">
        <f>ROUND(I146*H146,2)</f>
        <v>0</v>
      </c>
      <c r="BL146" s="13" t="s">
        <v>123</v>
      </c>
      <c r="BM146" s="194" t="s">
        <v>185</v>
      </c>
    </row>
    <row r="147" spans="1:65" s="2" customFormat="1" ht="24.15" customHeight="1">
      <c r="A147" s="30"/>
      <c r="B147" s="31"/>
      <c r="C147" s="182" t="s">
        <v>153</v>
      </c>
      <c r="D147" s="182" t="s">
        <v>119</v>
      </c>
      <c r="E147" s="183" t="s">
        <v>175</v>
      </c>
      <c r="F147" s="184" t="s">
        <v>176</v>
      </c>
      <c r="G147" s="185" t="s">
        <v>122</v>
      </c>
      <c r="H147" s="186">
        <v>9.1999999999999993</v>
      </c>
      <c r="I147" s="187"/>
      <c r="J147" s="188">
        <f>ROUND(I147*H147,2)</f>
        <v>0</v>
      </c>
      <c r="K147" s="189"/>
      <c r="L147" s="35"/>
      <c r="M147" s="190" t="s">
        <v>1</v>
      </c>
      <c r="N147" s="191" t="s">
        <v>36</v>
      </c>
      <c r="O147" s="71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2">
        <f>S147*H147</f>
        <v>0</v>
      </c>
      <c r="U147" s="193" t="s">
        <v>1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4" t="s">
        <v>123</v>
      </c>
      <c r="AT147" s="194" t="s">
        <v>119</v>
      </c>
      <c r="AU147" s="194" t="s">
        <v>78</v>
      </c>
      <c r="AY147" s="13" t="s">
        <v>118</v>
      </c>
      <c r="BE147" s="195">
        <f>IF(N147="základná",J147,0)</f>
        <v>0</v>
      </c>
      <c r="BF147" s="195">
        <f>IF(N147="znížená",J147,0)</f>
        <v>0</v>
      </c>
      <c r="BG147" s="195">
        <f>IF(N147="zákl. prenesená",J147,0)</f>
        <v>0</v>
      </c>
      <c r="BH147" s="195">
        <f>IF(N147="zníž. prenesená",J147,0)</f>
        <v>0</v>
      </c>
      <c r="BI147" s="195">
        <f>IF(N147="nulová",J147,0)</f>
        <v>0</v>
      </c>
      <c r="BJ147" s="13" t="s">
        <v>124</v>
      </c>
      <c r="BK147" s="195">
        <f>ROUND(I147*H147,2)</f>
        <v>0</v>
      </c>
      <c r="BL147" s="13" t="s">
        <v>123</v>
      </c>
      <c r="BM147" s="194" t="s">
        <v>188</v>
      </c>
    </row>
    <row r="148" spans="1:65" s="11" customFormat="1" ht="25.95" customHeight="1">
      <c r="B148" s="168"/>
      <c r="C148" s="169"/>
      <c r="D148" s="170" t="s">
        <v>69</v>
      </c>
      <c r="E148" s="171" t="s">
        <v>128</v>
      </c>
      <c r="F148" s="171" t="s">
        <v>362</v>
      </c>
      <c r="G148" s="169"/>
      <c r="H148" s="169"/>
      <c r="I148" s="172"/>
      <c r="J148" s="173">
        <f>BK148</f>
        <v>0</v>
      </c>
      <c r="K148" s="169"/>
      <c r="L148" s="174"/>
      <c r="M148" s="175"/>
      <c r="N148" s="176"/>
      <c r="O148" s="176"/>
      <c r="P148" s="177">
        <f>SUM(P149:P150)</f>
        <v>0</v>
      </c>
      <c r="Q148" s="176"/>
      <c r="R148" s="177">
        <f>SUM(R149:R150)</f>
        <v>0</v>
      </c>
      <c r="S148" s="176"/>
      <c r="T148" s="177">
        <f>SUM(T149:T150)</f>
        <v>0</v>
      </c>
      <c r="U148" s="178"/>
      <c r="AR148" s="179" t="s">
        <v>78</v>
      </c>
      <c r="AT148" s="180" t="s">
        <v>69</v>
      </c>
      <c r="AU148" s="180" t="s">
        <v>70</v>
      </c>
      <c r="AY148" s="179" t="s">
        <v>118</v>
      </c>
      <c r="BK148" s="181">
        <f>SUM(BK149:BK150)</f>
        <v>0</v>
      </c>
    </row>
    <row r="149" spans="1:65" s="2" customFormat="1" ht="24.15" customHeight="1">
      <c r="A149" s="30"/>
      <c r="B149" s="31"/>
      <c r="C149" s="182" t="s">
        <v>190</v>
      </c>
      <c r="D149" s="182" t="s">
        <v>119</v>
      </c>
      <c r="E149" s="183" t="s">
        <v>363</v>
      </c>
      <c r="F149" s="184" t="s">
        <v>364</v>
      </c>
      <c r="G149" s="185" t="s">
        <v>244</v>
      </c>
      <c r="H149" s="186">
        <v>50</v>
      </c>
      <c r="I149" s="187"/>
      <c r="J149" s="188">
        <f>ROUND(I149*H149,2)</f>
        <v>0</v>
      </c>
      <c r="K149" s="189"/>
      <c r="L149" s="35"/>
      <c r="M149" s="190" t="s">
        <v>1</v>
      </c>
      <c r="N149" s="191" t="s">
        <v>36</v>
      </c>
      <c r="O149" s="71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2">
        <f>S149*H149</f>
        <v>0</v>
      </c>
      <c r="U149" s="193" t="s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94" t="s">
        <v>123</v>
      </c>
      <c r="AT149" s="194" t="s">
        <v>119</v>
      </c>
      <c r="AU149" s="194" t="s">
        <v>78</v>
      </c>
      <c r="AY149" s="13" t="s">
        <v>118</v>
      </c>
      <c r="BE149" s="195">
        <f>IF(N149="základná",J149,0)</f>
        <v>0</v>
      </c>
      <c r="BF149" s="195">
        <f>IF(N149="znížená",J149,0)</f>
        <v>0</v>
      </c>
      <c r="BG149" s="195">
        <f>IF(N149="zákl. prenesená",J149,0)</f>
        <v>0</v>
      </c>
      <c r="BH149" s="195">
        <f>IF(N149="zníž. prenesená",J149,0)</f>
        <v>0</v>
      </c>
      <c r="BI149" s="195">
        <f>IF(N149="nulová",J149,0)</f>
        <v>0</v>
      </c>
      <c r="BJ149" s="13" t="s">
        <v>124</v>
      </c>
      <c r="BK149" s="195">
        <f>ROUND(I149*H149,2)</f>
        <v>0</v>
      </c>
      <c r="BL149" s="13" t="s">
        <v>123</v>
      </c>
      <c r="BM149" s="194" t="s">
        <v>193</v>
      </c>
    </row>
    <row r="150" spans="1:65" s="2" customFormat="1" ht="24.15" customHeight="1">
      <c r="A150" s="30"/>
      <c r="B150" s="31"/>
      <c r="C150" s="196" t="s">
        <v>7</v>
      </c>
      <c r="D150" s="196" t="s">
        <v>157</v>
      </c>
      <c r="E150" s="197" t="s">
        <v>365</v>
      </c>
      <c r="F150" s="198" t="s">
        <v>366</v>
      </c>
      <c r="G150" s="199" t="s">
        <v>244</v>
      </c>
      <c r="H150" s="200">
        <v>50</v>
      </c>
      <c r="I150" s="201"/>
      <c r="J150" s="202">
        <f>ROUND(I150*H150,2)</f>
        <v>0</v>
      </c>
      <c r="K150" s="203"/>
      <c r="L150" s="204"/>
      <c r="M150" s="205" t="s">
        <v>1</v>
      </c>
      <c r="N150" s="206" t="s">
        <v>36</v>
      </c>
      <c r="O150" s="71"/>
      <c r="P150" s="192">
        <f>O150*H150</f>
        <v>0</v>
      </c>
      <c r="Q150" s="192">
        <v>0</v>
      </c>
      <c r="R150" s="192">
        <f>Q150*H150</f>
        <v>0</v>
      </c>
      <c r="S150" s="192">
        <v>0</v>
      </c>
      <c r="T150" s="192">
        <f>S150*H150</f>
        <v>0</v>
      </c>
      <c r="U150" s="193" t="s">
        <v>1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94" t="s">
        <v>135</v>
      </c>
      <c r="AT150" s="194" t="s">
        <v>157</v>
      </c>
      <c r="AU150" s="194" t="s">
        <v>78</v>
      </c>
      <c r="AY150" s="13" t="s">
        <v>118</v>
      </c>
      <c r="BE150" s="195">
        <f>IF(N150="základná",J150,0)</f>
        <v>0</v>
      </c>
      <c r="BF150" s="195">
        <f>IF(N150="znížená",J150,0)</f>
        <v>0</v>
      </c>
      <c r="BG150" s="195">
        <f>IF(N150="zákl. prenesená",J150,0)</f>
        <v>0</v>
      </c>
      <c r="BH150" s="195">
        <f>IF(N150="zníž. prenesená",J150,0)</f>
        <v>0</v>
      </c>
      <c r="BI150" s="195">
        <f>IF(N150="nulová",J150,0)</f>
        <v>0</v>
      </c>
      <c r="BJ150" s="13" t="s">
        <v>124</v>
      </c>
      <c r="BK150" s="195">
        <f>ROUND(I150*H150,2)</f>
        <v>0</v>
      </c>
      <c r="BL150" s="13" t="s">
        <v>123</v>
      </c>
      <c r="BM150" s="194" t="s">
        <v>196</v>
      </c>
    </row>
    <row r="151" spans="1:65" s="11" customFormat="1" ht="25.95" customHeight="1">
      <c r="B151" s="168"/>
      <c r="C151" s="169"/>
      <c r="D151" s="170" t="s">
        <v>69</v>
      </c>
      <c r="E151" s="171" t="s">
        <v>123</v>
      </c>
      <c r="F151" s="171" t="s">
        <v>178</v>
      </c>
      <c r="G151" s="169"/>
      <c r="H151" s="169"/>
      <c r="I151" s="172"/>
      <c r="J151" s="173">
        <f>BK151</f>
        <v>0</v>
      </c>
      <c r="K151" s="169"/>
      <c r="L151" s="174"/>
      <c r="M151" s="175"/>
      <c r="N151" s="176"/>
      <c r="O151" s="176"/>
      <c r="P151" s="177">
        <f>SUM(P152:P154)</f>
        <v>0</v>
      </c>
      <c r="Q151" s="176"/>
      <c r="R151" s="177">
        <f>SUM(R152:R154)</f>
        <v>0</v>
      </c>
      <c r="S151" s="176"/>
      <c r="T151" s="177">
        <f>SUM(T152:T154)</f>
        <v>0</v>
      </c>
      <c r="U151" s="178"/>
      <c r="AR151" s="179" t="s">
        <v>78</v>
      </c>
      <c r="AT151" s="180" t="s">
        <v>69</v>
      </c>
      <c r="AU151" s="180" t="s">
        <v>70</v>
      </c>
      <c r="AY151" s="179" t="s">
        <v>118</v>
      </c>
      <c r="BK151" s="181">
        <f>SUM(BK152:BK154)</f>
        <v>0</v>
      </c>
    </row>
    <row r="152" spans="1:65" s="2" customFormat="1" ht="24.15" customHeight="1">
      <c r="A152" s="30"/>
      <c r="B152" s="31"/>
      <c r="C152" s="182" t="s">
        <v>197</v>
      </c>
      <c r="D152" s="182" t="s">
        <v>119</v>
      </c>
      <c r="E152" s="183" t="s">
        <v>179</v>
      </c>
      <c r="F152" s="184" t="s">
        <v>180</v>
      </c>
      <c r="G152" s="185" t="s">
        <v>122</v>
      </c>
      <c r="H152" s="186">
        <v>73.5</v>
      </c>
      <c r="I152" s="187"/>
      <c r="J152" s="188">
        <f>ROUND(I152*H152,2)</f>
        <v>0</v>
      </c>
      <c r="K152" s="189"/>
      <c r="L152" s="35"/>
      <c r="M152" s="190" t="s">
        <v>1</v>
      </c>
      <c r="N152" s="191" t="s">
        <v>36</v>
      </c>
      <c r="O152" s="71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2">
        <f>S152*H152</f>
        <v>0</v>
      </c>
      <c r="U152" s="193" t="s">
        <v>1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4" t="s">
        <v>123</v>
      </c>
      <c r="AT152" s="194" t="s">
        <v>119</v>
      </c>
      <c r="AU152" s="194" t="s">
        <v>78</v>
      </c>
      <c r="AY152" s="13" t="s">
        <v>118</v>
      </c>
      <c r="BE152" s="195">
        <f>IF(N152="základná",J152,0)</f>
        <v>0</v>
      </c>
      <c r="BF152" s="195">
        <f>IF(N152="znížená",J152,0)</f>
        <v>0</v>
      </c>
      <c r="BG152" s="195">
        <f>IF(N152="zákl. prenesená",J152,0)</f>
        <v>0</v>
      </c>
      <c r="BH152" s="195">
        <f>IF(N152="zníž. prenesená",J152,0)</f>
        <v>0</v>
      </c>
      <c r="BI152" s="195">
        <f>IF(N152="nulová",J152,0)</f>
        <v>0</v>
      </c>
      <c r="BJ152" s="13" t="s">
        <v>124</v>
      </c>
      <c r="BK152" s="195">
        <f>ROUND(I152*H152,2)</f>
        <v>0</v>
      </c>
      <c r="BL152" s="13" t="s">
        <v>123</v>
      </c>
      <c r="BM152" s="194" t="s">
        <v>200</v>
      </c>
    </row>
    <row r="153" spans="1:65" s="2" customFormat="1" ht="21.75" customHeight="1">
      <c r="A153" s="30"/>
      <c r="B153" s="31"/>
      <c r="C153" s="182" t="s">
        <v>161</v>
      </c>
      <c r="D153" s="182" t="s">
        <v>119</v>
      </c>
      <c r="E153" s="183" t="s">
        <v>183</v>
      </c>
      <c r="F153" s="184" t="s">
        <v>184</v>
      </c>
      <c r="G153" s="185" t="s">
        <v>122</v>
      </c>
      <c r="H153" s="186">
        <v>73.5</v>
      </c>
      <c r="I153" s="187"/>
      <c r="J153" s="188">
        <f>ROUND(I153*H153,2)</f>
        <v>0</v>
      </c>
      <c r="K153" s="189"/>
      <c r="L153" s="35"/>
      <c r="M153" s="190" t="s">
        <v>1</v>
      </c>
      <c r="N153" s="191" t="s">
        <v>36</v>
      </c>
      <c r="O153" s="71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2">
        <f>S153*H153</f>
        <v>0</v>
      </c>
      <c r="U153" s="193" t="s">
        <v>1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4" t="s">
        <v>123</v>
      </c>
      <c r="AT153" s="194" t="s">
        <v>119</v>
      </c>
      <c r="AU153" s="194" t="s">
        <v>78</v>
      </c>
      <c r="AY153" s="13" t="s">
        <v>118</v>
      </c>
      <c r="BE153" s="195">
        <f>IF(N153="základná",J153,0)</f>
        <v>0</v>
      </c>
      <c r="BF153" s="195">
        <f>IF(N153="znížená",J153,0)</f>
        <v>0</v>
      </c>
      <c r="BG153" s="195">
        <f>IF(N153="zákl. prenesená",J153,0)</f>
        <v>0</v>
      </c>
      <c r="BH153" s="195">
        <f>IF(N153="zníž. prenesená",J153,0)</f>
        <v>0</v>
      </c>
      <c r="BI153" s="195">
        <f>IF(N153="nulová",J153,0)</f>
        <v>0</v>
      </c>
      <c r="BJ153" s="13" t="s">
        <v>124</v>
      </c>
      <c r="BK153" s="195">
        <f>ROUND(I153*H153,2)</f>
        <v>0</v>
      </c>
      <c r="BL153" s="13" t="s">
        <v>123</v>
      </c>
      <c r="BM153" s="194" t="s">
        <v>203</v>
      </c>
    </row>
    <row r="154" spans="1:65" s="2" customFormat="1" ht="24.15" customHeight="1">
      <c r="A154" s="30"/>
      <c r="B154" s="31"/>
      <c r="C154" s="182" t="s">
        <v>204</v>
      </c>
      <c r="D154" s="182" t="s">
        <v>119</v>
      </c>
      <c r="E154" s="183" t="s">
        <v>186</v>
      </c>
      <c r="F154" s="184" t="s">
        <v>187</v>
      </c>
      <c r="G154" s="185" t="s">
        <v>122</v>
      </c>
      <c r="H154" s="186">
        <v>73.5</v>
      </c>
      <c r="I154" s="187"/>
      <c r="J154" s="188">
        <f>ROUND(I154*H154,2)</f>
        <v>0</v>
      </c>
      <c r="K154" s="189"/>
      <c r="L154" s="35"/>
      <c r="M154" s="190" t="s">
        <v>1</v>
      </c>
      <c r="N154" s="191" t="s">
        <v>36</v>
      </c>
      <c r="O154" s="71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2">
        <f>S154*H154</f>
        <v>0</v>
      </c>
      <c r="U154" s="193" t="s">
        <v>1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94" t="s">
        <v>123</v>
      </c>
      <c r="AT154" s="194" t="s">
        <v>119</v>
      </c>
      <c r="AU154" s="194" t="s">
        <v>78</v>
      </c>
      <c r="AY154" s="13" t="s">
        <v>118</v>
      </c>
      <c r="BE154" s="195">
        <f>IF(N154="základná",J154,0)</f>
        <v>0</v>
      </c>
      <c r="BF154" s="195">
        <f>IF(N154="znížená",J154,0)</f>
        <v>0</v>
      </c>
      <c r="BG154" s="195">
        <f>IF(N154="zákl. prenesená",J154,0)</f>
        <v>0</v>
      </c>
      <c r="BH154" s="195">
        <f>IF(N154="zníž. prenesená",J154,0)</f>
        <v>0</v>
      </c>
      <c r="BI154" s="195">
        <f>IF(N154="nulová",J154,0)</f>
        <v>0</v>
      </c>
      <c r="BJ154" s="13" t="s">
        <v>124</v>
      </c>
      <c r="BK154" s="195">
        <f>ROUND(I154*H154,2)</f>
        <v>0</v>
      </c>
      <c r="BL154" s="13" t="s">
        <v>123</v>
      </c>
      <c r="BM154" s="194" t="s">
        <v>207</v>
      </c>
    </row>
    <row r="155" spans="1:65" s="11" customFormat="1" ht="25.95" customHeight="1">
      <c r="B155" s="168"/>
      <c r="C155" s="169"/>
      <c r="D155" s="170" t="s">
        <v>69</v>
      </c>
      <c r="E155" s="171" t="s">
        <v>136</v>
      </c>
      <c r="F155" s="171" t="s">
        <v>189</v>
      </c>
      <c r="G155" s="169"/>
      <c r="H155" s="169"/>
      <c r="I155" s="172"/>
      <c r="J155" s="173">
        <f>BK155</f>
        <v>0</v>
      </c>
      <c r="K155" s="169"/>
      <c r="L155" s="174"/>
      <c r="M155" s="175"/>
      <c r="N155" s="176"/>
      <c r="O155" s="176"/>
      <c r="P155" s="177">
        <f>SUM(P156:P171)</f>
        <v>0</v>
      </c>
      <c r="Q155" s="176"/>
      <c r="R155" s="177">
        <f>SUM(R156:R171)</f>
        <v>0</v>
      </c>
      <c r="S155" s="176"/>
      <c r="T155" s="177">
        <f>SUM(T156:T171)</f>
        <v>0</v>
      </c>
      <c r="U155" s="178"/>
      <c r="AR155" s="179" t="s">
        <v>78</v>
      </c>
      <c r="AT155" s="180" t="s">
        <v>69</v>
      </c>
      <c r="AU155" s="180" t="s">
        <v>70</v>
      </c>
      <c r="AY155" s="179" t="s">
        <v>118</v>
      </c>
      <c r="BK155" s="181">
        <f>SUM(BK156:BK171)</f>
        <v>0</v>
      </c>
    </row>
    <row r="156" spans="1:65" s="2" customFormat="1" ht="37.799999999999997" customHeight="1">
      <c r="A156" s="30"/>
      <c r="B156" s="31"/>
      <c r="C156" s="182" t="s">
        <v>165</v>
      </c>
      <c r="D156" s="182" t="s">
        <v>119</v>
      </c>
      <c r="E156" s="183" t="s">
        <v>191</v>
      </c>
      <c r="F156" s="184" t="s">
        <v>192</v>
      </c>
      <c r="G156" s="185" t="s">
        <v>122</v>
      </c>
      <c r="H156" s="186">
        <v>885.5</v>
      </c>
      <c r="I156" s="187"/>
      <c r="J156" s="188">
        <f t="shared" ref="J156:J171" si="10">ROUND(I156*H156,2)</f>
        <v>0</v>
      </c>
      <c r="K156" s="189"/>
      <c r="L156" s="35"/>
      <c r="M156" s="190" t="s">
        <v>1</v>
      </c>
      <c r="N156" s="191" t="s">
        <v>36</v>
      </c>
      <c r="O156" s="71"/>
      <c r="P156" s="192">
        <f t="shared" ref="P156:P171" si="11">O156*H156</f>
        <v>0</v>
      </c>
      <c r="Q156" s="192">
        <v>0</v>
      </c>
      <c r="R156" s="192">
        <f t="shared" ref="R156:R171" si="12">Q156*H156</f>
        <v>0</v>
      </c>
      <c r="S156" s="192">
        <v>0</v>
      </c>
      <c r="T156" s="192">
        <f t="shared" ref="T156:T171" si="13">S156*H156</f>
        <v>0</v>
      </c>
      <c r="U156" s="193" t="s">
        <v>1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94" t="s">
        <v>123</v>
      </c>
      <c r="AT156" s="194" t="s">
        <v>119</v>
      </c>
      <c r="AU156" s="194" t="s">
        <v>78</v>
      </c>
      <c r="AY156" s="13" t="s">
        <v>118</v>
      </c>
      <c r="BE156" s="195">
        <f t="shared" ref="BE156:BE171" si="14">IF(N156="základná",J156,0)</f>
        <v>0</v>
      </c>
      <c r="BF156" s="195">
        <f t="shared" ref="BF156:BF171" si="15">IF(N156="znížená",J156,0)</f>
        <v>0</v>
      </c>
      <c r="BG156" s="195">
        <f t="shared" ref="BG156:BG171" si="16">IF(N156="zákl. prenesená",J156,0)</f>
        <v>0</v>
      </c>
      <c r="BH156" s="195">
        <f t="shared" ref="BH156:BH171" si="17">IF(N156="zníž. prenesená",J156,0)</f>
        <v>0</v>
      </c>
      <c r="BI156" s="195">
        <f t="shared" ref="BI156:BI171" si="18">IF(N156="nulová",J156,0)</f>
        <v>0</v>
      </c>
      <c r="BJ156" s="13" t="s">
        <v>124</v>
      </c>
      <c r="BK156" s="195">
        <f t="shared" ref="BK156:BK171" si="19">ROUND(I156*H156,2)</f>
        <v>0</v>
      </c>
      <c r="BL156" s="13" t="s">
        <v>123</v>
      </c>
      <c r="BM156" s="194" t="s">
        <v>208</v>
      </c>
    </row>
    <row r="157" spans="1:65" s="2" customFormat="1" ht="33" customHeight="1">
      <c r="A157" s="30"/>
      <c r="B157" s="31"/>
      <c r="C157" s="182" t="s">
        <v>209</v>
      </c>
      <c r="D157" s="182" t="s">
        <v>119</v>
      </c>
      <c r="E157" s="183" t="s">
        <v>194</v>
      </c>
      <c r="F157" s="184" t="s">
        <v>195</v>
      </c>
      <c r="G157" s="185" t="s">
        <v>122</v>
      </c>
      <c r="H157" s="186">
        <v>230</v>
      </c>
      <c r="I157" s="187"/>
      <c r="J157" s="188">
        <f t="shared" si="10"/>
        <v>0</v>
      </c>
      <c r="K157" s="189"/>
      <c r="L157" s="35"/>
      <c r="M157" s="190" t="s">
        <v>1</v>
      </c>
      <c r="N157" s="191" t="s">
        <v>36</v>
      </c>
      <c r="O157" s="71"/>
      <c r="P157" s="192">
        <f t="shared" si="11"/>
        <v>0</v>
      </c>
      <c r="Q157" s="192">
        <v>0</v>
      </c>
      <c r="R157" s="192">
        <f t="shared" si="12"/>
        <v>0</v>
      </c>
      <c r="S157" s="192">
        <v>0</v>
      </c>
      <c r="T157" s="192">
        <f t="shared" si="13"/>
        <v>0</v>
      </c>
      <c r="U157" s="193" t="s">
        <v>1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94" t="s">
        <v>123</v>
      </c>
      <c r="AT157" s="194" t="s">
        <v>119</v>
      </c>
      <c r="AU157" s="194" t="s">
        <v>78</v>
      </c>
      <c r="AY157" s="13" t="s">
        <v>118</v>
      </c>
      <c r="BE157" s="195">
        <f t="shared" si="14"/>
        <v>0</v>
      </c>
      <c r="BF157" s="195">
        <f t="shared" si="15"/>
        <v>0</v>
      </c>
      <c r="BG157" s="195">
        <f t="shared" si="16"/>
        <v>0</v>
      </c>
      <c r="BH157" s="195">
        <f t="shared" si="17"/>
        <v>0</v>
      </c>
      <c r="BI157" s="195">
        <f t="shared" si="18"/>
        <v>0</v>
      </c>
      <c r="BJ157" s="13" t="s">
        <v>124</v>
      </c>
      <c r="BK157" s="195">
        <f t="shared" si="19"/>
        <v>0</v>
      </c>
      <c r="BL157" s="13" t="s">
        <v>123</v>
      </c>
      <c r="BM157" s="194" t="s">
        <v>212</v>
      </c>
    </row>
    <row r="158" spans="1:65" s="2" customFormat="1" ht="33" customHeight="1">
      <c r="A158" s="30"/>
      <c r="B158" s="31"/>
      <c r="C158" s="182" t="s">
        <v>170</v>
      </c>
      <c r="D158" s="182" t="s">
        <v>119</v>
      </c>
      <c r="E158" s="183" t="s">
        <v>198</v>
      </c>
      <c r="F158" s="184" t="s">
        <v>199</v>
      </c>
      <c r="G158" s="185" t="s">
        <v>122</v>
      </c>
      <c r="H158" s="186">
        <v>9019.2000000000007</v>
      </c>
      <c r="I158" s="187"/>
      <c r="J158" s="188">
        <f t="shared" si="10"/>
        <v>0</v>
      </c>
      <c r="K158" s="189"/>
      <c r="L158" s="35"/>
      <c r="M158" s="190" t="s">
        <v>1</v>
      </c>
      <c r="N158" s="191" t="s">
        <v>36</v>
      </c>
      <c r="O158" s="71"/>
      <c r="P158" s="192">
        <f t="shared" si="11"/>
        <v>0</v>
      </c>
      <c r="Q158" s="192">
        <v>0</v>
      </c>
      <c r="R158" s="192">
        <f t="shared" si="12"/>
        <v>0</v>
      </c>
      <c r="S158" s="192">
        <v>0</v>
      </c>
      <c r="T158" s="192">
        <f t="shared" si="13"/>
        <v>0</v>
      </c>
      <c r="U158" s="193" t="s">
        <v>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94" t="s">
        <v>123</v>
      </c>
      <c r="AT158" s="194" t="s">
        <v>119</v>
      </c>
      <c r="AU158" s="194" t="s">
        <v>78</v>
      </c>
      <c r="AY158" s="13" t="s">
        <v>118</v>
      </c>
      <c r="BE158" s="195">
        <f t="shared" si="14"/>
        <v>0</v>
      </c>
      <c r="BF158" s="195">
        <f t="shared" si="15"/>
        <v>0</v>
      </c>
      <c r="BG158" s="195">
        <f t="shared" si="16"/>
        <v>0</v>
      </c>
      <c r="BH158" s="195">
        <f t="shared" si="17"/>
        <v>0</v>
      </c>
      <c r="BI158" s="195">
        <f t="shared" si="18"/>
        <v>0</v>
      </c>
      <c r="BJ158" s="13" t="s">
        <v>124</v>
      </c>
      <c r="BK158" s="195">
        <f t="shared" si="19"/>
        <v>0</v>
      </c>
      <c r="BL158" s="13" t="s">
        <v>123</v>
      </c>
      <c r="BM158" s="194" t="s">
        <v>215</v>
      </c>
    </row>
    <row r="159" spans="1:65" s="2" customFormat="1" ht="24.15" customHeight="1">
      <c r="A159" s="30"/>
      <c r="B159" s="31"/>
      <c r="C159" s="182" t="s">
        <v>216</v>
      </c>
      <c r="D159" s="182" t="s">
        <v>119</v>
      </c>
      <c r="E159" s="183" t="s">
        <v>201</v>
      </c>
      <c r="F159" s="184" t="s">
        <v>202</v>
      </c>
      <c r="G159" s="185" t="s">
        <v>122</v>
      </c>
      <c r="H159" s="186">
        <v>9605.33</v>
      </c>
      <c r="I159" s="187"/>
      <c r="J159" s="188">
        <f t="shared" si="10"/>
        <v>0</v>
      </c>
      <c r="K159" s="189"/>
      <c r="L159" s="35"/>
      <c r="M159" s="190" t="s">
        <v>1</v>
      </c>
      <c r="N159" s="191" t="s">
        <v>36</v>
      </c>
      <c r="O159" s="71"/>
      <c r="P159" s="192">
        <f t="shared" si="11"/>
        <v>0</v>
      </c>
      <c r="Q159" s="192">
        <v>0</v>
      </c>
      <c r="R159" s="192">
        <f t="shared" si="12"/>
        <v>0</v>
      </c>
      <c r="S159" s="192">
        <v>0</v>
      </c>
      <c r="T159" s="192">
        <f t="shared" si="13"/>
        <v>0</v>
      </c>
      <c r="U159" s="193" t="s">
        <v>1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94" t="s">
        <v>123</v>
      </c>
      <c r="AT159" s="194" t="s">
        <v>119</v>
      </c>
      <c r="AU159" s="194" t="s">
        <v>78</v>
      </c>
      <c r="AY159" s="13" t="s">
        <v>118</v>
      </c>
      <c r="BE159" s="195">
        <f t="shared" si="14"/>
        <v>0</v>
      </c>
      <c r="BF159" s="195">
        <f t="shared" si="15"/>
        <v>0</v>
      </c>
      <c r="BG159" s="195">
        <f t="shared" si="16"/>
        <v>0</v>
      </c>
      <c r="BH159" s="195">
        <f t="shared" si="17"/>
        <v>0</v>
      </c>
      <c r="BI159" s="195">
        <f t="shared" si="18"/>
        <v>0</v>
      </c>
      <c r="BJ159" s="13" t="s">
        <v>124</v>
      </c>
      <c r="BK159" s="195">
        <f t="shared" si="19"/>
        <v>0</v>
      </c>
      <c r="BL159" s="13" t="s">
        <v>123</v>
      </c>
      <c r="BM159" s="194" t="s">
        <v>219</v>
      </c>
    </row>
    <row r="160" spans="1:65" s="2" customFormat="1" ht="24.15" customHeight="1">
      <c r="A160" s="30"/>
      <c r="B160" s="31"/>
      <c r="C160" s="182" t="s">
        <v>173</v>
      </c>
      <c r="D160" s="182" t="s">
        <v>119</v>
      </c>
      <c r="E160" s="183" t="s">
        <v>205</v>
      </c>
      <c r="F160" s="184" t="s">
        <v>206</v>
      </c>
      <c r="G160" s="185" t="s">
        <v>131</v>
      </c>
      <c r="H160" s="186">
        <v>72.52</v>
      </c>
      <c r="I160" s="187"/>
      <c r="J160" s="188">
        <f t="shared" si="10"/>
        <v>0</v>
      </c>
      <c r="K160" s="189"/>
      <c r="L160" s="35"/>
      <c r="M160" s="190" t="s">
        <v>1</v>
      </c>
      <c r="N160" s="191" t="s">
        <v>36</v>
      </c>
      <c r="O160" s="71"/>
      <c r="P160" s="192">
        <f t="shared" si="11"/>
        <v>0</v>
      </c>
      <c r="Q160" s="192">
        <v>0</v>
      </c>
      <c r="R160" s="192">
        <f t="shared" si="12"/>
        <v>0</v>
      </c>
      <c r="S160" s="192">
        <v>0</v>
      </c>
      <c r="T160" s="192">
        <f t="shared" si="13"/>
        <v>0</v>
      </c>
      <c r="U160" s="193" t="s">
        <v>1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94" t="s">
        <v>123</v>
      </c>
      <c r="AT160" s="194" t="s">
        <v>119</v>
      </c>
      <c r="AU160" s="194" t="s">
        <v>78</v>
      </c>
      <c r="AY160" s="13" t="s">
        <v>118</v>
      </c>
      <c r="BE160" s="195">
        <f t="shared" si="14"/>
        <v>0</v>
      </c>
      <c r="BF160" s="195">
        <f t="shared" si="15"/>
        <v>0</v>
      </c>
      <c r="BG160" s="195">
        <f t="shared" si="16"/>
        <v>0</v>
      </c>
      <c r="BH160" s="195">
        <f t="shared" si="17"/>
        <v>0</v>
      </c>
      <c r="BI160" s="195">
        <f t="shared" si="18"/>
        <v>0</v>
      </c>
      <c r="BJ160" s="13" t="s">
        <v>124</v>
      </c>
      <c r="BK160" s="195">
        <f t="shared" si="19"/>
        <v>0</v>
      </c>
      <c r="BL160" s="13" t="s">
        <v>123</v>
      </c>
      <c r="BM160" s="194" t="s">
        <v>222</v>
      </c>
    </row>
    <row r="161" spans="1:65" s="2" customFormat="1" ht="16.5" customHeight="1">
      <c r="A161" s="30"/>
      <c r="B161" s="31"/>
      <c r="C161" s="196" t="s">
        <v>223</v>
      </c>
      <c r="D161" s="196" t="s">
        <v>157</v>
      </c>
      <c r="E161" s="197" t="s">
        <v>158</v>
      </c>
      <c r="F161" s="198" t="s">
        <v>159</v>
      </c>
      <c r="G161" s="199" t="s">
        <v>160</v>
      </c>
      <c r="H161" s="200">
        <v>137.06299999999999</v>
      </c>
      <c r="I161" s="201"/>
      <c r="J161" s="202">
        <f t="shared" si="10"/>
        <v>0</v>
      </c>
      <c r="K161" s="203"/>
      <c r="L161" s="204"/>
      <c r="M161" s="205" t="s">
        <v>1</v>
      </c>
      <c r="N161" s="206" t="s">
        <v>36</v>
      </c>
      <c r="O161" s="71"/>
      <c r="P161" s="192">
        <f t="shared" si="11"/>
        <v>0</v>
      </c>
      <c r="Q161" s="192">
        <v>0</v>
      </c>
      <c r="R161" s="192">
        <f t="shared" si="12"/>
        <v>0</v>
      </c>
      <c r="S161" s="192">
        <v>0</v>
      </c>
      <c r="T161" s="192">
        <f t="shared" si="13"/>
        <v>0</v>
      </c>
      <c r="U161" s="193" t="s">
        <v>1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94" t="s">
        <v>135</v>
      </c>
      <c r="AT161" s="194" t="s">
        <v>157</v>
      </c>
      <c r="AU161" s="194" t="s">
        <v>78</v>
      </c>
      <c r="AY161" s="13" t="s">
        <v>118</v>
      </c>
      <c r="BE161" s="195">
        <f t="shared" si="14"/>
        <v>0</v>
      </c>
      <c r="BF161" s="195">
        <f t="shared" si="15"/>
        <v>0</v>
      </c>
      <c r="BG161" s="195">
        <f t="shared" si="16"/>
        <v>0</v>
      </c>
      <c r="BH161" s="195">
        <f t="shared" si="17"/>
        <v>0</v>
      </c>
      <c r="BI161" s="195">
        <f t="shared" si="18"/>
        <v>0</v>
      </c>
      <c r="BJ161" s="13" t="s">
        <v>124</v>
      </c>
      <c r="BK161" s="195">
        <f t="shared" si="19"/>
        <v>0</v>
      </c>
      <c r="BL161" s="13" t="s">
        <v>123</v>
      </c>
      <c r="BM161" s="194" t="s">
        <v>226</v>
      </c>
    </row>
    <row r="162" spans="1:65" s="2" customFormat="1" ht="16.5" customHeight="1">
      <c r="A162" s="30"/>
      <c r="B162" s="31"/>
      <c r="C162" s="182" t="s">
        <v>177</v>
      </c>
      <c r="D162" s="182" t="s">
        <v>119</v>
      </c>
      <c r="E162" s="183" t="s">
        <v>210</v>
      </c>
      <c r="F162" s="184" t="s">
        <v>211</v>
      </c>
      <c r="G162" s="185" t="s">
        <v>131</v>
      </c>
      <c r="H162" s="186">
        <v>65.680000000000007</v>
      </c>
      <c r="I162" s="187"/>
      <c r="J162" s="188">
        <f t="shared" si="10"/>
        <v>0</v>
      </c>
      <c r="K162" s="189"/>
      <c r="L162" s="35"/>
      <c r="M162" s="190" t="s">
        <v>1</v>
      </c>
      <c r="N162" s="191" t="s">
        <v>36</v>
      </c>
      <c r="O162" s="71"/>
      <c r="P162" s="192">
        <f t="shared" si="11"/>
        <v>0</v>
      </c>
      <c r="Q162" s="192">
        <v>0</v>
      </c>
      <c r="R162" s="192">
        <f t="shared" si="12"/>
        <v>0</v>
      </c>
      <c r="S162" s="192">
        <v>0</v>
      </c>
      <c r="T162" s="192">
        <f t="shared" si="13"/>
        <v>0</v>
      </c>
      <c r="U162" s="193" t="s">
        <v>1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94" t="s">
        <v>123</v>
      </c>
      <c r="AT162" s="194" t="s">
        <v>119</v>
      </c>
      <c r="AU162" s="194" t="s">
        <v>78</v>
      </c>
      <c r="AY162" s="13" t="s">
        <v>118</v>
      </c>
      <c r="BE162" s="195">
        <f t="shared" si="14"/>
        <v>0</v>
      </c>
      <c r="BF162" s="195">
        <f t="shared" si="15"/>
        <v>0</v>
      </c>
      <c r="BG162" s="195">
        <f t="shared" si="16"/>
        <v>0</v>
      </c>
      <c r="BH162" s="195">
        <f t="shared" si="17"/>
        <v>0</v>
      </c>
      <c r="BI162" s="195">
        <f t="shared" si="18"/>
        <v>0</v>
      </c>
      <c r="BJ162" s="13" t="s">
        <v>124</v>
      </c>
      <c r="BK162" s="195">
        <f t="shared" si="19"/>
        <v>0</v>
      </c>
      <c r="BL162" s="13" t="s">
        <v>123</v>
      </c>
      <c r="BM162" s="194" t="s">
        <v>229</v>
      </c>
    </row>
    <row r="163" spans="1:65" s="2" customFormat="1" ht="21.75" customHeight="1">
      <c r="A163" s="30"/>
      <c r="B163" s="31"/>
      <c r="C163" s="196" t="s">
        <v>230</v>
      </c>
      <c r="D163" s="196" t="s">
        <v>157</v>
      </c>
      <c r="E163" s="197" t="s">
        <v>213</v>
      </c>
      <c r="F163" s="198" t="s">
        <v>214</v>
      </c>
      <c r="G163" s="199" t="s">
        <v>160</v>
      </c>
      <c r="H163" s="200">
        <v>131.36000000000001</v>
      </c>
      <c r="I163" s="201"/>
      <c r="J163" s="202">
        <f t="shared" si="10"/>
        <v>0</v>
      </c>
      <c r="K163" s="203"/>
      <c r="L163" s="204"/>
      <c r="M163" s="205" t="s">
        <v>1</v>
      </c>
      <c r="N163" s="206" t="s">
        <v>36</v>
      </c>
      <c r="O163" s="71"/>
      <c r="P163" s="192">
        <f t="shared" si="11"/>
        <v>0</v>
      </c>
      <c r="Q163" s="192">
        <v>0</v>
      </c>
      <c r="R163" s="192">
        <f t="shared" si="12"/>
        <v>0</v>
      </c>
      <c r="S163" s="192">
        <v>0</v>
      </c>
      <c r="T163" s="192">
        <f t="shared" si="13"/>
        <v>0</v>
      </c>
      <c r="U163" s="193" t="s">
        <v>1</v>
      </c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94" t="s">
        <v>135</v>
      </c>
      <c r="AT163" s="194" t="s">
        <v>157</v>
      </c>
      <c r="AU163" s="194" t="s">
        <v>78</v>
      </c>
      <c r="AY163" s="13" t="s">
        <v>118</v>
      </c>
      <c r="BE163" s="195">
        <f t="shared" si="14"/>
        <v>0</v>
      </c>
      <c r="BF163" s="195">
        <f t="shared" si="15"/>
        <v>0</v>
      </c>
      <c r="BG163" s="195">
        <f t="shared" si="16"/>
        <v>0</v>
      </c>
      <c r="BH163" s="195">
        <f t="shared" si="17"/>
        <v>0</v>
      </c>
      <c r="BI163" s="195">
        <f t="shared" si="18"/>
        <v>0</v>
      </c>
      <c r="BJ163" s="13" t="s">
        <v>124</v>
      </c>
      <c r="BK163" s="195">
        <f t="shared" si="19"/>
        <v>0</v>
      </c>
      <c r="BL163" s="13" t="s">
        <v>123</v>
      </c>
      <c r="BM163" s="194" t="s">
        <v>233</v>
      </c>
    </row>
    <row r="164" spans="1:65" s="2" customFormat="1" ht="24.15" customHeight="1">
      <c r="A164" s="30"/>
      <c r="B164" s="31"/>
      <c r="C164" s="182" t="s">
        <v>181</v>
      </c>
      <c r="D164" s="182" t="s">
        <v>119</v>
      </c>
      <c r="E164" s="183" t="s">
        <v>217</v>
      </c>
      <c r="F164" s="184" t="s">
        <v>218</v>
      </c>
      <c r="G164" s="185" t="s">
        <v>122</v>
      </c>
      <c r="H164" s="186">
        <v>8512.56</v>
      </c>
      <c r="I164" s="187"/>
      <c r="J164" s="188">
        <f t="shared" si="10"/>
        <v>0</v>
      </c>
      <c r="K164" s="189"/>
      <c r="L164" s="35"/>
      <c r="M164" s="190" t="s">
        <v>1</v>
      </c>
      <c r="N164" s="191" t="s">
        <v>36</v>
      </c>
      <c r="O164" s="71"/>
      <c r="P164" s="192">
        <f t="shared" si="11"/>
        <v>0</v>
      </c>
      <c r="Q164" s="192">
        <v>0</v>
      </c>
      <c r="R164" s="192">
        <f t="shared" si="12"/>
        <v>0</v>
      </c>
      <c r="S164" s="192">
        <v>0</v>
      </c>
      <c r="T164" s="192">
        <f t="shared" si="13"/>
        <v>0</v>
      </c>
      <c r="U164" s="193" t="s">
        <v>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94" t="s">
        <v>123</v>
      </c>
      <c r="AT164" s="194" t="s">
        <v>119</v>
      </c>
      <c r="AU164" s="194" t="s">
        <v>78</v>
      </c>
      <c r="AY164" s="13" t="s">
        <v>118</v>
      </c>
      <c r="BE164" s="195">
        <f t="shared" si="14"/>
        <v>0</v>
      </c>
      <c r="BF164" s="195">
        <f t="shared" si="15"/>
        <v>0</v>
      </c>
      <c r="BG164" s="195">
        <f t="shared" si="16"/>
        <v>0</v>
      </c>
      <c r="BH164" s="195">
        <f t="shared" si="17"/>
        <v>0</v>
      </c>
      <c r="BI164" s="195">
        <f t="shared" si="18"/>
        <v>0</v>
      </c>
      <c r="BJ164" s="13" t="s">
        <v>124</v>
      </c>
      <c r="BK164" s="195">
        <f t="shared" si="19"/>
        <v>0</v>
      </c>
      <c r="BL164" s="13" t="s">
        <v>123</v>
      </c>
      <c r="BM164" s="194" t="s">
        <v>236</v>
      </c>
    </row>
    <row r="165" spans="1:65" s="2" customFormat="1" ht="33" customHeight="1">
      <c r="A165" s="30"/>
      <c r="B165" s="31"/>
      <c r="C165" s="182" t="s">
        <v>238</v>
      </c>
      <c r="D165" s="182" t="s">
        <v>119</v>
      </c>
      <c r="E165" s="183" t="s">
        <v>220</v>
      </c>
      <c r="F165" s="184" t="s">
        <v>221</v>
      </c>
      <c r="G165" s="185" t="s">
        <v>122</v>
      </c>
      <c r="H165" s="186">
        <v>8512.56</v>
      </c>
      <c r="I165" s="187"/>
      <c r="J165" s="188">
        <f t="shared" si="10"/>
        <v>0</v>
      </c>
      <c r="K165" s="189"/>
      <c r="L165" s="35"/>
      <c r="M165" s="190" t="s">
        <v>1</v>
      </c>
      <c r="N165" s="191" t="s">
        <v>36</v>
      </c>
      <c r="O165" s="71"/>
      <c r="P165" s="192">
        <f t="shared" si="11"/>
        <v>0</v>
      </c>
      <c r="Q165" s="192">
        <v>0</v>
      </c>
      <c r="R165" s="192">
        <f t="shared" si="12"/>
        <v>0</v>
      </c>
      <c r="S165" s="192">
        <v>0</v>
      </c>
      <c r="T165" s="192">
        <f t="shared" si="13"/>
        <v>0</v>
      </c>
      <c r="U165" s="193" t="s">
        <v>1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94" t="s">
        <v>123</v>
      </c>
      <c r="AT165" s="194" t="s">
        <v>119</v>
      </c>
      <c r="AU165" s="194" t="s">
        <v>78</v>
      </c>
      <c r="AY165" s="13" t="s">
        <v>118</v>
      </c>
      <c r="BE165" s="195">
        <f t="shared" si="14"/>
        <v>0</v>
      </c>
      <c r="BF165" s="195">
        <f t="shared" si="15"/>
        <v>0</v>
      </c>
      <c r="BG165" s="195">
        <f t="shared" si="16"/>
        <v>0</v>
      </c>
      <c r="BH165" s="195">
        <f t="shared" si="17"/>
        <v>0</v>
      </c>
      <c r="BI165" s="195">
        <f t="shared" si="18"/>
        <v>0</v>
      </c>
      <c r="BJ165" s="13" t="s">
        <v>124</v>
      </c>
      <c r="BK165" s="195">
        <f t="shared" si="19"/>
        <v>0</v>
      </c>
      <c r="BL165" s="13" t="s">
        <v>123</v>
      </c>
      <c r="BM165" s="194" t="s">
        <v>241</v>
      </c>
    </row>
    <row r="166" spans="1:65" s="2" customFormat="1" ht="33" customHeight="1">
      <c r="A166" s="30"/>
      <c r="B166" s="31"/>
      <c r="C166" s="182" t="s">
        <v>185</v>
      </c>
      <c r="D166" s="182" t="s">
        <v>119</v>
      </c>
      <c r="E166" s="183" t="s">
        <v>224</v>
      </c>
      <c r="F166" s="184" t="s">
        <v>225</v>
      </c>
      <c r="G166" s="185" t="s">
        <v>122</v>
      </c>
      <c r="H166" s="186">
        <v>13151.2</v>
      </c>
      <c r="I166" s="187"/>
      <c r="J166" s="188">
        <f t="shared" si="10"/>
        <v>0</v>
      </c>
      <c r="K166" s="189"/>
      <c r="L166" s="35"/>
      <c r="M166" s="190" t="s">
        <v>1</v>
      </c>
      <c r="N166" s="191" t="s">
        <v>36</v>
      </c>
      <c r="O166" s="71"/>
      <c r="P166" s="192">
        <f t="shared" si="11"/>
        <v>0</v>
      </c>
      <c r="Q166" s="192">
        <v>0</v>
      </c>
      <c r="R166" s="192">
        <f t="shared" si="12"/>
        <v>0</v>
      </c>
      <c r="S166" s="192">
        <v>0</v>
      </c>
      <c r="T166" s="192">
        <f t="shared" si="13"/>
        <v>0</v>
      </c>
      <c r="U166" s="193" t="s">
        <v>1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94" t="s">
        <v>123</v>
      </c>
      <c r="AT166" s="194" t="s">
        <v>119</v>
      </c>
      <c r="AU166" s="194" t="s">
        <v>78</v>
      </c>
      <c r="AY166" s="13" t="s">
        <v>118</v>
      </c>
      <c r="BE166" s="195">
        <f t="shared" si="14"/>
        <v>0</v>
      </c>
      <c r="BF166" s="195">
        <f t="shared" si="15"/>
        <v>0</v>
      </c>
      <c r="BG166" s="195">
        <f t="shared" si="16"/>
        <v>0</v>
      </c>
      <c r="BH166" s="195">
        <f t="shared" si="17"/>
        <v>0</v>
      </c>
      <c r="BI166" s="195">
        <f t="shared" si="18"/>
        <v>0</v>
      </c>
      <c r="BJ166" s="13" t="s">
        <v>124</v>
      </c>
      <c r="BK166" s="195">
        <f t="shared" si="19"/>
        <v>0</v>
      </c>
      <c r="BL166" s="13" t="s">
        <v>123</v>
      </c>
      <c r="BM166" s="194" t="s">
        <v>245</v>
      </c>
    </row>
    <row r="167" spans="1:65" s="2" customFormat="1" ht="33" customHeight="1">
      <c r="A167" s="30"/>
      <c r="B167" s="31"/>
      <c r="C167" s="182" t="s">
        <v>246</v>
      </c>
      <c r="D167" s="182" t="s">
        <v>119</v>
      </c>
      <c r="E167" s="183" t="s">
        <v>367</v>
      </c>
      <c r="F167" s="184" t="s">
        <v>368</v>
      </c>
      <c r="G167" s="185" t="s">
        <v>122</v>
      </c>
      <c r="H167" s="186">
        <v>598</v>
      </c>
      <c r="I167" s="187"/>
      <c r="J167" s="188">
        <f t="shared" si="10"/>
        <v>0</v>
      </c>
      <c r="K167" s="189"/>
      <c r="L167" s="35"/>
      <c r="M167" s="190" t="s">
        <v>1</v>
      </c>
      <c r="N167" s="191" t="s">
        <v>36</v>
      </c>
      <c r="O167" s="71"/>
      <c r="P167" s="192">
        <f t="shared" si="11"/>
        <v>0</v>
      </c>
      <c r="Q167" s="192">
        <v>0</v>
      </c>
      <c r="R167" s="192">
        <f t="shared" si="12"/>
        <v>0</v>
      </c>
      <c r="S167" s="192">
        <v>0</v>
      </c>
      <c r="T167" s="192">
        <f t="shared" si="13"/>
        <v>0</v>
      </c>
      <c r="U167" s="193" t="s">
        <v>1</v>
      </c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94" t="s">
        <v>123</v>
      </c>
      <c r="AT167" s="194" t="s">
        <v>119</v>
      </c>
      <c r="AU167" s="194" t="s">
        <v>78</v>
      </c>
      <c r="AY167" s="13" t="s">
        <v>118</v>
      </c>
      <c r="BE167" s="195">
        <f t="shared" si="14"/>
        <v>0</v>
      </c>
      <c r="BF167" s="195">
        <f t="shared" si="15"/>
        <v>0</v>
      </c>
      <c r="BG167" s="195">
        <f t="shared" si="16"/>
        <v>0</v>
      </c>
      <c r="BH167" s="195">
        <f t="shared" si="17"/>
        <v>0</v>
      </c>
      <c r="BI167" s="195">
        <f t="shared" si="18"/>
        <v>0</v>
      </c>
      <c r="BJ167" s="13" t="s">
        <v>124</v>
      </c>
      <c r="BK167" s="195">
        <f t="shared" si="19"/>
        <v>0</v>
      </c>
      <c r="BL167" s="13" t="s">
        <v>123</v>
      </c>
      <c r="BM167" s="194" t="s">
        <v>249</v>
      </c>
    </row>
    <row r="168" spans="1:65" s="2" customFormat="1" ht="33" customHeight="1">
      <c r="A168" s="30"/>
      <c r="B168" s="31"/>
      <c r="C168" s="182" t="s">
        <v>188</v>
      </c>
      <c r="D168" s="182" t="s">
        <v>119</v>
      </c>
      <c r="E168" s="183" t="s">
        <v>227</v>
      </c>
      <c r="F168" s="184" t="s">
        <v>228</v>
      </c>
      <c r="G168" s="185" t="s">
        <v>122</v>
      </c>
      <c r="H168" s="186">
        <v>8512.56</v>
      </c>
      <c r="I168" s="187"/>
      <c r="J168" s="188">
        <f t="shared" si="10"/>
        <v>0</v>
      </c>
      <c r="K168" s="189"/>
      <c r="L168" s="35"/>
      <c r="M168" s="190" t="s">
        <v>1</v>
      </c>
      <c r="N168" s="191" t="s">
        <v>36</v>
      </c>
      <c r="O168" s="71"/>
      <c r="P168" s="192">
        <f t="shared" si="11"/>
        <v>0</v>
      </c>
      <c r="Q168" s="192">
        <v>0</v>
      </c>
      <c r="R168" s="192">
        <f t="shared" si="12"/>
        <v>0</v>
      </c>
      <c r="S168" s="192">
        <v>0</v>
      </c>
      <c r="T168" s="192">
        <f t="shared" si="13"/>
        <v>0</v>
      </c>
      <c r="U168" s="193" t="s">
        <v>1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94" t="s">
        <v>123</v>
      </c>
      <c r="AT168" s="194" t="s">
        <v>119</v>
      </c>
      <c r="AU168" s="194" t="s">
        <v>78</v>
      </c>
      <c r="AY168" s="13" t="s">
        <v>118</v>
      </c>
      <c r="BE168" s="195">
        <f t="shared" si="14"/>
        <v>0</v>
      </c>
      <c r="BF168" s="195">
        <f t="shared" si="15"/>
        <v>0</v>
      </c>
      <c r="BG168" s="195">
        <f t="shared" si="16"/>
        <v>0</v>
      </c>
      <c r="BH168" s="195">
        <f t="shared" si="17"/>
        <v>0</v>
      </c>
      <c r="BI168" s="195">
        <f t="shared" si="18"/>
        <v>0</v>
      </c>
      <c r="BJ168" s="13" t="s">
        <v>124</v>
      </c>
      <c r="BK168" s="195">
        <f t="shared" si="19"/>
        <v>0</v>
      </c>
      <c r="BL168" s="13" t="s">
        <v>123</v>
      </c>
      <c r="BM168" s="194" t="s">
        <v>253</v>
      </c>
    </row>
    <row r="169" spans="1:65" s="2" customFormat="1" ht="37.799999999999997" customHeight="1">
      <c r="A169" s="30"/>
      <c r="B169" s="31"/>
      <c r="C169" s="182" t="s">
        <v>254</v>
      </c>
      <c r="D169" s="182" t="s">
        <v>119</v>
      </c>
      <c r="E169" s="183" t="s">
        <v>231</v>
      </c>
      <c r="F169" s="184" t="s">
        <v>232</v>
      </c>
      <c r="G169" s="185" t="s">
        <v>122</v>
      </c>
      <c r="H169" s="186">
        <v>6317.4</v>
      </c>
      <c r="I169" s="187"/>
      <c r="J169" s="188">
        <f t="shared" si="10"/>
        <v>0</v>
      </c>
      <c r="K169" s="189"/>
      <c r="L169" s="35"/>
      <c r="M169" s="190" t="s">
        <v>1</v>
      </c>
      <c r="N169" s="191" t="s">
        <v>36</v>
      </c>
      <c r="O169" s="71"/>
      <c r="P169" s="192">
        <f t="shared" si="11"/>
        <v>0</v>
      </c>
      <c r="Q169" s="192">
        <v>0</v>
      </c>
      <c r="R169" s="192">
        <f t="shared" si="12"/>
        <v>0</v>
      </c>
      <c r="S169" s="192">
        <v>0</v>
      </c>
      <c r="T169" s="192">
        <f t="shared" si="13"/>
        <v>0</v>
      </c>
      <c r="U169" s="193" t="s">
        <v>1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94" t="s">
        <v>123</v>
      </c>
      <c r="AT169" s="194" t="s">
        <v>119</v>
      </c>
      <c r="AU169" s="194" t="s">
        <v>78</v>
      </c>
      <c r="AY169" s="13" t="s">
        <v>118</v>
      </c>
      <c r="BE169" s="195">
        <f t="shared" si="14"/>
        <v>0</v>
      </c>
      <c r="BF169" s="195">
        <f t="shared" si="15"/>
        <v>0</v>
      </c>
      <c r="BG169" s="195">
        <f t="shared" si="16"/>
        <v>0</v>
      </c>
      <c r="BH169" s="195">
        <f t="shared" si="17"/>
        <v>0</v>
      </c>
      <c r="BI169" s="195">
        <f t="shared" si="18"/>
        <v>0</v>
      </c>
      <c r="BJ169" s="13" t="s">
        <v>124</v>
      </c>
      <c r="BK169" s="195">
        <f t="shared" si="19"/>
        <v>0</v>
      </c>
      <c r="BL169" s="13" t="s">
        <v>123</v>
      </c>
      <c r="BM169" s="194" t="s">
        <v>257</v>
      </c>
    </row>
    <row r="170" spans="1:65" s="2" customFormat="1" ht="33" customHeight="1">
      <c r="A170" s="30"/>
      <c r="B170" s="31"/>
      <c r="C170" s="182" t="s">
        <v>193</v>
      </c>
      <c r="D170" s="182" t="s">
        <v>119</v>
      </c>
      <c r="E170" s="183" t="s">
        <v>234</v>
      </c>
      <c r="F170" s="184" t="s">
        <v>235</v>
      </c>
      <c r="G170" s="185" t="s">
        <v>122</v>
      </c>
      <c r="H170" s="186">
        <v>6575.6</v>
      </c>
      <c r="I170" s="187"/>
      <c r="J170" s="188">
        <f t="shared" si="10"/>
        <v>0</v>
      </c>
      <c r="K170" s="189"/>
      <c r="L170" s="35"/>
      <c r="M170" s="190" t="s">
        <v>1</v>
      </c>
      <c r="N170" s="191" t="s">
        <v>36</v>
      </c>
      <c r="O170" s="71"/>
      <c r="P170" s="192">
        <f t="shared" si="11"/>
        <v>0</v>
      </c>
      <c r="Q170" s="192">
        <v>0</v>
      </c>
      <c r="R170" s="192">
        <f t="shared" si="12"/>
        <v>0</v>
      </c>
      <c r="S170" s="192">
        <v>0</v>
      </c>
      <c r="T170" s="192">
        <f t="shared" si="13"/>
        <v>0</v>
      </c>
      <c r="U170" s="193" t="s">
        <v>1</v>
      </c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94" t="s">
        <v>123</v>
      </c>
      <c r="AT170" s="194" t="s">
        <v>119</v>
      </c>
      <c r="AU170" s="194" t="s">
        <v>78</v>
      </c>
      <c r="AY170" s="13" t="s">
        <v>118</v>
      </c>
      <c r="BE170" s="195">
        <f t="shared" si="14"/>
        <v>0</v>
      </c>
      <c r="BF170" s="195">
        <f t="shared" si="15"/>
        <v>0</v>
      </c>
      <c r="BG170" s="195">
        <f t="shared" si="16"/>
        <v>0</v>
      </c>
      <c r="BH170" s="195">
        <f t="shared" si="17"/>
        <v>0</v>
      </c>
      <c r="BI170" s="195">
        <f t="shared" si="18"/>
        <v>0</v>
      </c>
      <c r="BJ170" s="13" t="s">
        <v>124</v>
      </c>
      <c r="BK170" s="195">
        <f t="shared" si="19"/>
        <v>0</v>
      </c>
      <c r="BL170" s="13" t="s">
        <v>123</v>
      </c>
      <c r="BM170" s="194" t="s">
        <v>261</v>
      </c>
    </row>
    <row r="171" spans="1:65" s="2" customFormat="1" ht="33" customHeight="1">
      <c r="A171" s="30"/>
      <c r="B171" s="31"/>
      <c r="C171" s="182" t="s">
        <v>262</v>
      </c>
      <c r="D171" s="182" t="s">
        <v>119</v>
      </c>
      <c r="E171" s="183" t="s">
        <v>369</v>
      </c>
      <c r="F171" s="184" t="s">
        <v>370</v>
      </c>
      <c r="G171" s="185" t="s">
        <v>122</v>
      </c>
      <c r="H171" s="186">
        <v>598</v>
      </c>
      <c r="I171" s="187"/>
      <c r="J171" s="188">
        <f t="shared" si="10"/>
        <v>0</v>
      </c>
      <c r="K171" s="189"/>
      <c r="L171" s="35"/>
      <c r="M171" s="190" t="s">
        <v>1</v>
      </c>
      <c r="N171" s="191" t="s">
        <v>36</v>
      </c>
      <c r="O171" s="71"/>
      <c r="P171" s="192">
        <f t="shared" si="11"/>
        <v>0</v>
      </c>
      <c r="Q171" s="192">
        <v>0</v>
      </c>
      <c r="R171" s="192">
        <f t="shared" si="12"/>
        <v>0</v>
      </c>
      <c r="S171" s="192">
        <v>0</v>
      </c>
      <c r="T171" s="192">
        <f t="shared" si="13"/>
        <v>0</v>
      </c>
      <c r="U171" s="193" t="s">
        <v>1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94" t="s">
        <v>123</v>
      </c>
      <c r="AT171" s="194" t="s">
        <v>119</v>
      </c>
      <c r="AU171" s="194" t="s">
        <v>78</v>
      </c>
      <c r="AY171" s="13" t="s">
        <v>118</v>
      </c>
      <c r="BE171" s="195">
        <f t="shared" si="14"/>
        <v>0</v>
      </c>
      <c r="BF171" s="195">
        <f t="shared" si="15"/>
        <v>0</v>
      </c>
      <c r="BG171" s="195">
        <f t="shared" si="16"/>
        <v>0</v>
      </c>
      <c r="BH171" s="195">
        <f t="shared" si="17"/>
        <v>0</v>
      </c>
      <c r="BI171" s="195">
        <f t="shared" si="18"/>
        <v>0</v>
      </c>
      <c r="BJ171" s="13" t="s">
        <v>124</v>
      </c>
      <c r="BK171" s="195">
        <f t="shared" si="19"/>
        <v>0</v>
      </c>
      <c r="BL171" s="13" t="s">
        <v>123</v>
      </c>
      <c r="BM171" s="194" t="s">
        <v>265</v>
      </c>
    </row>
    <row r="172" spans="1:65" s="11" customFormat="1" ht="25.95" customHeight="1">
      <c r="B172" s="168"/>
      <c r="C172" s="169"/>
      <c r="D172" s="170" t="s">
        <v>69</v>
      </c>
      <c r="E172" s="171" t="s">
        <v>132</v>
      </c>
      <c r="F172" s="171" t="s">
        <v>237</v>
      </c>
      <c r="G172" s="169"/>
      <c r="H172" s="169"/>
      <c r="I172" s="172"/>
      <c r="J172" s="173">
        <f>BK172</f>
        <v>0</v>
      </c>
      <c r="K172" s="169"/>
      <c r="L172" s="174"/>
      <c r="M172" s="175"/>
      <c r="N172" s="176"/>
      <c r="O172" s="176"/>
      <c r="P172" s="177">
        <f>SUM(P173:P175)</f>
        <v>0</v>
      </c>
      <c r="Q172" s="176"/>
      <c r="R172" s="177">
        <f>SUM(R173:R175)</f>
        <v>0</v>
      </c>
      <c r="S172" s="176"/>
      <c r="T172" s="177">
        <f>SUM(T173:T175)</f>
        <v>0</v>
      </c>
      <c r="U172" s="178"/>
      <c r="AR172" s="179" t="s">
        <v>78</v>
      </c>
      <c r="AT172" s="180" t="s">
        <v>69</v>
      </c>
      <c r="AU172" s="180" t="s">
        <v>70</v>
      </c>
      <c r="AY172" s="179" t="s">
        <v>118</v>
      </c>
      <c r="BK172" s="181">
        <f>SUM(BK173:BK175)</f>
        <v>0</v>
      </c>
    </row>
    <row r="173" spans="1:65" s="2" customFormat="1" ht="33" customHeight="1">
      <c r="A173" s="30"/>
      <c r="B173" s="31"/>
      <c r="C173" s="182" t="s">
        <v>196</v>
      </c>
      <c r="D173" s="182" t="s">
        <v>119</v>
      </c>
      <c r="E173" s="183" t="s">
        <v>239</v>
      </c>
      <c r="F173" s="184" t="s">
        <v>240</v>
      </c>
      <c r="G173" s="185" t="s">
        <v>122</v>
      </c>
      <c r="H173" s="186">
        <v>500</v>
      </c>
      <c r="I173" s="187"/>
      <c r="J173" s="188">
        <f>ROUND(I173*H173,2)</f>
        <v>0</v>
      </c>
      <c r="K173" s="189"/>
      <c r="L173" s="35"/>
      <c r="M173" s="190" t="s">
        <v>1</v>
      </c>
      <c r="N173" s="191" t="s">
        <v>36</v>
      </c>
      <c r="O173" s="71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2">
        <f>S173*H173</f>
        <v>0</v>
      </c>
      <c r="U173" s="193" t="s">
        <v>1</v>
      </c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94" t="s">
        <v>123</v>
      </c>
      <c r="AT173" s="194" t="s">
        <v>119</v>
      </c>
      <c r="AU173" s="194" t="s">
        <v>78</v>
      </c>
      <c r="AY173" s="13" t="s">
        <v>118</v>
      </c>
      <c r="BE173" s="195">
        <f>IF(N173="základná",J173,0)</f>
        <v>0</v>
      </c>
      <c r="BF173" s="195">
        <f>IF(N173="znížená",J173,0)</f>
        <v>0</v>
      </c>
      <c r="BG173" s="195">
        <f>IF(N173="zákl. prenesená",J173,0)</f>
        <v>0</v>
      </c>
      <c r="BH173" s="195">
        <f>IF(N173="zníž. prenesená",J173,0)</f>
        <v>0</v>
      </c>
      <c r="BI173" s="195">
        <f>IF(N173="nulová",J173,0)</f>
        <v>0</v>
      </c>
      <c r="BJ173" s="13" t="s">
        <v>124</v>
      </c>
      <c r="BK173" s="195">
        <f>ROUND(I173*H173,2)</f>
        <v>0</v>
      </c>
      <c r="BL173" s="13" t="s">
        <v>123</v>
      </c>
      <c r="BM173" s="194" t="s">
        <v>268</v>
      </c>
    </row>
    <row r="174" spans="1:65" s="2" customFormat="1" ht="24.15" customHeight="1">
      <c r="A174" s="30"/>
      <c r="B174" s="31"/>
      <c r="C174" s="182" t="s">
        <v>269</v>
      </c>
      <c r="D174" s="182" t="s">
        <v>119</v>
      </c>
      <c r="E174" s="183" t="s">
        <v>242</v>
      </c>
      <c r="F174" s="184" t="s">
        <v>243</v>
      </c>
      <c r="G174" s="185" t="s">
        <v>244</v>
      </c>
      <c r="H174" s="186">
        <v>105</v>
      </c>
      <c r="I174" s="187"/>
      <c r="J174" s="188">
        <f>ROUND(I174*H174,2)</f>
        <v>0</v>
      </c>
      <c r="K174" s="189"/>
      <c r="L174" s="35"/>
      <c r="M174" s="190" t="s">
        <v>1</v>
      </c>
      <c r="N174" s="191" t="s">
        <v>36</v>
      </c>
      <c r="O174" s="71"/>
      <c r="P174" s="192">
        <f>O174*H174</f>
        <v>0</v>
      </c>
      <c r="Q174" s="192">
        <v>0</v>
      </c>
      <c r="R174" s="192">
        <f>Q174*H174</f>
        <v>0</v>
      </c>
      <c r="S174" s="192">
        <v>0</v>
      </c>
      <c r="T174" s="192">
        <f>S174*H174</f>
        <v>0</v>
      </c>
      <c r="U174" s="193" t="s">
        <v>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94" t="s">
        <v>123</v>
      </c>
      <c r="AT174" s="194" t="s">
        <v>119</v>
      </c>
      <c r="AU174" s="194" t="s">
        <v>78</v>
      </c>
      <c r="AY174" s="13" t="s">
        <v>118</v>
      </c>
      <c r="BE174" s="195">
        <f>IF(N174="základná",J174,0)</f>
        <v>0</v>
      </c>
      <c r="BF174" s="195">
        <f>IF(N174="znížená",J174,0)</f>
        <v>0</v>
      </c>
      <c r="BG174" s="195">
        <f>IF(N174="zákl. prenesená",J174,0)</f>
        <v>0</v>
      </c>
      <c r="BH174" s="195">
        <f>IF(N174="zníž. prenesená",J174,0)</f>
        <v>0</v>
      </c>
      <c r="BI174" s="195">
        <f>IF(N174="nulová",J174,0)</f>
        <v>0</v>
      </c>
      <c r="BJ174" s="13" t="s">
        <v>124</v>
      </c>
      <c r="BK174" s="195">
        <f>ROUND(I174*H174,2)</f>
        <v>0</v>
      </c>
      <c r="BL174" s="13" t="s">
        <v>123</v>
      </c>
      <c r="BM174" s="194" t="s">
        <v>272</v>
      </c>
    </row>
    <row r="175" spans="1:65" s="2" customFormat="1" ht="33" customHeight="1">
      <c r="A175" s="30"/>
      <c r="B175" s="31"/>
      <c r="C175" s="182" t="s">
        <v>200</v>
      </c>
      <c r="D175" s="182" t="s">
        <v>119</v>
      </c>
      <c r="E175" s="183" t="s">
        <v>247</v>
      </c>
      <c r="F175" s="184" t="s">
        <v>248</v>
      </c>
      <c r="G175" s="185" t="s">
        <v>122</v>
      </c>
      <c r="H175" s="186">
        <v>63.6</v>
      </c>
      <c r="I175" s="187"/>
      <c r="J175" s="188">
        <f>ROUND(I175*H175,2)</f>
        <v>0</v>
      </c>
      <c r="K175" s="189"/>
      <c r="L175" s="35"/>
      <c r="M175" s="190" t="s">
        <v>1</v>
      </c>
      <c r="N175" s="191" t="s">
        <v>36</v>
      </c>
      <c r="O175" s="71"/>
      <c r="P175" s="192">
        <f>O175*H175</f>
        <v>0</v>
      </c>
      <c r="Q175" s="192">
        <v>0</v>
      </c>
      <c r="R175" s="192">
        <f>Q175*H175</f>
        <v>0</v>
      </c>
      <c r="S175" s="192">
        <v>0</v>
      </c>
      <c r="T175" s="192">
        <f>S175*H175</f>
        <v>0</v>
      </c>
      <c r="U175" s="193" t="s">
        <v>1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94" t="s">
        <v>123</v>
      </c>
      <c r="AT175" s="194" t="s">
        <v>119</v>
      </c>
      <c r="AU175" s="194" t="s">
        <v>78</v>
      </c>
      <c r="AY175" s="13" t="s">
        <v>118</v>
      </c>
      <c r="BE175" s="195">
        <f>IF(N175="základná",J175,0)</f>
        <v>0</v>
      </c>
      <c r="BF175" s="195">
        <f>IF(N175="znížená",J175,0)</f>
        <v>0</v>
      </c>
      <c r="BG175" s="195">
        <f>IF(N175="zákl. prenesená",J175,0)</f>
        <v>0</v>
      </c>
      <c r="BH175" s="195">
        <f>IF(N175="zníž. prenesená",J175,0)</f>
        <v>0</v>
      </c>
      <c r="BI175" s="195">
        <f>IF(N175="nulová",J175,0)</f>
        <v>0</v>
      </c>
      <c r="BJ175" s="13" t="s">
        <v>124</v>
      </c>
      <c r="BK175" s="195">
        <f>ROUND(I175*H175,2)</f>
        <v>0</v>
      </c>
      <c r="BL175" s="13" t="s">
        <v>123</v>
      </c>
      <c r="BM175" s="194" t="s">
        <v>275</v>
      </c>
    </row>
    <row r="176" spans="1:65" s="11" customFormat="1" ht="25.95" customHeight="1">
      <c r="B176" s="168"/>
      <c r="C176" s="169"/>
      <c r="D176" s="170" t="s">
        <v>69</v>
      </c>
      <c r="E176" s="171" t="s">
        <v>135</v>
      </c>
      <c r="F176" s="171" t="s">
        <v>250</v>
      </c>
      <c r="G176" s="169"/>
      <c r="H176" s="169"/>
      <c r="I176" s="172"/>
      <c r="J176" s="173">
        <f>BK176</f>
        <v>0</v>
      </c>
      <c r="K176" s="169"/>
      <c r="L176" s="174"/>
      <c r="M176" s="175"/>
      <c r="N176" s="176"/>
      <c r="O176" s="176"/>
      <c r="P176" s="177">
        <f>SUM(P177:P178)</f>
        <v>0</v>
      </c>
      <c r="Q176" s="176"/>
      <c r="R176" s="177">
        <f>SUM(R177:R178)</f>
        <v>0</v>
      </c>
      <c r="S176" s="176"/>
      <c r="T176" s="177">
        <f>SUM(T177:T178)</f>
        <v>0</v>
      </c>
      <c r="U176" s="178"/>
      <c r="AR176" s="179" t="s">
        <v>78</v>
      </c>
      <c r="AT176" s="180" t="s">
        <v>69</v>
      </c>
      <c r="AU176" s="180" t="s">
        <v>70</v>
      </c>
      <c r="AY176" s="179" t="s">
        <v>118</v>
      </c>
      <c r="BK176" s="181">
        <f>SUM(BK177:BK178)</f>
        <v>0</v>
      </c>
    </row>
    <row r="177" spans="1:65" s="2" customFormat="1" ht="24.15" customHeight="1">
      <c r="A177" s="30"/>
      <c r="B177" s="31"/>
      <c r="C177" s="182" t="s">
        <v>276</v>
      </c>
      <c r="D177" s="182" t="s">
        <v>119</v>
      </c>
      <c r="E177" s="183" t="s">
        <v>251</v>
      </c>
      <c r="F177" s="184" t="s">
        <v>252</v>
      </c>
      <c r="G177" s="185" t="s">
        <v>164</v>
      </c>
      <c r="H177" s="186">
        <v>14</v>
      </c>
      <c r="I177" s="187"/>
      <c r="J177" s="188">
        <f>ROUND(I177*H177,2)</f>
        <v>0</v>
      </c>
      <c r="K177" s="189"/>
      <c r="L177" s="35"/>
      <c r="M177" s="190" t="s">
        <v>1</v>
      </c>
      <c r="N177" s="191" t="s">
        <v>36</v>
      </c>
      <c r="O177" s="71"/>
      <c r="P177" s="192">
        <f>O177*H177</f>
        <v>0</v>
      </c>
      <c r="Q177" s="192">
        <v>0</v>
      </c>
      <c r="R177" s="192">
        <f>Q177*H177</f>
        <v>0</v>
      </c>
      <c r="S177" s="192">
        <v>0</v>
      </c>
      <c r="T177" s="192">
        <f>S177*H177</f>
        <v>0</v>
      </c>
      <c r="U177" s="193" t="s">
        <v>1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94" t="s">
        <v>123</v>
      </c>
      <c r="AT177" s="194" t="s">
        <v>119</v>
      </c>
      <c r="AU177" s="194" t="s">
        <v>78</v>
      </c>
      <c r="AY177" s="13" t="s">
        <v>118</v>
      </c>
      <c r="BE177" s="195">
        <f>IF(N177="základná",J177,0)</f>
        <v>0</v>
      </c>
      <c r="BF177" s="195">
        <f>IF(N177="znížená",J177,0)</f>
        <v>0</v>
      </c>
      <c r="BG177" s="195">
        <f>IF(N177="zákl. prenesená",J177,0)</f>
        <v>0</v>
      </c>
      <c r="BH177" s="195">
        <f>IF(N177="zníž. prenesená",J177,0)</f>
        <v>0</v>
      </c>
      <c r="BI177" s="195">
        <f>IF(N177="nulová",J177,0)</f>
        <v>0</v>
      </c>
      <c r="BJ177" s="13" t="s">
        <v>124</v>
      </c>
      <c r="BK177" s="195">
        <f>ROUND(I177*H177,2)</f>
        <v>0</v>
      </c>
      <c r="BL177" s="13" t="s">
        <v>123</v>
      </c>
      <c r="BM177" s="194" t="s">
        <v>279</v>
      </c>
    </row>
    <row r="178" spans="1:65" s="2" customFormat="1" ht="16.5" customHeight="1">
      <c r="A178" s="30"/>
      <c r="B178" s="31"/>
      <c r="C178" s="196" t="s">
        <v>203</v>
      </c>
      <c r="D178" s="196" t="s">
        <v>157</v>
      </c>
      <c r="E178" s="197" t="s">
        <v>255</v>
      </c>
      <c r="F178" s="198" t="s">
        <v>256</v>
      </c>
      <c r="G178" s="199" t="s">
        <v>164</v>
      </c>
      <c r="H178" s="200">
        <v>14</v>
      </c>
      <c r="I178" s="201"/>
      <c r="J178" s="202">
        <f>ROUND(I178*H178,2)</f>
        <v>0</v>
      </c>
      <c r="K178" s="203"/>
      <c r="L178" s="204"/>
      <c r="M178" s="205" t="s">
        <v>1</v>
      </c>
      <c r="N178" s="206" t="s">
        <v>36</v>
      </c>
      <c r="O178" s="71"/>
      <c r="P178" s="192">
        <f>O178*H178</f>
        <v>0</v>
      </c>
      <c r="Q178" s="192">
        <v>0</v>
      </c>
      <c r="R178" s="192">
        <f>Q178*H178</f>
        <v>0</v>
      </c>
      <c r="S178" s="192">
        <v>0</v>
      </c>
      <c r="T178" s="192">
        <f>S178*H178</f>
        <v>0</v>
      </c>
      <c r="U178" s="193" t="s">
        <v>1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94" t="s">
        <v>135</v>
      </c>
      <c r="AT178" s="194" t="s">
        <v>157</v>
      </c>
      <c r="AU178" s="194" t="s">
        <v>78</v>
      </c>
      <c r="AY178" s="13" t="s">
        <v>118</v>
      </c>
      <c r="BE178" s="195">
        <f>IF(N178="základná",J178,0)</f>
        <v>0</v>
      </c>
      <c r="BF178" s="195">
        <f>IF(N178="znížená",J178,0)</f>
        <v>0</v>
      </c>
      <c r="BG178" s="195">
        <f>IF(N178="zákl. prenesená",J178,0)</f>
        <v>0</v>
      </c>
      <c r="BH178" s="195">
        <f>IF(N178="zníž. prenesená",J178,0)</f>
        <v>0</v>
      </c>
      <c r="BI178" s="195">
        <f>IF(N178="nulová",J178,0)</f>
        <v>0</v>
      </c>
      <c r="BJ178" s="13" t="s">
        <v>124</v>
      </c>
      <c r="BK178" s="195">
        <f>ROUND(I178*H178,2)</f>
        <v>0</v>
      </c>
      <c r="BL178" s="13" t="s">
        <v>123</v>
      </c>
      <c r="BM178" s="194" t="s">
        <v>282</v>
      </c>
    </row>
    <row r="179" spans="1:65" s="11" customFormat="1" ht="25.95" customHeight="1">
      <c r="B179" s="168"/>
      <c r="C179" s="169"/>
      <c r="D179" s="170" t="s">
        <v>69</v>
      </c>
      <c r="E179" s="171" t="s">
        <v>150</v>
      </c>
      <c r="F179" s="171" t="s">
        <v>258</v>
      </c>
      <c r="G179" s="169"/>
      <c r="H179" s="169"/>
      <c r="I179" s="172"/>
      <c r="J179" s="173">
        <f>BK179</f>
        <v>0</v>
      </c>
      <c r="K179" s="169"/>
      <c r="L179" s="174"/>
      <c r="M179" s="175"/>
      <c r="N179" s="176"/>
      <c r="O179" s="176"/>
      <c r="P179" s="177">
        <f>SUM(P180:P206)</f>
        <v>0</v>
      </c>
      <c r="Q179" s="176"/>
      <c r="R179" s="177">
        <f>SUM(R180:R206)</f>
        <v>0</v>
      </c>
      <c r="S179" s="176"/>
      <c r="T179" s="177">
        <f>SUM(T180:T206)</f>
        <v>0</v>
      </c>
      <c r="U179" s="178"/>
      <c r="AR179" s="179" t="s">
        <v>78</v>
      </c>
      <c r="AT179" s="180" t="s">
        <v>69</v>
      </c>
      <c r="AU179" s="180" t="s">
        <v>70</v>
      </c>
      <c r="AY179" s="179" t="s">
        <v>118</v>
      </c>
      <c r="BK179" s="181">
        <f>SUM(BK180:BK206)</f>
        <v>0</v>
      </c>
    </row>
    <row r="180" spans="1:65" s="2" customFormat="1" ht="33" customHeight="1">
      <c r="A180" s="30"/>
      <c r="B180" s="31"/>
      <c r="C180" s="182" t="s">
        <v>207</v>
      </c>
      <c r="D180" s="182" t="s">
        <v>119</v>
      </c>
      <c r="E180" s="183" t="s">
        <v>371</v>
      </c>
      <c r="F180" s="184" t="s">
        <v>372</v>
      </c>
      <c r="G180" s="185" t="s">
        <v>244</v>
      </c>
      <c r="H180" s="186">
        <v>3</v>
      </c>
      <c r="I180" s="187"/>
      <c r="J180" s="188">
        <f t="shared" ref="J180:J206" si="20">ROUND(I180*H180,2)</f>
        <v>0</v>
      </c>
      <c r="K180" s="189"/>
      <c r="L180" s="35"/>
      <c r="M180" s="190" t="s">
        <v>1</v>
      </c>
      <c r="N180" s="191" t="s">
        <v>36</v>
      </c>
      <c r="O180" s="71"/>
      <c r="P180" s="192">
        <f t="shared" ref="P180:P206" si="21">O180*H180</f>
        <v>0</v>
      </c>
      <c r="Q180" s="192">
        <v>0</v>
      </c>
      <c r="R180" s="192">
        <f t="shared" ref="R180:R206" si="22">Q180*H180</f>
        <v>0</v>
      </c>
      <c r="S180" s="192">
        <v>0</v>
      </c>
      <c r="T180" s="192">
        <f t="shared" ref="T180:T206" si="23">S180*H180</f>
        <v>0</v>
      </c>
      <c r="U180" s="193" t="s">
        <v>1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94" t="s">
        <v>123</v>
      </c>
      <c r="AT180" s="194" t="s">
        <v>119</v>
      </c>
      <c r="AU180" s="194" t="s">
        <v>78</v>
      </c>
      <c r="AY180" s="13" t="s">
        <v>118</v>
      </c>
      <c r="BE180" s="195">
        <f t="shared" ref="BE180:BE206" si="24">IF(N180="základná",J180,0)</f>
        <v>0</v>
      </c>
      <c r="BF180" s="195">
        <f t="shared" ref="BF180:BF206" si="25">IF(N180="znížená",J180,0)</f>
        <v>0</v>
      </c>
      <c r="BG180" s="195">
        <f t="shared" ref="BG180:BG206" si="26">IF(N180="zákl. prenesená",J180,0)</f>
        <v>0</v>
      </c>
      <c r="BH180" s="195">
        <f t="shared" ref="BH180:BH206" si="27">IF(N180="zníž. prenesená",J180,0)</f>
        <v>0</v>
      </c>
      <c r="BI180" s="195">
        <f t="shared" ref="BI180:BI206" si="28">IF(N180="nulová",J180,0)</f>
        <v>0</v>
      </c>
      <c r="BJ180" s="13" t="s">
        <v>124</v>
      </c>
      <c r="BK180" s="195">
        <f t="shared" ref="BK180:BK206" si="29">ROUND(I180*H180,2)</f>
        <v>0</v>
      </c>
      <c r="BL180" s="13" t="s">
        <v>123</v>
      </c>
      <c r="BM180" s="194" t="s">
        <v>286</v>
      </c>
    </row>
    <row r="181" spans="1:65" s="2" customFormat="1" ht="24.15" customHeight="1">
      <c r="A181" s="30"/>
      <c r="B181" s="31"/>
      <c r="C181" s="182" t="s">
        <v>290</v>
      </c>
      <c r="D181" s="182" t="s">
        <v>119</v>
      </c>
      <c r="E181" s="183" t="s">
        <v>259</v>
      </c>
      <c r="F181" s="184" t="s">
        <v>260</v>
      </c>
      <c r="G181" s="185" t="s">
        <v>164</v>
      </c>
      <c r="H181" s="186">
        <v>18</v>
      </c>
      <c r="I181" s="187"/>
      <c r="J181" s="188">
        <f t="shared" si="20"/>
        <v>0</v>
      </c>
      <c r="K181" s="189"/>
      <c r="L181" s="35"/>
      <c r="M181" s="190" t="s">
        <v>1</v>
      </c>
      <c r="N181" s="191" t="s">
        <v>36</v>
      </c>
      <c r="O181" s="71"/>
      <c r="P181" s="192">
        <f t="shared" si="21"/>
        <v>0</v>
      </c>
      <c r="Q181" s="192">
        <v>0</v>
      </c>
      <c r="R181" s="192">
        <f t="shared" si="22"/>
        <v>0</v>
      </c>
      <c r="S181" s="192">
        <v>0</v>
      </c>
      <c r="T181" s="192">
        <f t="shared" si="23"/>
        <v>0</v>
      </c>
      <c r="U181" s="193" t="s">
        <v>1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94" t="s">
        <v>123</v>
      </c>
      <c r="AT181" s="194" t="s">
        <v>119</v>
      </c>
      <c r="AU181" s="194" t="s">
        <v>78</v>
      </c>
      <c r="AY181" s="13" t="s">
        <v>118</v>
      </c>
      <c r="BE181" s="195">
        <f t="shared" si="24"/>
        <v>0</v>
      </c>
      <c r="BF181" s="195">
        <f t="shared" si="25"/>
        <v>0</v>
      </c>
      <c r="BG181" s="195">
        <f t="shared" si="26"/>
        <v>0</v>
      </c>
      <c r="BH181" s="195">
        <f t="shared" si="27"/>
        <v>0</v>
      </c>
      <c r="BI181" s="195">
        <f t="shared" si="28"/>
        <v>0</v>
      </c>
      <c r="BJ181" s="13" t="s">
        <v>124</v>
      </c>
      <c r="BK181" s="195">
        <f t="shared" si="29"/>
        <v>0</v>
      </c>
      <c r="BL181" s="13" t="s">
        <v>123</v>
      </c>
      <c r="BM181" s="194" t="s">
        <v>289</v>
      </c>
    </row>
    <row r="182" spans="1:65" s="2" customFormat="1" ht="16.5" customHeight="1">
      <c r="A182" s="30"/>
      <c r="B182" s="31"/>
      <c r="C182" s="196" t="s">
        <v>208</v>
      </c>
      <c r="D182" s="196" t="s">
        <v>157</v>
      </c>
      <c r="E182" s="197" t="s">
        <v>263</v>
      </c>
      <c r="F182" s="198" t="s">
        <v>264</v>
      </c>
      <c r="G182" s="199" t="s">
        <v>164</v>
      </c>
      <c r="H182" s="200">
        <v>18</v>
      </c>
      <c r="I182" s="201"/>
      <c r="J182" s="202">
        <f t="shared" si="20"/>
        <v>0</v>
      </c>
      <c r="K182" s="203"/>
      <c r="L182" s="204"/>
      <c r="M182" s="205" t="s">
        <v>1</v>
      </c>
      <c r="N182" s="206" t="s">
        <v>36</v>
      </c>
      <c r="O182" s="71"/>
      <c r="P182" s="192">
        <f t="shared" si="21"/>
        <v>0</v>
      </c>
      <c r="Q182" s="192">
        <v>0</v>
      </c>
      <c r="R182" s="192">
        <f t="shared" si="22"/>
        <v>0</v>
      </c>
      <c r="S182" s="192">
        <v>0</v>
      </c>
      <c r="T182" s="192">
        <f t="shared" si="23"/>
        <v>0</v>
      </c>
      <c r="U182" s="193" t="s">
        <v>1</v>
      </c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94" t="s">
        <v>135</v>
      </c>
      <c r="AT182" s="194" t="s">
        <v>157</v>
      </c>
      <c r="AU182" s="194" t="s">
        <v>78</v>
      </c>
      <c r="AY182" s="13" t="s">
        <v>118</v>
      </c>
      <c r="BE182" s="195">
        <f t="shared" si="24"/>
        <v>0</v>
      </c>
      <c r="BF182" s="195">
        <f t="shared" si="25"/>
        <v>0</v>
      </c>
      <c r="BG182" s="195">
        <f t="shared" si="26"/>
        <v>0</v>
      </c>
      <c r="BH182" s="195">
        <f t="shared" si="27"/>
        <v>0</v>
      </c>
      <c r="BI182" s="195">
        <f t="shared" si="28"/>
        <v>0</v>
      </c>
      <c r="BJ182" s="13" t="s">
        <v>124</v>
      </c>
      <c r="BK182" s="195">
        <f t="shared" si="29"/>
        <v>0</v>
      </c>
      <c r="BL182" s="13" t="s">
        <v>123</v>
      </c>
      <c r="BM182" s="194" t="s">
        <v>293</v>
      </c>
    </row>
    <row r="183" spans="1:65" s="2" customFormat="1" ht="21.75" customHeight="1">
      <c r="A183" s="30"/>
      <c r="B183" s="31"/>
      <c r="C183" s="182" t="s">
        <v>297</v>
      </c>
      <c r="D183" s="182" t="s">
        <v>119</v>
      </c>
      <c r="E183" s="183" t="s">
        <v>287</v>
      </c>
      <c r="F183" s="184" t="s">
        <v>288</v>
      </c>
      <c r="G183" s="185" t="s">
        <v>164</v>
      </c>
      <c r="H183" s="186">
        <v>7</v>
      </c>
      <c r="I183" s="187"/>
      <c r="J183" s="188">
        <f t="shared" si="20"/>
        <v>0</v>
      </c>
      <c r="K183" s="189"/>
      <c r="L183" s="35"/>
      <c r="M183" s="190" t="s">
        <v>1</v>
      </c>
      <c r="N183" s="191" t="s">
        <v>36</v>
      </c>
      <c r="O183" s="71"/>
      <c r="P183" s="192">
        <f t="shared" si="21"/>
        <v>0</v>
      </c>
      <c r="Q183" s="192">
        <v>0</v>
      </c>
      <c r="R183" s="192">
        <f t="shared" si="22"/>
        <v>0</v>
      </c>
      <c r="S183" s="192">
        <v>0</v>
      </c>
      <c r="T183" s="192">
        <f t="shared" si="23"/>
        <v>0</v>
      </c>
      <c r="U183" s="193" t="s">
        <v>1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94" t="s">
        <v>123</v>
      </c>
      <c r="AT183" s="194" t="s">
        <v>119</v>
      </c>
      <c r="AU183" s="194" t="s">
        <v>78</v>
      </c>
      <c r="AY183" s="13" t="s">
        <v>118</v>
      </c>
      <c r="BE183" s="195">
        <f t="shared" si="24"/>
        <v>0</v>
      </c>
      <c r="BF183" s="195">
        <f t="shared" si="25"/>
        <v>0</v>
      </c>
      <c r="BG183" s="195">
        <f t="shared" si="26"/>
        <v>0</v>
      </c>
      <c r="BH183" s="195">
        <f t="shared" si="27"/>
        <v>0</v>
      </c>
      <c r="BI183" s="195">
        <f t="shared" si="28"/>
        <v>0</v>
      </c>
      <c r="BJ183" s="13" t="s">
        <v>124</v>
      </c>
      <c r="BK183" s="195">
        <f t="shared" si="29"/>
        <v>0</v>
      </c>
      <c r="BL183" s="13" t="s">
        <v>123</v>
      </c>
      <c r="BM183" s="194" t="s">
        <v>296</v>
      </c>
    </row>
    <row r="184" spans="1:65" s="2" customFormat="1" ht="24.15" customHeight="1">
      <c r="A184" s="30"/>
      <c r="B184" s="31"/>
      <c r="C184" s="182" t="s">
        <v>212</v>
      </c>
      <c r="D184" s="182" t="s">
        <v>119</v>
      </c>
      <c r="E184" s="183" t="s">
        <v>291</v>
      </c>
      <c r="F184" s="184" t="s">
        <v>292</v>
      </c>
      <c r="G184" s="185" t="s">
        <v>164</v>
      </c>
      <c r="H184" s="186">
        <v>9</v>
      </c>
      <c r="I184" s="187"/>
      <c r="J184" s="188">
        <f t="shared" si="20"/>
        <v>0</v>
      </c>
      <c r="K184" s="189"/>
      <c r="L184" s="35"/>
      <c r="M184" s="190" t="s">
        <v>1</v>
      </c>
      <c r="N184" s="191" t="s">
        <v>36</v>
      </c>
      <c r="O184" s="71"/>
      <c r="P184" s="192">
        <f t="shared" si="21"/>
        <v>0</v>
      </c>
      <c r="Q184" s="192">
        <v>0</v>
      </c>
      <c r="R184" s="192">
        <f t="shared" si="22"/>
        <v>0</v>
      </c>
      <c r="S184" s="192">
        <v>0</v>
      </c>
      <c r="T184" s="192">
        <f t="shared" si="23"/>
        <v>0</v>
      </c>
      <c r="U184" s="193" t="s">
        <v>1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94" t="s">
        <v>123</v>
      </c>
      <c r="AT184" s="194" t="s">
        <v>119</v>
      </c>
      <c r="AU184" s="194" t="s">
        <v>78</v>
      </c>
      <c r="AY184" s="13" t="s">
        <v>118</v>
      </c>
      <c r="BE184" s="195">
        <f t="shared" si="24"/>
        <v>0</v>
      </c>
      <c r="BF184" s="195">
        <f t="shared" si="25"/>
        <v>0</v>
      </c>
      <c r="BG184" s="195">
        <f t="shared" si="26"/>
        <v>0</v>
      </c>
      <c r="BH184" s="195">
        <f t="shared" si="27"/>
        <v>0</v>
      </c>
      <c r="BI184" s="195">
        <f t="shared" si="28"/>
        <v>0</v>
      </c>
      <c r="BJ184" s="13" t="s">
        <v>124</v>
      </c>
      <c r="BK184" s="195">
        <f t="shared" si="29"/>
        <v>0</v>
      </c>
      <c r="BL184" s="13" t="s">
        <v>123</v>
      </c>
      <c r="BM184" s="194" t="s">
        <v>300</v>
      </c>
    </row>
    <row r="185" spans="1:65" s="2" customFormat="1" ht="24.15" customHeight="1">
      <c r="A185" s="30"/>
      <c r="B185" s="31"/>
      <c r="C185" s="196" t="s">
        <v>304</v>
      </c>
      <c r="D185" s="196" t="s">
        <v>157</v>
      </c>
      <c r="E185" s="197" t="s">
        <v>294</v>
      </c>
      <c r="F185" s="198" t="s">
        <v>295</v>
      </c>
      <c r="G185" s="199" t="s">
        <v>164</v>
      </c>
      <c r="H185" s="200">
        <v>9</v>
      </c>
      <c r="I185" s="201"/>
      <c r="J185" s="202">
        <f t="shared" si="20"/>
        <v>0</v>
      </c>
      <c r="K185" s="203"/>
      <c r="L185" s="204"/>
      <c r="M185" s="205" t="s">
        <v>1</v>
      </c>
      <c r="N185" s="206" t="s">
        <v>36</v>
      </c>
      <c r="O185" s="71"/>
      <c r="P185" s="192">
        <f t="shared" si="21"/>
        <v>0</v>
      </c>
      <c r="Q185" s="192">
        <v>0</v>
      </c>
      <c r="R185" s="192">
        <f t="shared" si="22"/>
        <v>0</v>
      </c>
      <c r="S185" s="192">
        <v>0</v>
      </c>
      <c r="T185" s="192">
        <f t="shared" si="23"/>
        <v>0</v>
      </c>
      <c r="U185" s="193" t="s">
        <v>1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94" t="s">
        <v>135</v>
      </c>
      <c r="AT185" s="194" t="s">
        <v>157</v>
      </c>
      <c r="AU185" s="194" t="s">
        <v>78</v>
      </c>
      <c r="AY185" s="13" t="s">
        <v>118</v>
      </c>
      <c r="BE185" s="195">
        <f t="shared" si="24"/>
        <v>0</v>
      </c>
      <c r="BF185" s="195">
        <f t="shared" si="25"/>
        <v>0</v>
      </c>
      <c r="BG185" s="195">
        <f t="shared" si="26"/>
        <v>0</v>
      </c>
      <c r="BH185" s="195">
        <f t="shared" si="27"/>
        <v>0</v>
      </c>
      <c r="BI185" s="195">
        <f t="shared" si="28"/>
        <v>0</v>
      </c>
      <c r="BJ185" s="13" t="s">
        <v>124</v>
      </c>
      <c r="BK185" s="195">
        <f t="shared" si="29"/>
        <v>0</v>
      </c>
      <c r="BL185" s="13" t="s">
        <v>123</v>
      </c>
      <c r="BM185" s="194" t="s">
        <v>303</v>
      </c>
    </row>
    <row r="186" spans="1:65" s="2" customFormat="1" ht="24.15" customHeight="1">
      <c r="A186" s="30"/>
      <c r="B186" s="31"/>
      <c r="C186" s="182" t="s">
        <v>215</v>
      </c>
      <c r="D186" s="182" t="s">
        <v>119</v>
      </c>
      <c r="E186" s="183" t="s">
        <v>373</v>
      </c>
      <c r="F186" s="184" t="s">
        <v>374</v>
      </c>
      <c r="G186" s="185" t="s">
        <v>164</v>
      </c>
      <c r="H186" s="186">
        <v>4</v>
      </c>
      <c r="I186" s="187"/>
      <c r="J186" s="188">
        <f t="shared" si="20"/>
        <v>0</v>
      </c>
      <c r="K186" s="189"/>
      <c r="L186" s="35"/>
      <c r="M186" s="190" t="s">
        <v>1</v>
      </c>
      <c r="N186" s="191" t="s">
        <v>36</v>
      </c>
      <c r="O186" s="71"/>
      <c r="P186" s="192">
        <f t="shared" si="21"/>
        <v>0</v>
      </c>
      <c r="Q186" s="192">
        <v>0</v>
      </c>
      <c r="R186" s="192">
        <f t="shared" si="22"/>
        <v>0</v>
      </c>
      <c r="S186" s="192">
        <v>0</v>
      </c>
      <c r="T186" s="192">
        <f t="shared" si="23"/>
        <v>0</v>
      </c>
      <c r="U186" s="193" t="s">
        <v>1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94" t="s">
        <v>123</v>
      </c>
      <c r="AT186" s="194" t="s">
        <v>119</v>
      </c>
      <c r="AU186" s="194" t="s">
        <v>78</v>
      </c>
      <c r="AY186" s="13" t="s">
        <v>118</v>
      </c>
      <c r="BE186" s="195">
        <f t="shared" si="24"/>
        <v>0</v>
      </c>
      <c r="BF186" s="195">
        <f t="shared" si="25"/>
        <v>0</v>
      </c>
      <c r="BG186" s="195">
        <f t="shared" si="26"/>
        <v>0</v>
      </c>
      <c r="BH186" s="195">
        <f t="shared" si="27"/>
        <v>0</v>
      </c>
      <c r="BI186" s="195">
        <f t="shared" si="28"/>
        <v>0</v>
      </c>
      <c r="BJ186" s="13" t="s">
        <v>124</v>
      </c>
      <c r="BK186" s="195">
        <f t="shared" si="29"/>
        <v>0</v>
      </c>
      <c r="BL186" s="13" t="s">
        <v>123</v>
      </c>
      <c r="BM186" s="194" t="s">
        <v>307</v>
      </c>
    </row>
    <row r="187" spans="1:65" s="2" customFormat="1" ht="24.15" customHeight="1">
      <c r="A187" s="30"/>
      <c r="B187" s="31"/>
      <c r="C187" s="182" t="s">
        <v>311</v>
      </c>
      <c r="D187" s="182" t="s">
        <v>119</v>
      </c>
      <c r="E187" s="183" t="s">
        <v>298</v>
      </c>
      <c r="F187" s="184" t="s">
        <v>299</v>
      </c>
      <c r="G187" s="185" t="s">
        <v>164</v>
      </c>
      <c r="H187" s="186">
        <v>4</v>
      </c>
      <c r="I187" s="187"/>
      <c r="J187" s="188">
        <f t="shared" si="20"/>
        <v>0</v>
      </c>
      <c r="K187" s="189"/>
      <c r="L187" s="35"/>
      <c r="M187" s="190" t="s">
        <v>1</v>
      </c>
      <c r="N187" s="191" t="s">
        <v>36</v>
      </c>
      <c r="O187" s="71"/>
      <c r="P187" s="192">
        <f t="shared" si="21"/>
        <v>0</v>
      </c>
      <c r="Q187" s="192">
        <v>0</v>
      </c>
      <c r="R187" s="192">
        <f t="shared" si="22"/>
        <v>0</v>
      </c>
      <c r="S187" s="192">
        <v>0</v>
      </c>
      <c r="T187" s="192">
        <f t="shared" si="23"/>
        <v>0</v>
      </c>
      <c r="U187" s="193" t="s">
        <v>1</v>
      </c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94" t="s">
        <v>123</v>
      </c>
      <c r="AT187" s="194" t="s">
        <v>119</v>
      </c>
      <c r="AU187" s="194" t="s">
        <v>78</v>
      </c>
      <c r="AY187" s="13" t="s">
        <v>118</v>
      </c>
      <c r="BE187" s="195">
        <f t="shared" si="24"/>
        <v>0</v>
      </c>
      <c r="BF187" s="195">
        <f t="shared" si="25"/>
        <v>0</v>
      </c>
      <c r="BG187" s="195">
        <f t="shared" si="26"/>
        <v>0</v>
      </c>
      <c r="BH187" s="195">
        <f t="shared" si="27"/>
        <v>0</v>
      </c>
      <c r="BI187" s="195">
        <f t="shared" si="28"/>
        <v>0</v>
      </c>
      <c r="BJ187" s="13" t="s">
        <v>124</v>
      </c>
      <c r="BK187" s="195">
        <f t="shared" si="29"/>
        <v>0</v>
      </c>
      <c r="BL187" s="13" t="s">
        <v>123</v>
      </c>
      <c r="BM187" s="194" t="s">
        <v>310</v>
      </c>
    </row>
    <row r="188" spans="1:65" s="2" customFormat="1" ht="33" customHeight="1">
      <c r="A188" s="30"/>
      <c r="B188" s="31"/>
      <c r="C188" s="182" t="s">
        <v>219</v>
      </c>
      <c r="D188" s="182" t="s">
        <v>119</v>
      </c>
      <c r="E188" s="183" t="s">
        <v>375</v>
      </c>
      <c r="F188" s="184" t="s">
        <v>376</v>
      </c>
      <c r="G188" s="185" t="s">
        <v>244</v>
      </c>
      <c r="H188" s="186">
        <v>16</v>
      </c>
      <c r="I188" s="187"/>
      <c r="J188" s="188">
        <f t="shared" si="20"/>
        <v>0</v>
      </c>
      <c r="K188" s="189"/>
      <c r="L188" s="35"/>
      <c r="M188" s="190" t="s">
        <v>1</v>
      </c>
      <c r="N188" s="191" t="s">
        <v>36</v>
      </c>
      <c r="O188" s="71"/>
      <c r="P188" s="192">
        <f t="shared" si="21"/>
        <v>0</v>
      </c>
      <c r="Q188" s="192">
        <v>0</v>
      </c>
      <c r="R188" s="192">
        <f t="shared" si="22"/>
        <v>0</v>
      </c>
      <c r="S188" s="192">
        <v>0</v>
      </c>
      <c r="T188" s="192">
        <f t="shared" si="23"/>
        <v>0</v>
      </c>
      <c r="U188" s="193" t="s">
        <v>1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94" t="s">
        <v>123</v>
      </c>
      <c r="AT188" s="194" t="s">
        <v>119</v>
      </c>
      <c r="AU188" s="194" t="s">
        <v>78</v>
      </c>
      <c r="AY188" s="13" t="s">
        <v>118</v>
      </c>
      <c r="BE188" s="195">
        <f t="shared" si="24"/>
        <v>0</v>
      </c>
      <c r="BF188" s="195">
        <f t="shared" si="25"/>
        <v>0</v>
      </c>
      <c r="BG188" s="195">
        <f t="shared" si="26"/>
        <v>0</v>
      </c>
      <c r="BH188" s="195">
        <f t="shared" si="27"/>
        <v>0</v>
      </c>
      <c r="BI188" s="195">
        <f t="shared" si="28"/>
        <v>0</v>
      </c>
      <c r="BJ188" s="13" t="s">
        <v>124</v>
      </c>
      <c r="BK188" s="195">
        <f t="shared" si="29"/>
        <v>0</v>
      </c>
      <c r="BL188" s="13" t="s">
        <v>123</v>
      </c>
      <c r="BM188" s="194" t="s">
        <v>314</v>
      </c>
    </row>
    <row r="189" spans="1:65" s="2" customFormat="1" ht="24.15" customHeight="1">
      <c r="A189" s="30"/>
      <c r="B189" s="31"/>
      <c r="C189" s="196" t="s">
        <v>318</v>
      </c>
      <c r="D189" s="196" t="s">
        <v>157</v>
      </c>
      <c r="E189" s="197" t="s">
        <v>377</v>
      </c>
      <c r="F189" s="198" t="s">
        <v>378</v>
      </c>
      <c r="G189" s="199" t="s">
        <v>244</v>
      </c>
      <c r="H189" s="200">
        <v>16</v>
      </c>
      <c r="I189" s="201"/>
      <c r="J189" s="202">
        <f t="shared" si="20"/>
        <v>0</v>
      </c>
      <c r="K189" s="203"/>
      <c r="L189" s="204"/>
      <c r="M189" s="205" t="s">
        <v>1</v>
      </c>
      <c r="N189" s="206" t="s">
        <v>36</v>
      </c>
      <c r="O189" s="71"/>
      <c r="P189" s="192">
        <f t="shared" si="21"/>
        <v>0</v>
      </c>
      <c r="Q189" s="192">
        <v>0</v>
      </c>
      <c r="R189" s="192">
        <f t="shared" si="22"/>
        <v>0</v>
      </c>
      <c r="S189" s="192">
        <v>0</v>
      </c>
      <c r="T189" s="192">
        <f t="shared" si="23"/>
        <v>0</v>
      </c>
      <c r="U189" s="193" t="s">
        <v>1</v>
      </c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94" t="s">
        <v>135</v>
      </c>
      <c r="AT189" s="194" t="s">
        <v>157</v>
      </c>
      <c r="AU189" s="194" t="s">
        <v>78</v>
      </c>
      <c r="AY189" s="13" t="s">
        <v>118</v>
      </c>
      <c r="BE189" s="195">
        <f t="shared" si="24"/>
        <v>0</v>
      </c>
      <c r="BF189" s="195">
        <f t="shared" si="25"/>
        <v>0</v>
      </c>
      <c r="BG189" s="195">
        <f t="shared" si="26"/>
        <v>0</v>
      </c>
      <c r="BH189" s="195">
        <f t="shared" si="27"/>
        <v>0</v>
      </c>
      <c r="BI189" s="195">
        <f t="shared" si="28"/>
        <v>0</v>
      </c>
      <c r="BJ189" s="13" t="s">
        <v>124</v>
      </c>
      <c r="BK189" s="195">
        <f t="shared" si="29"/>
        <v>0</v>
      </c>
      <c r="BL189" s="13" t="s">
        <v>123</v>
      </c>
      <c r="BM189" s="194" t="s">
        <v>317</v>
      </c>
    </row>
    <row r="190" spans="1:65" s="2" customFormat="1" ht="33" customHeight="1">
      <c r="A190" s="30"/>
      <c r="B190" s="31"/>
      <c r="C190" s="182" t="s">
        <v>222</v>
      </c>
      <c r="D190" s="182" t="s">
        <v>119</v>
      </c>
      <c r="E190" s="183" t="s">
        <v>301</v>
      </c>
      <c r="F190" s="184" t="s">
        <v>302</v>
      </c>
      <c r="G190" s="185" t="s">
        <v>244</v>
      </c>
      <c r="H190" s="186">
        <v>14</v>
      </c>
      <c r="I190" s="187"/>
      <c r="J190" s="188">
        <f t="shared" si="20"/>
        <v>0</v>
      </c>
      <c r="K190" s="189"/>
      <c r="L190" s="35"/>
      <c r="M190" s="190" t="s">
        <v>1</v>
      </c>
      <c r="N190" s="191" t="s">
        <v>36</v>
      </c>
      <c r="O190" s="71"/>
      <c r="P190" s="192">
        <f t="shared" si="21"/>
        <v>0</v>
      </c>
      <c r="Q190" s="192">
        <v>0</v>
      </c>
      <c r="R190" s="192">
        <f t="shared" si="22"/>
        <v>0</v>
      </c>
      <c r="S190" s="192">
        <v>0</v>
      </c>
      <c r="T190" s="192">
        <f t="shared" si="23"/>
        <v>0</v>
      </c>
      <c r="U190" s="193" t="s">
        <v>1</v>
      </c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94" t="s">
        <v>123</v>
      </c>
      <c r="AT190" s="194" t="s">
        <v>119</v>
      </c>
      <c r="AU190" s="194" t="s">
        <v>78</v>
      </c>
      <c r="AY190" s="13" t="s">
        <v>118</v>
      </c>
      <c r="BE190" s="195">
        <f t="shared" si="24"/>
        <v>0</v>
      </c>
      <c r="BF190" s="195">
        <f t="shared" si="25"/>
        <v>0</v>
      </c>
      <c r="BG190" s="195">
        <f t="shared" si="26"/>
        <v>0</v>
      </c>
      <c r="BH190" s="195">
        <f t="shared" si="27"/>
        <v>0</v>
      </c>
      <c r="BI190" s="195">
        <f t="shared" si="28"/>
        <v>0</v>
      </c>
      <c r="BJ190" s="13" t="s">
        <v>124</v>
      </c>
      <c r="BK190" s="195">
        <f t="shared" si="29"/>
        <v>0</v>
      </c>
      <c r="BL190" s="13" t="s">
        <v>123</v>
      </c>
      <c r="BM190" s="194" t="s">
        <v>321</v>
      </c>
    </row>
    <row r="191" spans="1:65" s="2" customFormat="1" ht="24.15" customHeight="1">
      <c r="A191" s="30"/>
      <c r="B191" s="31"/>
      <c r="C191" s="196" t="s">
        <v>325</v>
      </c>
      <c r="D191" s="196" t="s">
        <v>157</v>
      </c>
      <c r="E191" s="197" t="s">
        <v>305</v>
      </c>
      <c r="F191" s="198" t="s">
        <v>306</v>
      </c>
      <c r="G191" s="199" t="s">
        <v>244</v>
      </c>
      <c r="H191" s="200">
        <v>14</v>
      </c>
      <c r="I191" s="201"/>
      <c r="J191" s="202">
        <f t="shared" si="20"/>
        <v>0</v>
      </c>
      <c r="K191" s="203"/>
      <c r="L191" s="204"/>
      <c r="M191" s="205" t="s">
        <v>1</v>
      </c>
      <c r="N191" s="206" t="s">
        <v>36</v>
      </c>
      <c r="O191" s="71"/>
      <c r="P191" s="192">
        <f t="shared" si="21"/>
        <v>0</v>
      </c>
      <c r="Q191" s="192">
        <v>0</v>
      </c>
      <c r="R191" s="192">
        <f t="shared" si="22"/>
        <v>0</v>
      </c>
      <c r="S191" s="192">
        <v>0</v>
      </c>
      <c r="T191" s="192">
        <f t="shared" si="23"/>
        <v>0</v>
      </c>
      <c r="U191" s="193" t="s">
        <v>1</v>
      </c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94" t="s">
        <v>135</v>
      </c>
      <c r="AT191" s="194" t="s">
        <v>157</v>
      </c>
      <c r="AU191" s="194" t="s">
        <v>78</v>
      </c>
      <c r="AY191" s="13" t="s">
        <v>118</v>
      </c>
      <c r="BE191" s="195">
        <f t="shared" si="24"/>
        <v>0</v>
      </c>
      <c r="BF191" s="195">
        <f t="shared" si="25"/>
        <v>0</v>
      </c>
      <c r="BG191" s="195">
        <f t="shared" si="26"/>
        <v>0</v>
      </c>
      <c r="BH191" s="195">
        <f t="shared" si="27"/>
        <v>0</v>
      </c>
      <c r="BI191" s="195">
        <f t="shared" si="28"/>
        <v>0</v>
      </c>
      <c r="BJ191" s="13" t="s">
        <v>124</v>
      </c>
      <c r="BK191" s="195">
        <f t="shared" si="29"/>
        <v>0</v>
      </c>
      <c r="BL191" s="13" t="s">
        <v>123</v>
      </c>
      <c r="BM191" s="194" t="s">
        <v>324</v>
      </c>
    </row>
    <row r="192" spans="1:65" s="2" customFormat="1" ht="37.799999999999997" customHeight="1">
      <c r="A192" s="30"/>
      <c r="B192" s="31"/>
      <c r="C192" s="182" t="s">
        <v>226</v>
      </c>
      <c r="D192" s="182" t="s">
        <v>119</v>
      </c>
      <c r="E192" s="183" t="s">
        <v>379</v>
      </c>
      <c r="F192" s="184" t="s">
        <v>380</v>
      </c>
      <c r="G192" s="185" t="s">
        <v>244</v>
      </c>
      <c r="H192" s="186">
        <v>5</v>
      </c>
      <c r="I192" s="187"/>
      <c r="J192" s="188">
        <f t="shared" si="20"/>
        <v>0</v>
      </c>
      <c r="K192" s="189"/>
      <c r="L192" s="35"/>
      <c r="M192" s="190" t="s">
        <v>1</v>
      </c>
      <c r="N192" s="191" t="s">
        <v>36</v>
      </c>
      <c r="O192" s="71"/>
      <c r="P192" s="192">
        <f t="shared" si="21"/>
        <v>0</v>
      </c>
      <c r="Q192" s="192">
        <v>0</v>
      </c>
      <c r="R192" s="192">
        <f t="shared" si="22"/>
        <v>0</v>
      </c>
      <c r="S192" s="192">
        <v>0</v>
      </c>
      <c r="T192" s="192">
        <f t="shared" si="23"/>
        <v>0</v>
      </c>
      <c r="U192" s="193" t="s">
        <v>1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94" t="s">
        <v>123</v>
      </c>
      <c r="AT192" s="194" t="s">
        <v>119</v>
      </c>
      <c r="AU192" s="194" t="s">
        <v>78</v>
      </c>
      <c r="AY192" s="13" t="s">
        <v>118</v>
      </c>
      <c r="BE192" s="195">
        <f t="shared" si="24"/>
        <v>0</v>
      </c>
      <c r="BF192" s="195">
        <f t="shared" si="25"/>
        <v>0</v>
      </c>
      <c r="BG192" s="195">
        <f t="shared" si="26"/>
        <v>0</v>
      </c>
      <c r="BH192" s="195">
        <f t="shared" si="27"/>
        <v>0</v>
      </c>
      <c r="BI192" s="195">
        <f t="shared" si="28"/>
        <v>0</v>
      </c>
      <c r="BJ192" s="13" t="s">
        <v>124</v>
      </c>
      <c r="BK192" s="195">
        <f t="shared" si="29"/>
        <v>0</v>
      </c>
      <c r="BL192" s="13" t="s">
        <v>123</v>
      </c>
      <c r="BM192" s="194" t="s">
        <v>328</v>
      </c>
    </row>
    <row r="193" spans="1:65" s="2" customFormat="1" ht="44.25" customHeight="1">
      <c r="A193" s="30"/>
      <c r="B193" s="31"/>
      <c r="C193" s="196" t="s">
        <v>336</v>
      </c>
      <c r="D193" s="196" t="s">
        <v>157</v>
      </c>
      <c r="E193" s="197" t="s">
        <v>381</v>
      </c>
      <c r="F193" s="198" t="s">
        <v>382</v>
      </c>
      <c r="G193" s="199" t="s">
        <v>164</v>
      </c>
      <c r="H193" s="200">
        <v>10</v>
      </c>
      <c r="I193" s="201"/>
      <c r="J193" s="202">
        <f t="shared" si="20"/>
        <v>0</v>
      </c>
      <c r="K193" s="203"/>
      <c r="L193" s="204"/>
      <c r="M193" s="205" t="s">
        <v>1</v>
      </c>
      <c r="N193" s="206" t="s">
        <v>36</v>
      </c>
      <c r="O193" s="71"/>
      <c r="P193" s="192">
        <f t="shared" si="21"/>
        <v>0</v>
      </c>
      <c r="Q193" s="192">
        <v>0</v>
      </c>
      <c r="R193" s="192">
        <f t="shared" si="22"/>
        <v>0</v>
      </c>
      <c r="S193" s="192">
        <v>0</v>
      </c>
      <c r="T193" s="192">
        <f t="shared" si="23"/>
        <v>0</v>
      </c>
      <c r="U193" s="193" t="s">
        <v>1</v>
      </c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94" t="s">
        <v>135</v>
      </c>
      <c r="AT193" s="194" t="s">
        <v>157</v>
      </c>
      <c r="AU193" s="194" t="s">
        <v>78</v>
      </c>
      <c r="AY193" s="13" t="s">
        <v>118</v>
      </c>
      <c r="BE193" s="195">
        <f t="shared" si="24"/>
        <v>0</v>
      </c>
      <c r="BF193" s="195">
        <f t="shared" si="25"/>
        <v>0</v>
      </c>
      <c r="BG193" s="195">
        <f t="shared" si="26"/>
        <v>0</v>
      </c>
      <c r="BH193" s="195">
        <f t="shared" si="27"/>
        <v>0</v>
      </c>
      <c r="BI193" s="195">
        <f t="shared" si="28"/>
        <v>0</v>
      </c>
      <c r="BJ193" s="13" t="s">
        <v>124</v>
      </c>
      <c r="BK193" s="195">
        <f t="shared" si="29"/>
        <v>0</v>
      </c>
      <c r="BL193" s="13" t="s">
        <v>123</v>
      </c>
      <c r="BM193" s="194" t="s">
        <v>333</v>
      </c>
    </row>
    <row r="194" spans="1:65" s="2" customFormat="1" ht="37.799999999999997" customHeight="1">
      <c r="A194" s="30"/>
      <c r="B194" s="31"/>
      <c r="C194" s="196" t="s">
        <v>229</v>
      </c>
      <c r="D194" s="196" t="s">
        <v>157</v>
      </c>
      <c r="E194" s="197" t="s">
        <v>383</v>
      </c>
      <c r="F194" s="198" t="s">
        <v>384</v>
      </c>
      <c r="G194" s="199" t="s">
        <v>164</v>
      </c>
      <c r="H194" s="200">
        <v>5</v>
      </c>
      <c r="I194" s="201"/>
      <c r="J194" s="202">
        <f t="shared" si="20"/>
        <v>0</v>
      </c>
      <c r="K194" s="203"/>
      <c r="L194" s="204"/>
      <c r="M194" s="205" t="s">
        <v>1</v>
      </c>
      <c r="N194" s="206" t="s">
        <v>36</v>
      </c>
      <c r="O194" s="71"/>
      <c r="P194" s="192">
        <f t="shared" si="21"/>
        <v>0</v>
      </c>
      <c r="Q194" s="192">
        <v>0</v>
      </c>
      <c r="R194" s="192">
        <f t="shared" si="22"/>
        <v>0</v>
      </c>
      <c r="S194" s="192">
        <v>0</v>
      </c>
      <c r="T194" s="192">
        <f t="shared" si="23"/>
        <v>0</v>
      </c>
      <c r="U194" s="193" t="s">
        <v>1</v>
      </c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94" t="s">
        <v>135</v>
      </c>
      <c r="AT194" s="194" t="s">
        <v>157</v>
      </c>
      <c r="AU194" s="194" t="s">
        <v>78</v>
      </c>
      <c r="AY194" s="13" t="s">
        <v>118</v>
      </c>
      <c r="BE194" s="195">
        <f t="shared" si="24"/>
        <v>0</v>
      </c>
      <c r="BF194" s="195">
        <f t="shared" si="25"/>
        <v>0</v>
      </c>
      <c r="BG194" s="195">
        <f t="shared" si="26"/>
        <v>0</v>
      </c>
      <c r="BH194" s="195">
        <f t="shared" si="27"/>
        <v>0</v>
      </c>
      <c r="BI194" s="195">
        <f t="shared" si="28"/>
        <v>0</v>
      </c>
      <c r="BJ194" s="13" t="s">
        <v>124</v>
      </c>
      <c r="BK194" s="195">
        <f t="shared" si="29"/>
        <v>0</v>
      </c>
      <c r="BL194" s="13" t="s">
        <v>123</v>
      </c>
      <c r="BM194" s="194" t="s">
        <v>339</v>
      </c>
    </row>
    <row r="195" spans="1:65" s="2" customFormat="1" ht="33" customHeight="1">
      <c r="A195" s="30"/>
      <c r="B195" s="31"/>
      <c r="C195" s="196" t="s">
        <v>345</v>
      </c>
      <c r="D195" s="196" t="s">
        <v>157</v>
      </c>
      <c r="E195" s="197" t="s">
        <v>385</v>
      </c>
      <c r="F195" s="198" t="s">
        <v>386</v>
      </c>
      <c r="G195" s="199" t="s">
        <v>164</v>
      </c>
      <c r="H195" s="200">
        <v>2</v>
      </c>
      <c r="I195" s="201"/>
      <c r="J195" s="202">
        <f t="shared" si="20"/>
        <v>0</v>
      </c>
      <c r="K195" s="203"/>
      <c r="L195" s="204"/>
      <c r="M195" s="205" t="s">
        <v>1</v>
      </c>
      <c r="N195" s="206" t="s">
        <v>36</v>
      </c>
      <c r="O195" s="71"/>
      <c r="P195" s="192">
        <f t="shared" si="21"/>
        <v>0</v>
      </c>
      <c r="Q195" s="192">
        <v>0</v>
      </c>
      <c r="R195" s="192">
        <f t="shared" si="22"/>
        <v>0</v>
      </c>
      <c r="S195" s="192">
        <v>0</v>
      </c>
      <c r="T195" s="192">
        <f t="shared" si="23"/>
        <v>0</v>
      </c>
      <c r="U195" s="193" t="s">
        <v>1</v>
      </c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94" t="s">
        <v>135</v>
      </c>
      <c r="AT195" s="194" t="s">
        <v>157</v>
      </c>
      <c r="AU195" s="194" t="s">
        <v>78</v>
      </c>
      <c r="AY195" s="13" t="s">
        <v>118</v>
      </c>
      <c r="BE195" s="195">
        <f t="shared" si="24"/>
        <v>0</v>
      </c>
      <c r="BF195" s="195">
        <f t="shared" si="25"/>
        <v>0</v>
      </c>
      <c r="BG195" s="195">
        <f t="shared" si="26"/>
        <v>0</v>
      </c>
      <c r="BH195" s="195">
        <f t="shared" si="27"/>
        <v>0</v>
      </c>
      <c r="BI195" s="195">
        <f t="shared" si="28"/>
        <v>0</v>
      </c>
      <c r="BJ195" s="13" t="s">
        <v>124</v>
      </c>
      <c r="BK195" s="195">
        <f t="shared" si="29"/>
        <v>0</v>
      </c>
      <c r="BL195" s="13" t="s">
        <v>123</v>
      </c>
      <c r="BM195" s="194" t="s">
        <v>342</v>
      </c>
    </row>
    <row r="196" spans="1:65" s="2" customFormat="1" ht="33" customHeight="1">
      <c r="A196" s="30"/>
      <c r="B196" s="31"/>
      <c r="C196" s="182" t="s">
        <v>233</v>
      </c>
      <c r="D196" s="182" t="s">
        <v>119</v>
      </c>
      <c r="E196" s="183" t="s">
        <v>308</v>
      </c>
      <c r="F196" s="184" t="s">
        <v>309</v>
      </c>
      <c r="G196" s="185" t="s">
        <v>122</v>
      </c>
      <c r="H196" s="186">
        <v>6317.4</v>
      </c>
      <c r="I196" s="187"/>
      <c r="J196" s="188">
        <f t="shared" si="20"/>
        <v>0</v>
      </c>
      <c r="K196" s="189"/>
      <c r="L196" s="35"/>
      <c r="M196" s="190" t="s">
        <v>1</v>
      </c>
      <c r="N196" s="191" t="s">
        <v>36</v>
      </c>
      <c r="O196" s="71"/>
      <c r="P196" s="192">
        <f t="shared" si="21"/>
        <v>0</v>
      </c>
      <c r="Q196" s="192">
        <v>0</v>
      </c>
      <c r="R196" s="192">
        <f t="shared" si="22"/>
        <v>0</v>
      </c>
      <c r="S196" s="192">
        <v>0</v>
      </c>
      <c r="T196" s="192">
        <f t="shared" si="23"/>
        <v>0</v>
      </c>
      <c r="U196" s="193" t="s">
        <v>1</v>
      </c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94" t="s">
        <v>123</v>
      </c>
      <c r="AT196" s="194" t="s">
        <v>119</v>
      </c>
      <c r="AU196" s="194" t="s">
        <v>78</v>
      </c>
      <c r="AY196" s="13" t="s">
        <v>118</v>
      </c>
      <c r="BE196" s="195">
        <f t="shared" si="24"/>
        <v>0</v>
      </c>
      <c r="BF196" s="195">
        <f t="shared" si="25"/>
        <v>0</v>
      </c>
      <c r="BG196" s="195">
        <f t="shared" si="26"/>
        <v>0</v>
      </c>
      <c r="BH196" s="195">
        <f t="shared" si="27"/>
        <v>0</v>
      </c>
      <c r="BI196" s="195">
        <f t="shared" si="28"/>
        <v>0</v>
      </c>
      <c r="BJ196" s="13" t="s">
        <v>124</v>
      </c>
      <c r="BK196" s="195">
        <f t="shared" si="29"/>
        <v>0</v>
      </c>
      <c r="BL196" s="13" t="s">
        <v>123</v>
      </c>
      <c r="BM196" s="194" t="s">
        <v>349</v>
      </c>
    </row>
    <row r="197" spans="1:65" s="2" customFormat="1" ht="24.15" customHeight="1">
      <c r="A197" s="30"/>
      <c r="B197" s="31"/>
      <c r="C197" s="182" t="s">
        <v>387</v>
      </c>
      <c r="D197" s="182" t="s">
        <v>119</v>
      </c>
      <c r="E197" s="183" t="s">
        <v>312</v>
      </c>
      <c r="F197" s="184" t="s">
        <v>313</v>
      </c>
      <c r="G197" s="185" t="s">
        <v>122</v>
      </c>
      <c r="H197" s="186">
        <v>1677</v>
      </c>
      <c r="I197" s="187"/>
      <c r="J197" s="188">
        <f t="shared" si="20"/>
        <v>0</v>
      </c>
      <c r="K197" s="189"/>
      <c r="L197" s="35"/>
      <c r="M197" s="190" t="s">
        <v>1</v>
      </c>
      <c r="N197" s="191" t="s">
        <v>36</v>
      </c>
      <c r="O197" s="71"/>
      <c r="P197" s="192">
        <f t="shared" si="21"/>
        <v>0</v>
      </c>
      <c r="Q197" s="192">
        <v>0</v>
      </c>
      <c r="R197" s="192">
        <f t="shared" si="22"/>
        <v>0</v>
      </c>
      <c r="S197" s="192">
        <v>0</v>
      </c>
      <c r="T197" s="192">
        <f t="shared" si="23"/>
        <v>0</v>
      </c>
      <c r="U197" s="193" t="s">
        <v>1</v>
      </c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94" t="s">
        <v>123</v>
      </c>
      <c r="AT197" s="194" t="s">
        <v>119</v>
      </c>
      <c r="AU197" s="194" t="s">
        <v>78</v>
      </c>
      <c r="AY197" s="13" t="s">
        <v>118</v>
      </c>
      <c r="BE197" s="195">
        <f t="shared" si="24"/>
        <v>0</v>
      </c>
      <c r="BF197" s="195">
        <f t="shared" si="25"/>
        <v>0</v>
      </c>
      <c r="BG197" s="195">
        <f t="shared" si="26"/>
        <v>0</v>
      </c>
      <c r="BH197" s="195">
        <f t="shared" si="27"/>
        <v>0</v>
      </c>
      <c r="BI197" s="195">
        <f t="shared" si="28"/>
        <v>0</v>
      </c>
      <c r="BJ197" s="13" t="s">
        <v>124</v>
      </c>
      <c r="BK197" s="195">
        <f t="shared" si="29"/>
        <v>0</v>
      </c>
      <c r="BL197" s="13" t="s">
        <v>123</v>
      </c>
      <c r="BM197" s="194" t="s">
        <v>353</v>
      </c>
    </row>
    <row r="198" spans="1:65" s="2" customFormat="1" ht="24.15" customHeight="1">
      <c r="A198" s="30"/>
      <c r="B198" s="31"/>
      <c r="C198" s="182" t="s">
        <v>236</v>
      </c>
      <c r="D198" s="182" t="s">
        <v>119</v>
      </c>
      <c r="E198" s="183" t="s">
        <v>315</v>
      </c>
      <c r="F198" s="184" t="s">
        <v>316</v>
      </c>
      <c r="G198" s="185" t="s">
        <v>122</v>
      </c>
      <c r="H198" s="186">
        <v>1850.42</v>
      </c>
      <c r="I198" s="187"/>
      <c r="J198" s="188">
        <f t="shared" si="20"/>
        <v>0</v>
      </c>
      <c r="K198" s="189"/>
      <c r="L198" s="35"/>
      <c r="M198" s="190" t="s">
        <v>1</v>
      </c>
      <c r="N198" s="191" t="s">
        <v>36</v>
      </c>
      <c r="O198" s="71"/>
      <c r="P198" s="192">
        <f t="shared" si="21"/>
        <v>0</v>
      </c>
      <c r="Q198" s="192">
        <v>0</v>
      </c>
      <c r="R198" s="192">
        <f t="shared" si="22"/>
        <v>0</v>
      </c>
      <c r="S198" s="192">
        <v>0</v>
      </c>
      <c r="T198" s="192">
        <f t="shared" si="23"/>
        <v>0</v>
      </c>
      <c r="U198" s="193" t="s">
        <v>1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94" t="s">
        <v>123</v>
      </c>
      <c r="AT198" s="194" t="s">
        <v>119</v>
      </c>
      <c r="AU198" s="194" t="s">
        <v>78</v>
      </c>
      <c r="AY198" s="13" t="s">
        <v>118</v>
      </c>
      <c r="BE198" s="195">
        <f t="shared" si="24"/>
        <v>0</v>
      </c>
      <c r="BF198" s="195">
        <f t="shared" si="25"/>
        <v>0</v>
      </c>
      <c r="BG198" s="195">
        <f t="shared" si="26"/>
        <v>0</v>
      </c>
      <c r="BH198" s="195">
        <f t="shared" si="27"/>
        <v>0</v>
      </c>
      <c r="BI198" s="195">
        <f t="shared" si="28"/>
        <v>0</v>
      </c>
      <c r="BJ198" s="13" t="s">
        <v>124</v>
      </c>
      <c r="BK198" s="195">
        <f t="shared" si="29"/>
        <v>0</v>
      </c>
      <c r="BL198" s="13" t="s">
        <v>123</v>
      </c>
      <c r="BM198" s="194" t="s">
        <v>388</v>
      </c>
    </row>
    <row r="199" spans="1:65" s="2" customFormat="1" ht="24.15" customHeight="1">
      <c r="A199" s="30"/>
      <c r="B199" s="31"/>
      <c r="C199" s="182" t="s">
        <v>389</v>
      </c>
      <c r="D199" s="182" t="s">
        <v>119</v>
      </c>
      <c r="E199" s="183" t="s">
        <v>319</v>
      </c>
      <c r="F199" s="184" t="s">
        <v>320</v>
      </c>
      <c r="G199" s="185" t="s">
        <v>244</v>
      </c>
      <c r="H199" s="186">
        <v>67</v>
      </c>
      <c r="I199" s="187"/>
      <c r="J199" s="188">
        <f t="shared" si="20"/>
        <v>0</v>
      </c>
      <c r="K199" s="189"/>
      <c r="L199" s="35"/>
      <c r="M199" s="190" t="s">
        <v>1</v>
      </c>
      <c r="N199" s="191" t="s">
        <v>36</v>
      </c>
      <c r="O199" s="71"/>
      <c r="P199" s="192">
        <f t="shared" si="21"/>
        <v>0</v>
      </c>
      <c r="Q199" s="192">
        <v>0</v>
      </c>
      <c r="R199" s="192">
        <f t="shared" si="22"/>
        <v>0</v>
      </c>
      <c r="S199" s="192">
        <v>0</v>
      </c>
      <c r="T199" s="192">
        <f t="shared" si="23"/>
        <v>0</v>
      </c>
      <c r="U199" s="193" t="s">
        <v>1</v>
      </c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94" t="s">
        <v>123</v>
      </c>
      <c r="AT199" s="194" t="s">
        <v>119</v>
      </c>
      <c r="AU199" s="194" t="s">
        <v>78</v>
      </c>
      <c r="AY199" s="13" t="s">
        <v>118</v>
      </c>
      <c r="BE199" s="195">
        <f t="shared" si="24"/>
        <v>0</v>
      </c>
      <c r="BF199" s="195">
        <f t="shared" si="25"/>
        <v>0</v>
      </c>
      <c r="BG199" s="195">
        <f t="shared" si="26"/>
        <v>0</v>
      </c>
      <c r="BH199" s="195">
        <f t="shared" si="27"/>
        <v>0</v>
      </c>
      <c r="BI199" s="195">
        <f t="shared" si="28"/>
        <v>0</v>
      </c>
      <c r="BJ199" s="13" t="s">
        <v>124</v>
      </c>
      <c r="BK199" s="195">
        <f t="shared" si="29"/>
        <v>0</v>
      </c>
      <c r="BL199" s="13" t="s">
        <v>123</v>
      </c>
      <c r="BM199" s="194" t="s">
        <v>390</v>
      </c>
    </row>
    <row r="200" spans="1:65" s="2" customFormat="1" ht="24.15" customHeight="1">
      <c r="A200" s="30"/>
      <c r="B200" s="31"/>
      <c r="C200" s="182" t="s">
        <v>241</v>
      </c>
      <c r="D200" s="182" t="s">
        <v>119</v>
      </c>
      <c r="E200" s="183" t="s">
        <v>322</v>
      </c>
      <c r="F200" s="184" t="s">
        <v>323</v>
      </c>
      <c r="G200" s="185" t="s">
        <v>122</v>
      </c>
      <c r="H200" s="186">
        <v>63.6</v>
      </c>
      <c r="I200" s="187"/>
      <c r="J200" s="188">
        <f t="shared" si="20"/>
        <v>0</v>
      </c>
      <c r="K200" s="189"/>
      <c r="L200" s="35"/>
      <c r="M200" s="190" t="s">
        <v>1</v>
      </c>
      <c r="N200" s="191" t="s">
        <v>36</v>
      </c>
      <c r="O200" s="71"/>
      <c r="P200" s="192">
        <f t="shared" si="21"/>
        <v>0</v>
      </c>
      <c r="Q200" s="192">
        <v>0</v>
      </c>
      <c r="R200" s="192">
        <f t="shared" si="22"/>
        <v>0</v>
      </c>
      <c r="S200" s="192">
        <v>0</v>
      </c>
      <c r="T200" s="192">
        <f t="shared" si="23"/>
        <v>0</v>
      </c>
      <c r="U200" s="193" t="s">
        <v>1</v>
      </c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94" t="s">
        <v>123</v>
      </c>
      <c r="AT200" s="194" t="s">
        <v>119</v>
      </c>
      <c r="AU200" s="194" t="s">
        <v>78</v>
      </c>
      <c r="AY200" s="13" t="s">
        <v>118</v>
      </c>
      <c r="BE200" s="195">
        <f t="shared" si="24"/>
        <v>0</v>
      </c>
      <c r="BF200" s="195">
        <f t="shared" si="25"/>
        <v>0</v>
      </c>
      <c r="BG200" s="195">
        <f t="shared" si="26"/>
        <v>0</v>
      </c>
      <c r="BH200" s="195">
        <f t="shared" si="27"/>
        <v>0</v>
      </c>
      <c r="BI200" s="195">
        <f t="shared" si="28"/>
        <v>0</v>
      </c>
      <c r="BJ200" s="13" t="s">
        <v>124</v>
      </c>
      <c r="BK200" s="195">
        <f t="shared" si="29"/>
        <v>0</v>
      </c>
      <c r="BL200" s="13" t="s">
        <v>123</v>
      </c>
      <c r="BM200" s="194" t="s">
        <v>391</v>
      </c>
    </row>
    <row r="201" spans="1:65" s="2" customFormat="1" ht="16.5" customHeight="1">
      <c r="A201" s="30"/>
      <c r="B201" s="31"/>
      <c r="C201" s="182" t="s">
        <v>392</v>
      </c>
      <c r="D201" s="182" t="s">
        <v>119</v>
      </c>
      <c r="E201" s="183" t="s">
        <v>393</v>
      </c>
      <c r="F201" s="184" t="s">
        <v>394</v>
      </c>
      <c r="G201" s="185" t="s">
        <v>244</v>
      </c>
      <c r="H201" s="186">
        <v>111</v>
      </c>
      <c r="I201" s="187"/>
      <c r="J201" s="188">
        <f t="shared" si="20"/>
        <v>0</v>
      </c>
      <c r="K201" s="189"/>
      <c r="L201" s="35"/>
      <c r="M201" s="190" t="s">
        <v>1</v>
      </c>
      <c r="N201" s="191" t="s">
        <v>36</v>
      </c>
      <c r="O201" s="71"/>
      <c r="P201" s="192">
        <f t="shared" si="21"/>
        <v>0</v>
      </c>
      <c r="Q201" s="192">
        <v>0</v>
      </c>
      <c r="R201" s="192">
        <f t="shared" si="22"/>
        <v>0</v>
      </c>
      <c r="S201" s="192">
        <v>0</v>
      </c>
      <c r="T201" s="192">
        <f t="shared" si="23"/>
        <v>0</v>
      </c>
      <c r="U201" s="193" t="s">
        <v>1</v>
      </c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94" t="s">
        <v>123</v>
      </c>
      <c r="AT201" s="194" t="s">
        <v>119</v>
      </c>
      <c r="AU201" s="194" t="s">
        <v>78</v>
      </c>
      <c r="AY201" s="13" t="s">
        <v>118</v>
      </c>
      <c r="BE201" s="195">
        <f t="shared" si="24"/>
        <v>0</v>
      </c>
      <c r="BF201" s="195">
        <f t="shared" si="25"/>
        <v>0</v>
      </c>
      <c r="BG201" s="195">
        <f t="shared" si="26"/>
        <v>0</v>
      </c>
      <c r="BH201" s="195">
        <f t="shared" si="27"/>
        <v>0</v>
      </c>
      <c r="BI201" s="195">
        <f t="shared" si="28"/>
        <v>0</v>
      </c>
      <c r="BJ201" s="13" t="s">
        <v>124</v>
      </c>
      <c r="BK201" s="195">
        <f t="shared" si="29"/>
        <v>0</v>
      </c>
      <c r="BL201" s="13" t="s">
        <v>123</v>
      </c>
      <c r="BM201" s="194" t="s">
        <v>395</v>
      </c>
    </row>
    <row r="202" spans="1:65" s="2" customFormat="1" ht="21.75" customHeight="1">
      <c r="A202" s="30"/>
      <c r="B202" s="31"/>
      <c r="C202" s="182" t="s">
        <v>245</v>
      </c>
      <c r="D202" s="182" t="s">
        <v>119</v>
      </c>
      <c r="E202" s="183" t="s">
        <v>396</v>
      </c>
      <c r="F202" s="184" t="s">
        <v>397</v>
      </c>
      <c r="G202" s="185" t="s">
        <v>160</v>
      </c>
      <c r="H202" s="186">
        <v>30.225999999999999</v>
      </c>
      <c r="I202" s="187"/>
      <c r="J202" s="188">
        <f t="shared" si="20"/>
        <v>0</v>
      </c>
      <c r="K202" s="189"/>
      <c r="L202" s="35"/>
      <c r="M202" s="190" t="s">
        <v>1</v>
      </c>
      <c r="N202" s="191" t="s">
        <v>36</v>
      </c>
      <c r="O202" s="71"/>
      <c r="P202" s="192">
        <f t="shared" si="21"/>
        <v>0</v>
      </c>
      <c r="Q202" s="192">
        <v>0</v>
      </c>
      <c r="R202" s="192">
        <f t="shared" si="22"/>
        <v>0</v>
      </c>
      <c r="S202" s="192">
        <v>0</v>
      </c>
      <c r="T202" s="192">
        <f t="shared" si="23"/>
        <v>0</v>
      </c>
      <c r="U202" s="193" t="s">
        <v>1</v>
      </c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94" t="s">
        <v>123</v>
      </c>
      <c r="AT202" s="194" t="s">
        <v>119</v>
      </c>
      <c r="AU202" s="194" t="s">
        <v>78</v>
      </c>
      <c r="AY202" s="13" t="s">
        <v>118</v>
      </c>
      <c r="BE202" s="195">
        <f t="shared" si="24"/>
        <v>0</v>
      </c>
      <c r="BF202" s="195">
        <f t="shared" si="25"/>
        <v>0</v>
      </c>
      <c r="BG202" s="195">
        <f t="shared" si="26"/>
        <v>0</v>
      </c>
      <c r="BH202" s="195">
        <f t="shared" si="27"/>
        <v>0</v>
      </c>
      <c r="BI202" s="195">
        <f t="shared" si="28"/>
        <v>0</v>
      </c>
      <c r="BJ202" s="13" t="s">
        <v>124</v>
      </c>
      <c r="BK202" s="195">
        <f t="shared" si="29"/>
        <v>0</v>
      </c>
      <c r="BL202" s="13" t="s">
        <v>123</v>
      </c>
      <c r="BM202" s="194" t="s">
        <v>398</v>
      </c>
    </row>
    <row r="203" spans="1:65" s="2" customFormat="1" ht="24.15" customHeight="1">
      <c r="A203" s="30"/>
      <c r="B203" s="31"/>
      <c r="C203" s="182" t="s">
        <v>399</v>
      </c>
      <c r="D203" s="182" t="s">
        <v>119</v>
      </c>
      <c r="E203" s="183" t="s">
        <v>400</v>
      </c>
      <c r="F203" s="184" t="s">
        <v>401</v>
      </c>
      <c r="G203" s="185" t="s">
        <v>160</v>
      </c>
      <c r="H203" s="186">
        <v>1329.944</v>
      </c>
      <c r="I203" s="187"/>
      <c r="J203" s="188">
        <f t="shared" si="20"/>
        <v>0</v>
      </c>
      <c r="K203" s="189"/>
      <c r="L203" s="35"/>
      <c r="M203" s="190" t="s">
        <v>1</v>
      </c>
      <c r="N203" s="191" t="s">
        <v>36</v>
      </c>
      <c r="O203" s="71"/>
      <c r="P203" s="192">
        <f t="shared" si="21"/>
        <v>0</v>
      </c>
      <c r="Q203" s="192">
        <v>0</v>
      </c>
      <c r="R203" s="192">
        <f t="shared" si="22"/>
        <v>0</v>
      </c>
      <c r="S203" s="192">
        <v>0</v>
      </c>
      <c r="T203" s="192">
        <f t="shared" si="23"/>
        <v>0</v>
      </c>
      <c r="U203" s="193" t="s">
        <v>1</v>
      </c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94" t="s">
        <v>123</v>
      </c>
      <c r="AT203" s="194" t="s">
        <v>119</v>
      </c>
      <c r="AU203" s="194" t="s">
        <v>78</v>
      </c>
      <c r="AY203" s="13" t="s">
        <v>118</v>
      </c>
      <c r="BE203" s="195">
        <f t="shared" si="24"/>
        <v>0</v>
      </c>
      <c r="BF203" s="195">
        <f t="shared" si="25"/>
        <v>0</v>
      </c>
      <c r="BG203" s="195">
        <f t="shared" si="26"/>
        <v>0</v>
      </c>
      <c r="BH203" s="195">
        <f t="shared" si="27"/>
        <v>0</v>
      </c>
      <c r="BI203" s="195">
        <f t="shared" si="28"/>
        <v>0</v>
      </c>
      <c r="BJ203" s="13" t="s">
        <v>124</v>
      </c>
      <c r="BK203" s="195">
        <f t="shared" si="29"/>
        <v>0</v>
      </c>
      <c r="BL203" s="13" t="s">
        <v>123</v>
      </c>
      <c r="BM203" s="194" t="s">
        <v>402</v>
      </c>
    </row>
    <row r="204" spans="1:65" s="2" customFormat="1" ht="33" customHeight="1">
      <c r="A204" s="30"/>
      <c r="B204" s="31"/>
      <c r="C204" s="182" t="s">
        <v>249</v>
      </c>
      <c r="D204" s="182" t="s">
        <v>119</v>
      </c>
      <c r="E204" s="183" t="s">
        <v>326</v>
      </c>
      <c r="F204" s="184" t="s">
        <v>327</v>
      </c>
      <c r="G204" s="185" t="s">
        <v>160</v>
      </c>
      <c r="H204" s="186">
        <v>433.23099999999999</v>
      </c>
      <c r="I204" s="187"/>
      <c r="J204" s="188">
        <f t="shared" si="20"/>
        <v>0</v>
      </c>
      <c r="K204" s="189"/>
      <c r="L204" s="35"/>
      <c r="M204" s="190" t="s">
        <v>1</v>
      </c>
      <c r="N204" s="191" t="s">
        <v>36</v>
      </c>
      <c r="O204" s="71"/>
      <c r="P204" s="192">
        <f t="shared" si="21"/>
        <v>0</v>
      </c>
      <c r="Q204" s="192">
        <v>0</v>
      </c>
      <c r="R204" s="192">
        <f t="shared" si="22"/>
        <v>0</v>
      </c>
      <c r="S204" s="192">
        <v>0</v>
      </c>
      <c r="T204" s="192">
        <f t="shared" si="23"/>
        <v>0</v>
      </c>
      <c r="U204" s="193" t="s">
        <v>1</v>
      </c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94" t="s">
        <v>123</v>
      </c>
      <c r="AT204" s="194" t="s">
        <v>119</v>
      </c>
      <c r="AU204" s="194" t="s">
        <v>78</v>
      </c>
      <c r="AY204" s="13" t="s">
        <v>118</v>
      </c>
      <c r="BE204" s="195">
        <f t="shared" si="24"/>
        <v>0</v>
      </c>
      <c r="BF204" s="195">
        <f t="shared" si="25"/>
        <v>0</v>
      </c>
      <c r="BG204" s="195">
        <f t="shared" si="26"/>
        <v>0</v>
      </c>
      <c r="BH204" s="195">
        <f t="shared" si="27"/>
        <v>0</v>
      </c>
      <c r="BI204" s="195">
        <f t="shared" si="28"/>
        <v>0</v>
      </c>
      <c r="BJ204" s="13" t="s">
        <v>124</v>
      </c>
      <c r="BK204" s="195">
        <f t="shared" si="29"/>
        <v>0</v>
      </c>
      <c r="BL204" s="13" t="s">
        <v>123</v>
      </c>
      <c r="BM204" s="194" t="s">
        <v>403</v>
      </c>
    </row>
    <row r="205" spans="1:65" s="2" customFormat="1" ht="24.15" customHeight="1">
      <c r="A205" s="30"/>
      <c r="B205" s="31"/>
      <c r="C205" s="182" t="s">
        <v>404</v>
      </c>
      <c r="D205" s="182" t="s">
        <v>119</v>
      </c>
      <c r="E205" s="183" t="s">
        <v>405</v>
      </c>
      <c r="F205" s="184" t="s">
        <v>406</v>
      </c>
      <c r="G205" s="185" t="s">
        <v>160</v>
      </c>
      <c r="H205" s="186">
        <v>29.3</v>
      </c>
      <c r="I205" s="187"/>
      <c r="J205" s="188">
        <f t="shared" si="20"/>
        <v>0</v>
      </c>
      <c r="K205" s="189"/>
      <c r="L205" s="35"/>
      <c r="M205" s="190" t="s">
        <v>1</v>
      </c>
      <c r="N205" s="191" t="s">
        <v>36</v>
      </c>
      <c r="O205" s="71"/>
      <c r="P205" s="192">
        <f t="shared" si="21"/>
        <v>0</v>
      </c>
      <c r="Q205" s="192">
        <v>0</v>
      </c>
      <c r="R205" s="192">
        <f t="shared" si="22"/>
        <v>0</v>
      </c>
      <c r="S205" s="192">
        <v>0</v>
      </c>
      <c r="T205" s="192">
        <f t="shared" si="23"/>
        <v>0</v>
      </c>
      <c r="U205" s="193" t="s">
        <v>1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94" t="s">
        <v>123</v>
      </c>
      <c r="AT205" s="194" t="s">
        <v>119</v>
      </c>
      <c r="AU205" s="194" t="s">
        <v>78</v>
      </c>
      <c r="AY205" s="13" t="s">
        <v>118</v>
      </c>
      <c r="BE205" s="195">
        <f t="shared" si="24"/>
        <v>0</v>
      </c>
      <c r="BF205" s="195">
        <f t="shared" si="25"/>
        <v>0</v>
      </c>
      <c r="BG205" s="195">
        <f t="shared" si="26"/>
        <v>0</v>
      </c>
      <c r="BH205" s="195">
        <f t="shared" si="27"/>
        <v>0</v>
      </c>
      <c r="BI205" s="195">
        <f t="shared" si="28"/>
        <v>0</v>
      </c>
      <c r="BJ205" s="13" t="s">
        <v>124</v>
      </c>
      <c r="BK205" s="195">
        <f t="shared" si="29"/>
        <v>0</v>
      </c>
      <c r="BL205" s="13" t="s">
        <v>123</v>
      </c>
      <c r="BM205" s="194" t="s">
        <v>407</v>
      </c>
    </row>
    <row r="206" spans="1:65" s="2" customFormat="1" ht="24.15" customHeight="1">
      <c r="A206" s="30"/>
      <c r="B206" s="31"/>
      <c r="C206" s="182" t="s">
        <v>253</v>
      </c>
      <c r="D206" s="182" t="s">
        <v>119</v>
      </c>
      <c r="E206" s="183" t="s">
        <v>408</v>
      </c>
      <c r="F206" s="184" t="s">
        <v>409</v>
      </c>
      <c r="G206" s="185" t="s">
        <v>160</v>
      </c>
      <c r="H206" s="186">
        <v>0.95599999999999996</v>
      </c>
      <c r="I206" s="187"/>
      <c r="J206" s="188">
        <f t="shared" si="20"/>
        <v>0</v>
      </c>
      <c r="K206" s="189"/>
      <c r="L206" s="35"/>
      <c r="M206" s="190" t="s">
        <v>1</v>
      </c>
      <c r="N206" s="191" t="s">
        <v>36</v>
      </c>
      <c r="O206" s="71"/>
      <c r="P206" s="192">
        <f t="shared" si="21"/>
        <v>0</v>
      </c>
      <c r="Q206" s="192">
        <v>0</v>
      </c>
      <c r="R206" s="192">
        <f t="shared" si="22"/>
        <v>0</v>
      </c>
      <c r="S206" s="192">
        <v>0</v>
      </c>
      <c r="T206" s="192">
        <f t="shared" si="23"/>
        <v>0</v>
      </c>
      <c r="U206" s="193" t="s">
        <v>1</v>
      </c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94" t="s">
        <v>123</v>
      </c>
      <c r="AT206" s="194" t="s">
        <v>119</v>
      </c>
      <c r="AU206" s="194" t="s">
        <v>78</v>
      </c>
      <c r="AY206" s="13" t="s">
        <v>118</v>
      </c>
      <c r="BE206" s="195">
        <f t="shared" si="24"/>
        <v>0</v>
      </c>
      <c r="BF206" s="195">
        <f t="shared" si="25"/>
        <v>0</v>
      </c>
      <c r="BG206" s="195">
        <f t="shared" si="26"/>
        <v>0</v>
      </c>
      <c r="BH206" s="195">
        <f t="shared" si="27"/>
        <v>0</v>
      </c>
      <c r="BI206" s="195">
        <f t="shared" si="28"/>
        <v>0</v>
      </c>
      <c r="BJ206" s="13" t="s">
        <v>124</v>
      </c>
      <c r="BK206" s="195">
        <f t="shared" si="29"/>
        <v>0</v>
      </c>
      <c r="BL206" s="13" t="s">
        <v>123</v>
      </c>
      <c r="BM206" s="194" t="s">
        <v>410</v>
      </c>
    </row>
    <row r="207" spans="1:65" s="11" customFormat="1" ht="25.95" customHeight="1">
      <c r="B207" s="168"/>
      <c r="C207" s="169"/>
      <c r="D207" s="170" t="s">
        <v>69</v>
      </c>
      <c r="E207" s="171" t="s">
        <v>329</v>
      </c>
      <c r="F207" s="171" t="s">
        <v>330</v>
      </c>
      <c r="G207" s="169"/>
      <c r="H207" s="169"/>
      <c r="I207" s="172"/>
      <c r="J207" s="173">
        <f>BK207</f>
        <v>0</v>
      </c>
      <c r="K207" s="169"/>
      <c r="L207" s="174"/>
      <c r="M207" s="175"/>
      <c r="N207" s="176"/>
      <c r="O207" s="176"/>
      <c r="P207" s="177">
        <f>P208</f>
        <v>0</v>
      </c>
      <c r="Q207" s="176"/>
      <c r="R207" s="177">
        <f>R208</f>
        <v>0</v>
      </c>
      <c r="S207" s="176"/>
      <c r="T207" s="177">
        <f>T208</f>
        <v>0</v>
      </c>
      <c r="U207" s="178"/>
      <c r="AR207" s="179" t="s">
        <v>78</v>
      </c>
      <c r="AT207" s="180" t="s">
        <v>69</v>
      </c>
      <c r="AU207" s="180" t="s">
        <v>70</v>
      </c>
      <c r="AY207" s="179" t="s">
        <v>118</v>
      </c>
      <c r="BK207" s="181">
        <f>BK208</f>
        <v>0</v>
      </c>
    </row>
    <row r="208" spans="1:65" s="2" customFormat="1" ht="33" customHeight="1">
      <c r="A208" s="30"/>
      <c r="B208" s="31"/>
      <c r="C208" s="182" t="s">
        <v>411</v>
      </c>
      <c r="D208" s="182" t="s">
        <v>119</v>
      </c>
      <c r="E208" s="183" t="s">
        <v>331</v>
      </c>
      <c r="F208" s="184" t="s">
        <v>332</v>
      </c>
      <c r="G208" s="185" t="s">
        <v>160</v>
      </c>
      <c r="H208" s="186">
        <v>8465.5550000000003</v>
      </c>
      <c r="I208" s="187"/>
      <c r="J208" s="188">
        <f>ROUND(I208*H208,2)</f>
        <v>0</v>
      </c>
      <c r="K208" s="189"/>
      <c r="L208" s="35"/>
      <c r="M208" s="190" t="s">
        <v>1</v>
      </c>
      <c r="N208" s="191" t="s">
        <v>36</v>
      </c>
      <c r="O208" s="71"/>
      <c r="P208" s="192">
        <f>O208*H208</f>
        <v>0</v>
      </c>
      <c r="Q208" s="192">
        <v>0</v>
      </c>
      <c r="R208" s="192">
        <f>Q208*H208</f>
        <v>0</v>
      </c>
      <c r="S208" s="192">
        <v>0</v>
      </c>
      <c r="T208" s="192">
        <f>S208*H208</f>
        <v>0</v>
      </c>
      <c r="U208" s="193" t="s">
        <v>1</v>
      </c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94" t="s">
        <v>123</v>
      </c>
      <c r="AT208" s="194" t="s">
        <v>119</v>
      </c>
      <c r="AU208" s="194" t="s">
        <v>78</v>
      </c>
      <c r="AY208" s="13" t="s">
        <v>118</v>
      </c>
      <c r="BE208" s="195">
        <f>IF(N208="základná",J208,0)</f>
        <v>0</v>
      </c>
      <c r="BF208" s="195">
        <f>IF(N208="znížená",J208,0)</f>
        <v>0</v>
      </c>
      <c r="BG208" s="195">
        <f>IF(N208="zákl. prenesená",J208,0)</f>
        <v>0</v>
      </c>
      <c r="BH208" s="195">
        <f>IF(N208="zníž. prenesená",J208,0)</f>
        <v>0</v>
      </c>
      <c r="BI208" s="195">
        <f>IF(N208="nulová",J208,0)</f>
        <v>0</v>
      </c>
      <c r="BJ208" s="13" t="s">
        <v>124</v>
      </c>
      <c r="BK208" s="195">
        <f>ROUND(I208*H208,2)</f>
        <v>0</v>
      </c>
      <c r="BL208" s="13" t="s">
        <v>123</v>
      </c>
      <c r="BM208" s="194" t="s">
        <v>412</v>
      </c>
    </row>
    <row r="209" spans="1:65" s="11" customFormat="1" ht="25.95" customHeight="1">
      <c r="B209" s="168"/>
      <c r="C209" s="169"/>
      <c r="D209" s="170" t="s">
        <v>69</v>
      </c>
      <c r="E209" s="171" t="s">
        <v>334</v>
      </c>
      <c r="F209" s="171" t="s">
        <v>335</v>
      </c>
      <c r="G209" s="169"/>
      <c r="H209" s="169"/>
      <c r="I209" s="172"/>
      <c r="J209" s="173">
        <f>BK209</f>
        <v>0</v>
      </c>
      <c r="K209" s="169"/>
      <c r="L209" s="174"/>
      <c r="M209" s="175"/>
      <c r="N209" s="176"/>
      <c r="O209" s="176"/>
      <c r="P209" s="177">
        <f>SUM(P210:P211)</f>
        <v>0</v>
      </c>
      <c r="Q209" s="176"/>
      <c r="R209" s="177">
        <f>SUM(R210:R211)</f>
        <v>0</v>
      </c>
      <c r="S209" s="176"/>
      <c r="T209" s="177">
        <f>SUM(T210:T211)</f>
        <v>0</v>
      </c>
      <c r="U209" s="178"/>
      <c r="AR209" s="179" t="s">
        <v>124</v>
      </c>
      <c r="AT209" s="180" t="s">
        <v>69</v>
      </c>
      <c r="AU209" s="180" t="s">
        <v>70</v>
      </c>
      <c r="AY209" s="179" t="s">
        <v>118</v>
      </c>
      <c r="BK209" s="181">
        <f>SUM(BK210:BK211)</f>
        <v>0</v>
      </c>
    </row>
    <row r="210" spans="1:65" s="2" customFormat="1" ht="33" customHeight="1">
      <c r="A210" s="30"/>
      <c r="B210" s="31"/>
      <c r="C210" s="182" t="s">
        <v>257</v>
      </c>
      <c r="D210" s="182" t="s">
        <v>119</v>
      </c>
      <c r="E210" s="183" t="s">
        <v>337</v>
      </c>
      <c r="F210" s="184" t="s">
        <v>413</v>
      </c>
      <c r="G210" s="185" t="s">
        <v>164</v>
      </c>
      <c r="H210" s="186">
        <v>21</v>
      </c>
      <c r="I210" s="187"/>
      <c r="J210" s="188">
        <f>ROUND(I210*H210,2)</f>
        <v>0</v>
      </c>
      <c r="K210" s="189"/>
      <c r="L210" s="35"/>
      <c r="M210" s="190" t="s">
        <v>1</v>
      </c>
      <c r="N210" s="191" t="s">
        <v>36</v>
      </c>
      <c r="O210" s="71"/>
      <c r="P210" s="192">
        <f>O210*H210</f>
        <v>0</v>
      </c>
      <c r="Q210" s="192">
        <v>0</v>
      </c>
      <c r="R210" s="192">
        <f>Q210*H210</f>
        <v>0</v>
      </c>
      <c r="S210" s="192">
        <v>0</v>
      </c>
      <c r="T210" s="192">
        <f>S210*H210</f>
        <v>0</v>
      </c>
      <c r="U210" s="193" t="s">
        <v>1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94" t="s">
        <v>149</v>
      </c>
      <c r="AT210" s="194" t="s">
        <v>119</v>
      </c>
      <c r="AU210" s="194" t="s">
        <v>78</v>
      </c>
      <c r="AY210" s="13" t="s">
        <v>118</v>
      </c>
      <c r="BE210" s="195">
        <f>IF(N210="základná",J210,0)</f>
        <v>0</v>
      </c>
      <c r="BF210" s="195">
        <f>IF(N210="znížená",J210,0)</f>
        <v>0</v>
      </c>
      <c r="BG210" s="195">
        <f>IF(N210="zákl. prenesená",J210,0)</f>
        <v>0</v>
      </c>
      <c r="BH210" s="195">
        <f>IF(N210="zníž. prenesená",J210,0)</f>
        <v>0</v>
      </c>
      <c r="BI210" s="195">
        <f>IF(N210="nulová",J210,0)</f>
        <v>0</v>
      </c>
      <c r="BJ210" s="13" t="s">
        <v>124</v>
      </c>
      <c r="BK210" s="195">
        <f>ROUND(I210*H210,2)</f>
        <v>0</v>
      </c>
      <c r="BL210" s="13" t="s">
        <v>149</v>
      </c>
      <c r="BM210" s="194" t="s">
        <v>414</v>
      </c>
    </row>
    <row r="211" spans="1:65" s="2" customFormat="1" ht="16.5" customHeight="1">
      <c r="A211" s="30"/>
      <c r="B211" s="31"/>
      <c r="C211" s="196" t="s">
        <v>415</v>
      </c>
      <c r="D211" s="196" t="s">
        <v>157</v>
      </c>
      <c r="E211" s="197" t="s">
        <v>340</v>
      </c>
      <c r="F211" s="198" t="s">
        <v>341</v>
      </c>
      <c r="G211" s="199" t="s">
        <v>164</v>
      </c>
      <c r="H211" s="200">
        <v>21</v>
      </c>
      <c r="I211" s="201"/>
      <c r="J211" s="202">
        <f>ROUND(I211*H211,2)</f>
        <v>0</v>
      </c>
      <c r="K211" s="203"/>
      <c r="L211" s="204"/>
      <c r="M211" s="205" t="s">
        <v>1</v>
      </c>
      <c r="N211" s="206" t="s">
        <v>36</v>
      </c>
      <c r="O211" s="71"/>
      <c r="P211" s="192">
        <f>O211*H211</f>
        <v>0</v>
      </c>
      <c r="Q211" s="192">
        <v>0</v>
      </c>
      <c r="R211" s="192">
        <f>Q211*H211</f>
        <v>0</v>
      </c>
      <c r="S211" s="192">
        <v>0</v>
      </c>
      <c r="T211" s="192">
        <f>S211*H211</f>
        <v>0</v>
      </c>
      <c r="U211" s="193" t="s">
        <v>1</v>
      </c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94" t="s">
        <v>181</v>
      </c>
      <c r="AT211" s="194" t="s">
        <v>157</v>
      </c>
      <c r="AU211" s="194" t="s">
        <v>78</v>
      </c>
      <c r="AY211" s="13" t="s">
        <v>118</v>
      </c>
      <c r="BE211" s="195">
        <f>IF(N211="základná",J211,0)</f>
        <v>0</v>
      </c>
      <c r="BF211" s="195">
        <f>IF(N211="znížená",J211,0)</f>
        <v>0</v>
      </c>
      <c r="BG211" s="195">
        <f>IF(N211="zákl. prenesená",J211,0)</f>
        <v>0</v>
      </c>
      <c r="BH211" s="195">
        <f>IF(N211="zníž. prenesená",J211,0)</f>
        <v>0</v>
      </c>
      <c r="BI211" s="195">
        <f>IF(N211="nulová",J211,0)</f>
        <v>0</v>
      </c>
      <c r="BJ211" s="13" t="s">
        <v>124</v>
      </c>
      <c r="BK211" s="195">
        <f>ROUND(I211*H211,2)</f>
        <v>0</v>
      </c>
      <c r="BL211" s="13" t="s">
        <v>149</v>
      </c>
      <c r="BM211" s="194" t="s">
        <v>416</v>
      </c>
    </row>
    <row r="212" spans="1:65" s="11" customFormat="1" ht="25.95" customHeight="1">
      <c r="B212" s="168"/>
      <c r="C212" s="169"/>
      <c r="D212" s="170" t="s">
        <v>69</v>
      </c>
      <c r="E212" s="171" t="s">
        <v>343</v>
      </c>
      <c r="F212" s="171" t="s">
        <v>344</v>
      </c>
      <c r="G212" s="169"/>
      <c r="H212" s="169"/>
      <c r="I212" s="172"/>
      <c r="J212" s="173">
        <f>BK212</f>
        <v>0</v>
      </c>
      <c r="K212" s="169"/>
      <c r="L212" s="174"/>
      <c r="M212" s="175"/>
      <c r="N212" s="176"/>
      <c r="O212" s="176"/>
      <c r="P212" s="177">
        <f>SUM(P213:P214)</f>
        <v>0</v>
      </c>
      <c r="Q212" s="176"/>
      <c r="R212" s="177">
        <f>SUM(R213:R214)</f>
        <v>0</v>
      </c>
      <c r="S212" s="176"/>
      <c r="T212" s="177">
        <f>SUM(T213:T214)</f>
        <v>0</v>
      </c>
      <c r="U212" s="178"/>
      <c r="AR212" s="179" t="s">
        <v>123</v>
      </c>
      <c r="AT212" s="180" t="s">
        <v>69</v>
      </c>
      <c r="AU212" s="180" t="s">
        <v>70</v>
      </c>
      <c r="AY212" s="179" t="s">
        <v>118</v>
      </c>
      <c r="BK212" s="181">
        <f>SUM(BK213:BK214)</f>
        <v>0</v>
      </c>
    </row>
    <row r="213" spans="1:65" s="2" customFormat="1" ht="33" customHeight="1">
      <c r="A213" s="30"/>
      <c r="B213" s="31"/>
      <c r="C213" s="182" t="s">
        <v>261</v>
      </c>
      <c r="D213" s="182" t="s">
        <v>119</v>
      </c>
      <c r="E213" s="183" t="s">
        <v>346</v>
      </c>
      <c r="F213" s="184" t="s">
        <v>347</v>
      </c>
      <c r="G213" s="185" t="s">
        <v>164</v>
      </c>
      <c r="H213" s="186">
        <v>4</v>
      </c>
      <c r="I213" s="187"/>
      <c r="J213" s="188">
        <f>ROUND(I213*H213,2)</f>
        <v>0</v>
      </c>
      <c r="K213" s="189"/>
      <c r="L213" s="35"/>
      <c r="M213" s="190" t="s">
        <v>1</v>
      </c>
      <c r="N213" s="191" t="s">
        <v>36</v>
      </c>
      <c r="O213" s="71"/>
      <c r="P213" s="192">
        <f>O213*H213</f>
        <v>0</v>
      </c>
      <c r="Q213" s="192">
        <v>0</v>
      </c>
      <c r="R213" s="192">
        <f>Q213*H213</f>
        <v>0</v>
      </c>
      <c r="S213" s="192">
        <v>0</v>
      </c>
      <c r="T213" s="192">
        <f>S213*H213</f>
        <v>0</v>
      </c>
      <c r="U213" s="193" t="s">
        <v>1</v>
      </c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94" t="s">
        <v>348</v>
      </c>
      <c r="AT213" s="194" t="s">
        <v>119</v>
      </c>
      <c r="AU213" s="194" t="s">
        <v>78</v>
      </c>
      <c r="AY213" s="13" t="s">
        <v>118</v>
      </c>
      <c r="BE213" s="195">
        <f>IF(N213="základná",J213,0)</f>
        <v>0</v>
      </c>
      <c r="BF213" s="195">
        <f>IF(N213="znížená",J213,0)</f>
        <v>0</v>
      </c>
      <c r="BG213" s="195">
        <f>IF(N213="zákl. prenesená",J213,0)</f>
        <v>0</v>
      </c>
      <c r="BH213" s="195">
        <f>IF(N213="zníž. prenesená",J213,0)</f>
        <v>0</v>
      </c>
      <c r="BI213" s="195">
        <f>IF(N213="nulová",J213,0)</f>
        <v>0</v>
      </c>
      <c r="BJ213" s="13" t="s">
        <v>124</v>
      </c>
      <c r="BK213" s="195">
        <f>ROUND(I213*H213,2)</f>
        <v>0</v>
      </c>
      <c r="BL213" s="13" t="s">
        <v>348</v>
      </c>
      <c r="BM213" s="194" t="s">
        <v>417</v>
      </c>
    </row>
    <row r="214" spans="1:65" s="2" customFormat="1" ht="24.15" customHeight="1">
      <c r="A214" s="30"/>
      <c r="B214" s="31"/>
      <c r="C214" s="182" t="s">
        <v>418</v>
      </c>
      <c r="D214" s="182" t="s">
        <v>119</v>
      </c>
      <c r="E214" s="183" t="s">
        <v>350</v>
      </c>
      <c r="F214" s="184" t="s">
        <v>351</v>
      </c>
      <c r="G214" s="185" t="s">
        <v>352</v>
      </c>
      <c r="H214" s="186">
        <v>1</v>
      </c>
      <c r="I214" s="187"/>
      <c r="J214" s="188">
        <f>ROUND(I214*H214,2)</f>
        <v>0</v>
      </c>
      <c r="K214" s="189"/>
      <c r="L214" s="35"/>
      <c r="M214" s="207" t="s">
        <v>1</v>
      </c>
      <c r="N214" s="208" t="s">
        <v>36</v>
      </c>
      <c r="O214" s="209"/>
      <c r="P214" s="210">
        <f>O214*H214</f>
        <v>0</v>
      </c>
      <c r="Q214" s="210">
        <v>0</v>
      </c>
      <c r="R214" s="210">
        <f>Q214*H214</f>
        <v>0</v>
      </c>
      <c r="S214" s="210">
        <v>0</v>
      </c>
      <c r="T214" s="210">
        <f>S214*H214</f>
        <v>0</v>
      </c>
      <c r="U214" s="211" t="s">
        <v>1</v>
      </c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94" t="s">
        <v>348</v>
      </c>
      <c r="AT214" s="194" t="s">
        <v>119</v>
      </c>
      <c r="AU214" s="194" t="s">
        <v>78</v>
      </c>
      <c r="AY214" s="13" t="s">
        <v>118</v>
      </c>
      <c r="BE214" s="195">
        <f>IF(N214="základná",J214,0)</f>
        <v>0</v>
      </c>
      <c r="BF214" s="195">
        <f>IF(N214="znížená",J214,0)</f>
        <v>0</v>
      </c>
      <c r="BG214" s="195">
        <f>IF(N214="zákl. prenesená",J214,0)</f>
        <v>0</v>
      </c>
      <c r="BH214" s="195">
        <f>IF(N214="zníž. prenesená",J214,0)</f>
        <v>0</v>
      </c>
      <c r="BI214" s="195">
        <f>IF(N214="nulová",J214,0)</f>
        <v>0</v>
      </c>
      <c r="BJ214" s="13" t="s">
        <v>124</v>
      </c>
      <c r="BK214" s="195">
        <f>ROUND(I214*H214,2)</f>
        <v>0</v>
      </c>
      <c r="BL214" s="13" t="s">
        <v>348</v>
      </c>
      <c r="BM214" s="194" t="s">
        <v>419</v>
      </c>
    </row>
    <row r="215" spans="1:65" s="2" customFormat="1" ht="6.9" customHeight="1">
      <c r="A215" s="30"/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35"/>
      <c r="M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</row>
  </sheetData>
  <sheetProtection algorithmName="SHA-512" hashValue="jTsfoYuyxMk1DPVQ+2K5lYLKmWze1R2mtP8lIOHPijHlhlhRrkYXabjNVdBJbuIswkp4YZNsPEUHO8c/NKStVA==" saltValue="c/pM4mCQuhP0IBPv7Cv02GXVmA5CZbRGHbHm+u8qjxNl8fU2EDZhCAEDQuhUul3uylqt1Il6d4oySvu7DvPwZA==" spinCount="100000" sheet="1" objects="1" scenarios="1" formatColumns="0" formatRows="0" autoFilter="0"/>
  <autoFilter ref="C126:K214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3"/>
  <sheetViews>
    <sheetView showGridLines="0" tabSelected="1" topLeftCell="A124" workbookViewId="0">
      <selection activeCell="I135" sqref="I13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1" width="14.140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AT2" s="13" t="s">
        <v>85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6"/>
      <c r="AT3" s="13" t="s">
        <v>78</v>
      </c>
    </row>
    <row r="4" spans="1:46" s="1" customFormat="1" ht="24.9" customHeight="1">
      <c r="B4" s="16"/>
      <c r="D4" s="110" t="s">
        <v>86</v>
      </c>
      <c r="L4" s="16"/>
      <c r="M4" s="111" t="s">
        <v>9</v>
      </c>
      <c r="AT4" s="13" t="s">
        <v>4</v>
      </c>
    </row>
    <row r="5" spans="1:46" s="1" customFormat="1" ht="6.9" customHeight="1">
      <c r="B5" s="16"/>
      <c r="L5" s="16"/>
    </row>
    <row r="6" spans="1:46" s="1" customFormat="1" ht="12" customHeight="1">
      <c r="B6" s="16"/>
      <c r="D6" s="112" t="s">
        <v>15</v>
      </c>
      <c r="L6" s="16"/>
    </row>
    <row r="7" spans="1:46" s="1" customFormat="1" ht="16.5" customHeight="1">
      <c r="B7" s="16"/>
      <c r="E7" s="256" t="str">
        <f>'Rekapitulácia stavby'!K6</f>
        <v>LC Šumiac-Kráľová hoľa</v>
      </c>
      <c r="F7" s="257"/>
      <c r="G7" s="257"/>
      <c r="H7" s="257"/>
      <c r="L7" s="16"/>
    </row>
    <row r="8" spans="1:46" s="2" customFormat="1" ht="12" customHeight="1">
      <c r="A8" s="30"/>
      <c r="B8" s="35"/>
      <c r="C8" s="30"/>
      <c r="D8" s="112" t="s">
        <v>87</v>
      </c>
      <c r="E8" s="30"/>
      <c r="F8" s="30"/>
      <c r="G8" s="30"/>
      <c r="H8" s="30"/>
      <c r="I8" s="30"/>
      <c r="J8" s="30"/>
      <c r="K8" s="30"/>
      <c r="L8" s="5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5"/>
      <c r="C9" s="30"/>
      <c r="D9" s="30"/>
      <c r="E9" s="258" t="s">
        <v>420</v>
      </c>
      <c r="F9" s="259"/>
      <c r="G9" s="259"/>
      <c r="H9" s="259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2" t="s">
        <v>17</v>
      </c>
      <c r="E11" s="30"/>
      <c r="F11" s="113" t="s">
        <v>1</v>
      </c>
      <c r="G11" s="30"/>
      <c r="H11" s="30"/>
      <c r="I11" s="112" t="s">
        <v>18</v>
      </c>
      <c r="J11" s="113" t="s">
        <v>1</v>
      </c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2" t="s">
        <v>19</v>
      </c>
      <c r="E12" s="30"/>
      <c r="F12" s="113" t="s">
        <v>20</v>
      </c>
      <c r="G12" s="30"/>
      <c r="H12" s="30"/>
      <c r="I12" s="112" t="s">
        <v>21</v>
      </c>
      <c r="J12" s="114">
        <f>'Rekapitulácia stavby'!AN8</f>
        <v>45504</v>
      </c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2" t="s">
        <v>22</v>
      </c>
      <c r="E14" s="30"/>
      <c r="F14" s="30"/>
      <c r="G14" s="30"/>
      <c r="H14" s="30"/>
      <c r="I14" s="112" t="s">
        <v>23</v>
      </c>
      <c r="J14" s="113" t="str">
        <f>IF('Rekapitulácia stavby'!AN10="","",'Rekapitulácia stavby'!AN10)</f>
        <v/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3" t="str">
        <f>IF('Rekapitulácia stavby'!E11="","",'Rekapitulácia stavby'!E11)</f>
        <v xml:space="preserve"> </v>
      </c>
      <c r="F15" s="30"/>
      <c r="G15" s="30"/>
      <c r="H15" s="30"/>
      <c r="I15" s="112" t="s">
        <v>24</v>
      </c>
      <c r="J15" s="113" t="str">
        <f>IF('Rekapitulácia stavby'!AN11="","",'Rekapitulácia stavby'!AN11)</f>
        <v/>
      </c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2" t="s">
        <v>25</v>
      </c>
      <c r="E17" s="30"/>
      <c r="F17" s="30"/>
      <c r="G17" s="30"/>
      <c r="H17" s="30"/>
      <c r="I17" s="112" t="s">
        <v>23</v>
      </c>
      <c r="J17" s="26" t="str">
        <f>'Rekapitulácia stavby'!AN13</f>
        <v>Vyplň údaj</v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60" t="str">
        <f>'Rekapitulácia stavby'!E14</f>
        <v>Vyplň údaj</v>
      </c>
      <c r="F18" s="261"/>
      <c r="G18" s="261"/>
      <c r="H18" s="261"/>
      <c r="I18" s="112" t="s">
        <v>24</v>
      </c>
      <c r="J18" s="26" t="str">
        <f>'Rekapitulácia stavby'!AN14</f>
        <v>Vyplň údaj</v>
      </c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2" t="s">
        <v>27</v>
      </c>
      <c r="E20" s="30"/>
      <c r="F20" s="30"/>
      <c r="G20" s="30"/>
      <c r="H20" s="30"/>
      <c r="I20" s="112" t="s">
        <v>23</v>
      </c>
      <c r="J20" s="113" t="str">
        <f>IF('Rekapitulácia stavby'!AN16="","",'Rekapitulácia stavby'!AN16)</f>
        <v/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3" t="str">
        <f>IF('Rekapitulácia stavby'!E17="","",'Rekapitulácia stavby'!E17)</f>
        <v xml:space="preserve"> </v>
      </c>
      <c r="F21" s="30"/>
      <c r="G21" s="30"/>
      <c r="H21" s="30"/>
      <c r="I21" s="112" t="s">
        <v>24</v>
      </c>
      <c r="J21" s="113" t="str">
        <f>IF('Rekapitulácia stavby'!AN17="","",'Rekapitulácia stavby'!AN17)</f>
        <v/>
      </c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2" t="s">
        <v>28</v>
      </c>
      <c r="E23" s="30"/>
      <c r="F23" s="30"/>
      <c r="G23" s="30"/>
      <c r="H23" s="30"/>
      <c r="I23" s="112" t="s">
        <v>23</v>
      </c>
      <c r="J23" s="113" t="str">
        <f>IF('Rekapitulácia stavby'!AN19="","",'Rekapitulácia stavby'!AN19)</f>
        <v/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3" t="str">
        <f>IF('Rekapitulácia stavby'!E20="","",'Rekapitulácia stavby'!E20)</f>
        <v xml:space="preserve"> </v>
      </c>
      <c r="F24" s="30"/>
      <c r="G24" s="30"/>
      <c r="H24" s="30"/>
      <c r="I24" s="112" t="s">
        <v>24</v>
      </c>
      <c r="J24" s="113" t="str">
        <f>IF('Rekapitulácia stavby'!AN20="","",'Rekapitulácia stavby'!AN20)</f>
        <v/>
      </c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2" t="s">
        <v>29</v>
      </c>
      <c r="E26" s="30"/>
      <c r="F26" s="30"/>
      <c r="G26" s="30"/>
      <c r="H26" s="30"/>
      <c r="I26" s="30"/>
      <c r="J26" s="30"/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5"/>
      <c r="B27" s="116"/>
      <c r="C27" s="115"/>
      <c r="D27" s="115"/>
      <c r="E27" s="262" t="s">
        <v>1</v>
      </c>
      <c r="F27" s="262"/>
      <c r="G27" s="262"/>
      <c r="H27" s="26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5"/>
      <c r="C29" s="30"/>
      <c r="D29" s="118"/>
      <c r="E29" s="118"/>
      <c r="F29" s="118"/>
      <c r="G29" s="118"/>
      <c r="H29" s="118"/>
      <c r="I29" s="118"/>
      <c r="J29" s="118"/>
      <c r="K29" s="118"/>
      <c r="L29" s="5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9" t="s">
        <v>30</v>
      </c>
      <c r="E30" s="30"/>
      <c r="F30" s="30"/>
      <c r="G30" s="30"/>
      <c r="H30" s="30"/>
      <c r="I30" s="30"/>
      <c r="J30" s="120">
        <f>ROUND(J126, 2)</f>
        <v>0</v>
      </c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5"/>
      <c r="C31" s="30"/>
      <c r="D31" s="118"/>
      <c r="E31" s="118"/>
      <c r="F31" s="118"/>
      <c r="G31" s="118"/>
      <c r="H31" s="118"/>
      <c r="I31" s="118"/>
      <c r="J31" s="118"/>
      <c r="K31" s="118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5"/>
      <c r="C32" s="30"/>
      <c r="D32" s="30"/>
      <c r="E32" s="30"/>
      <c r="F32" s="121" t="s">
        <v>32</v>
      </c>
      <c r="G32" s="30"/>
      <c r="H32" s="30"/>
      <c r="I32" s="121" t="s">
        <v>31</v>
      </c>
      <c r="J32" s="121" t="s">
        <v>33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5"/>
      <c r="C33" s="30"/>
      <c r="D33" s="122" t="s">
        <v>34</v>
      </c>
      <c r="E33" s="123" t="s">
        <v>35</v>
      </c>
      <c r="F33" s="124">
        <f>ROUND((SUM(BE126:BE192)),  2)</f>
        <v>0</v>
      </c>
      <c r="G33" s="125"/>
      <c r="H33" s="125"/>
      <c r="I33" s="126">
        <v>0.2</v>
      </c>
      <c r="J33" s="124">
        <f>ROUND(((SUM(BE126:BE192))*I33),  2)</f>
        <v>0</v>
      </c>
      <c r="K33" s="30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5"/>
      <c r="C34" s="30"/>
      <c r="D34" s="30"/>
      <c r="E34" s="123" t="s">
        <v>36</v>
      </c>
      <c r="F34" s="124">
        <f>ROUND((SUM(BF126:BF192)),  2)</f>
        <v>0</v>
      </c>
      <c r="G34" s="125"/>
      <c r="H34" s="125"/>
      <c r="I34" s="126">
        <v>0.2</v>
      </c>
      <c r="J34" s="124">
        <f>ROUND(((SUM(BF126:BF192))*I34),  2)</f>
        <v>0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5"/>
      <c r="C35" s="30"/>
      <c r="D35" s="30"/>
      <c r="E35" s="112" t="s">
        <v>37</v>
      </c>
      <c r="F35" s="127">
        <f>ROUND((SUM(BG126:BG192)),  2)</f>
        <v>0</v>
      </c>
      <c r="G35" s="30"/>
      <c r="H35" s="30"/>
      <c r="I35" s="128">
        <v>0.2</v>
      </c>
      <c r="J35" s="127">
        <f>0</f>
        <v>0</v>
      </c>
      <c r="K35" s="30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5"/>
      <c r="C36" s="30"/>
      <c r="D36" s="30"/>
      <c r="E36" s="112" t="s">
        <v>38</v>
      </c>
      <c r="F36" s="127">
        <f>ROUND((SUM(BH126:BH192)),  2)</f>
        <v>0</v>
      </c>
      <c r="G36" s="30"/>
      <c r="H36" s="30"/>
      <c r="I36" s="128">
        <v>0.2</v>
      </c>
      <c r="J36" s="127">
        <f>0</f>
        <v>0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5"/>
      <c r="C37" s="30"/>
      <c r="D37" s="30"/>
      <c r="E37" s="123" t="s">
        <v>39</v>
      </c>
      <c r="F37" s="124">
        <f>ROUND((SUM(BI126:BI192)),  2)</f>
        <v>0</v>
      </c>
      <c r="G37" s="125"/>
      <c r="H37" s="125"/>
      <c r="I37" s="126">
        <v>0</v>
      </c>
      <c r="J37" s="124">
        <f>0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9"/>
      <c r="D39" s="130" t="s">
        <v>40</v>
      </c>
      <c r="E39" s="131"/>
      <c r="F39" s="131"/>
      <c r="G39" s="132" t="s">
        <v>41</v>
      </c>
      <c r="H39" s="133" t="s">
        <v>42</v>
      </c>
      <c r="I39" s="131"/>
      <c r="J39" s="134">
        <f>SUM(J30:J37)</f>
        <v>0</v>
      </c>
      <c r="K39" s="135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16"/>
      <c r="L41" s="16"/>
    </row>
    <row r="42" spans="1:31" s="1" customFormat="1" ht="14.4" customHeight="1">
      <c r="B42" s="16"/>
      <c r="L42" s="16"/>
    </row>
    <row r="43" spans="1:31" s="1" customFormat="1" ht="14.4" customHeight="1">
      <c r="B43" s="16"/>
      <c r="L43" s="16"/>
    </row>
    <row r="44" spans="1:31" s="1" customFormat="1" ht="14.4" customHeight="1">
      <c r="B44" s="16"/>
      <c r="L44" s="16"/>
    </row>
    <row r="45" spans="1:31" s="1" customFormat="1" ht="14.4" customHeight="1">
      <c r="B45" s="16"/>
      <c r="L45" s="16"/>
    </row>
    <row r="46" spans="1:31" s="1" customFormat="1" ht="14.4" customHeight="1">
      <c r="B46" s="16"/>
      <c r="L46" s="16"/>
    </row>
    <row r="47" spans="1:31" s="1" customFormat="1" ht="14.4" customHeight="1">
      <c r="B47" s="16"/>
      <c r="L47" s="16"/>
    </row>
    <row r="48" spans="1:31" s="1" customFormat="1" ht="14.4" customHeight="1">
      <c r="B48" s="16"/>
      <c r="L48" s="16"/>
    </row>
    <row r="49" spans="1:31" s="1" customFormat="1" ht="14.4" customHeight="1">
      <c r="B49" s="16"/>
      <c r="L49" s="16"/>
    </row>
    <row r="50" spans="1:31" s="2" customFormat="1" ht="14.4" customHeight="1">
      <c r="B50" s="51"/>
      <c r="D50" s="136" t="s">
        <v>43</v>
      </c>
      <c r="E50" s="137"/>
      <c r="F50" s="137"/>
      <c r="G50" s="136" t="s">
        <v>44</v>
      </c>
      <c r="H50" s="137"/>
      <c r="I50" s="137"/>
      <c r="J50" s="137"/>
      <c r="K50" s="137"/>
      <c r="L50" s="51"/>
    </row>
    <row r="51" spans="1:31" ht="10.199999999999999">
      <c r="B51" s="16"/>
      <c r="L51" s="16"/>
    </row>
    <row r="52" spans="1:31" ht="10.199999999999999">
      <c r="B52" s="16"/>
      <c r="L52" s="16"/>
    </row>
    <row r="53" spans="1:31" ht="10.199999999999999">
      <c r="B53" s="16"/>
      <c r="L53" s="16"/>
    </row>
    <row r="54" spans="1:31" ht="10.199999999999999">
      <c r="B54" s="16"/>
      <c r="L54" s="16"/>
    </row>
    <row r="55" spans="1:31" ht="10.199999999999999">
      <c r="B55" s="16"/>
      <c r="L55" s="16"/>
    </row>
    <row r="56" spans="1:31" ht="10.199999999999999">
      <c r="B56" s="16"/>
      <c r="L56" s="16"/>
    </row>
    <row r="57" spans="1:31" ht="10.199999999999999">
      <c r="B57" s="16"/>
      <c r="L57" s="16"/>
    </row>
    <row r="58" spans="1:31" ht="10.199999999999999">
      <c r="B58" s="16"/>
      <c r="L58" s="16"/>
    </row>
    <row r="59" spans="1:31" ht="10.199999999999999">
      <c r="B59" s="16"/>
      <c r="L59" s="16"/>
    </row>
    <row r="60" spans="1:31" ht="10.199999999999999">
      <c r="B60" s="16"/>
      <c r="L60" s="16"/>
    </row>
    <row r="61" spans="1:31" s="2" customFormat="1" ht="13.2">
      <c r="A61" s="30"/>
      <c r="B61" s="35"/>
      <c r="C61" s="30"/>
      <c r="D61" s="138" t="s">
        <v>45</v>
      </c>
      <c r="E61" s="139"/>
      <c r="F61" s="140" t="s">
        <v>46</v>
      </c>
      <c r="G61" s="138" t="s">
        <v>45</v>
      </c>
      <c r="H61" s="139"/>
      <c r="I61" s="139"/>
      <c r="J61" s="141" t="s">
        <v>46</v>
      </c>
      <c r="K61" s="139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16"/>
      <c r="L62" s="16"/>
    </row>
    <row r="63" spans="1:31" ht="10.199999999999999">
      <c r="B63" s="16"/>
      <c r="L63" s="16"/>
    </row>
    <row r="64" spans="1:31" ht="10.199999999999999">
      <c r="B64" s="16"/>
      <c r="L64" s="16"/>
    </row>
    <row r="65" spans="1:31" s="2" customFormat="1" ht="13.2">
      <c r="A65" s="30"/>
      <c r="B65" s="35"/>
      <c r="C65" s="30"/>
      <c r="D65" s="136" t="s">
        <v>47</v>
      </c>
      <c r="E65" s="142"/>
      <c r="F65" s="142"/>
      <c r="G65" s="136" t="s">
        <v>48</v>
      </c>
      <c r="H65" s="142"/>
      <c r="I65" s="142"/>
      <c r="J65" s="142"/>
      <c r="K65" s="142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16"/>
      <c r="L66" s="16"/>
    </row>
    <row r="67" spans="1:31" ht="10.199999999999999">
      <c r="B67" s="16"/>
      <c r="L67" s="16"/>
    </row>
    <row r="68" spans="1:31" ht="10.199999999999999">
      <c r="B68" s="16"/>
      <c r="L68" s="16"/>
    </row>
    <row r="69" spans="1:31" ht="10.199999999999999">
      <c r="B69" s="16"/>
      <c r="L69" s="16"/>
    </row>
    <row r="70" spans="1:31" ht="10.199999999999999">
      <c r="B70" s="16"/>
      <c r="L70" s="16"/>
    </row>
    <row r="71" spans="1:31" ht="10.199999999999999">
      <c r="B71" s="16"/>
      <c r="L71" s="16"/>
    </row>
    <row r="72" spans="1:31" ht="10.199999999999999">
      <c r="B72" s="16"/>
      <c r="L72" s="16"/>
    </row>
    <row r="73" spans="1:31" ht="10.199999999999999">
      <c r="B73" s="16"/>
      <c r="L73" s="16"/>
    </row>
    <row r="74" spans="1:31" ht="10.199999999999999">
      <c r="B74" s="16"/>
      <c r="L74" s="16"/>
    </row>
    <row r="75" spans="1:31" ht="10.199999999999999">
      <c r="B75" s="16"/>
      <c r="L75" s="16"/>
    </row>
    <row r="76" spans="1:31" s="2" customFormat="1" ht="13.2">
      <c r="A76" s="30"/>
      <c r="B76" s="35"/>
      <c r="C76" s="30"/>
      <c r="D76" s="138" t="s">
        <v>45</v>
      </c>
      <c r="E76" s="139"/>
      <c r="F76" s="140" t="s">
        <v>46</v>
      </c>
      <c r="G76" s="138" t="s">
        <v>45</v>
      </c>
      <c r="H76" s="139"/>
      <c r="I76" s="139"/>
      <c r="J76" s="141" t="s">
        <v>46</v>
      </c>
      <c r="K76" s="139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143"/>
      <c r="C77" s="144"/>
      <c r="D77" s="144"/>
      <c r="E77" s="144"/>
      <c r="F77" s="144"/>
      <c r="G77" s="144"/>
      <c r="H77" s="144"/>
      <c r="I77" s="144"/>
      <c r="J77" s="144"/>
      <c r="K77" s="144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hidden="1" customHeight="1">
      <c r="A81" s="30"/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hidden="1" customHeight="1">
      <c r="A82" s="30"/>
      <c r="B82" s="31"/>
      <c r="C82" s="19" t="s">
        <v>89</v>
      </c>
      <c r="D82" s="32"/>
      <c r="E82" s="32"/>
      <c r="F82" s="32"/>
      <c r="G82" s="32"/>
      <c r="H82" s="32"/>
      <c r="I82" s="32"/>
      <c r="J82" s="32"/>
      <c r="K82" s="32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hidden="1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15</v>
      </c>
      <c r="D84" s="32"/>
      <c r="E84" s="32"/>
      <c r="F84" s="32"/>
      <c r="G84" s="32"/>
      <c r="H84" s="32"/>
      <c r="I84" s="32"/>
      <c r="J84" s="32"/>
      <c r="K84" s="32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2"/>
      <c r="D85" s="32"/>
      <c r="E85" s="263" t="str">
        <f>E7</f>
        <v>LC Šumiac-Kráľová hoľa</v>
      </c>
      <c r="F85" s="264"/>
      <c r="G85" s="264"/>
      <c r="H85" s="264"/>
      <c r="I85" s="32"/>
      <c r="J85" s="32"/>
      <c r="K85" s="32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87</v>
      </c>
      <c r="D86" s="32"/>
      <c r="E86" s="32"/>
      <c r="F86" s="32"/>
      <c r="G86" s="32"/>
      <c r="H86" s="32"/>
      <c r="I86" s="32"/>
      <c r="J86" s="32"/>
      <c r="K86" s="32"/>
      <c r="L86" s="5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hidden="1" customHeight="1">
      <c r="A87" s="30"/>
      <c r="B87" s="31"/>
      <c r="C87" s="32"/>
      <c r="D87" s="32"/>
      <c r="E87" s="234" t="str">
        <f>E9</f>
        <v xml:space="preserve">1. etapa, - SO 03 Lesná odvozná cesta km 3,14224 - 3,63810 </v>
      </c>
      <c r="F87" s="265"/>
      <c r="G87" s="265"/>
      <c r="H87" s="265"/>
      <c r="I87" s="32"/>
      <c r="J87" s="32"/>
      <c r="K87" s="32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hidden="1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19</v>
      </c>
      <c r="D89" s="32"/>
      <c r="E89" s="32"/>
      <c r="F89" s="23" t="str">
        <f>F12</f>
        <v xml:space="preserve"> </v>
      </c>
      <c r="G89" s="32"/>
      <c r="H89" s="32"/>
      <c r="I89" s="25" t="s">
        <v>21</v>
      </c>
      <c r="J89" s="66">
        <f>IF(J12="","",J12)</f>
        <v>45504</v>
      </c>
      <c r="K89" s="32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hidden="1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hidden="1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hidden="1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28</v>
      </c>
      <c r="J92" s="28" t="str">
        <f>E24</f>
        <v xml:space="preserve"> </v>
      </c>
      <c r="K92" s="32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47" t="s">
        <v>90</v>
      </c>
      <c r="D94" s="148"/>
      <c r="E94" s="148"/>
      <c r="F94" s="148"/>
      <c r="G94" s="148"/>
      <c r="H94" s="148"/>
      <c r="I94" s="148"/>
      <c r="J94" s="149" t="s">
        <v>91</v>
      </c>
      <c r="K94" s="148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hidden="1" customHeight="1">
      <c r="A96" s="30"/>
      <c r="B96" s="31"/>
      <c r="C96" s="150" t="s">
        <v>92</v>
      </c>
      <c r="D96" s="32"/>
      <c r="E96" s="32"/>
      <c r="F96" s="32"/>
      <c r="G96" s="32"/>
      <c r="H96" s="32"/>
      <c r="I96" s="32"/>
      <c r="J96" s="84">
        <f>J126</f>
        <v>0</v>
      </c>
      <c r="K96" s="32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93</v>
      </c>
    </row>
    <row r="97" spans="1:31" s="9" customFormat="1" ht="24.9" hidden="1" customHeight="1">
      <c r="B97" s="151"/>
      <c r="C97" s="152"/>
      <c r="D97" s="153" t="s">
        <v>94</v>
      </c>
      <c r="E97" s="154"/>
      <c r="F97" s="154"/>
      <c r="G97" s="154"/>
      <c r="H97" s="154"/>
      <c r="I97" s="154"/>
      <c r="J97" s="155">
        <f>J127</f>
        <v>0</v>
      </c>
      <c r="K97" s="152"/>
      <c r="L97" s="156"/>
    </row>
    <row r="98" spans="1:31" s="9" customFormat="1" ht="24.9" hidden="1" customHeight="1">
      <c r="B98" s="151"/>
      <c r="C98" s="152"/>
      <c r="D98" s="153" t="s">
        <v>95</v>
      </c>
      <c r="E98" s="154"/>
      <c r="F98" s="154"/>
      <c r="G98" s="154"/>
      <c r="H98" s="154"/>
      <c r="I98" s="154"/>
      <c r="J98" s="155">
        <f>J140</f>
        <v>0</v>
      </c>
      <c r="K98" s="152"/>
      <c r="L98" s="156"/>
    </row>
    <row r="99" spans="1:31" s="9" customFormat="1" ht="24.9" hidden="1" customHeight="1">
      <c r="B99" s="151"/>
      <c r="C99" s="152"/>
      <c r="D99" s="153" t="s">
        <v>96</v>
      </c>
      <c r="E99" s="154"/>
      <c r="F99" s="154"/>
      <c r="G99" s="154"/>
      <c r="H99" s="154"/>
      <c r="I99" s="154"/>
      <c r="J99" s="155">
        <f>J144</f>
        <v>0</v>
      </c>
      <c r="K99" s="152"/>
      <c r="L99" s="156"/>
    </row>
    <row r="100" spans="1:31" s="9" customFormat="1" ht="24.9" hidden="1" customHeight="1">
      <c r="B100" s="151"/>
      <c r="C100" s="152"/>
      <c r="D100" s="153" t="s">
        <v>97</v>
      </c>
      <c r="E100" s="154"/>
      <c r="F100" s="154"/>
      <c r="G100" s="154"/>
      <c r="H100" s="154"/>
      <c r="I100" s="154"/>
      <c r="J100" s="155">
        <f>J148</f>
        <v>0</v>
      </c>
      <c r="K100" s="152"/>
      <c r="L100" s="156"/>
    </row>
    <row r="101" spans="1:31" s="9" customFormat="1" ht="24.9" hidden="1" customHeight="1">
      <c r="B101" s="151"/>
      <c r="C101" s="152"/>
      <c r="D101" s="153" t="s">
        <v>98</v>
      </c>
      <c r="E101" s="154"/>
      <c r="F101" s="154"/>
      <c r="G101" s="154"/>
      <c r="H101" s="154"/>
      <c r="I101" s="154"/>
      <c r="J101" s="155">
        <f>J163</f>
        <v>0</v>
      </c>
      <c r="K101" s="152"/>
      <c r="L101" s="156"/>
    </row>
    <row r="102" spans="1:31" s="9" customFormat="1" ht="24.9" hidden="1" customHeight="1">
      <c r="B102" s="151"/>
      <c r="C102" s="152"/>
      <c r="D102" s="153" t="s">
        <v>99</v>
      </c>
      <c r="E102" s="154"/>
      <c r="F102" s="154"/>
      <c r="G102" s="154"/>
      <c r="H102" s="154"/>
      <c r="I102" s="154"/>
      <c r="J102" s="155">
        <f>J167</f>
        <v>0</v>
      </c>
      <c r="K102" s="152"/>
      <c r="L102" s="156"/>
    </row>
    <row r="103" spans="1:31" s="9" customFormat="1" ht="24.9" hidden="1" customHeight="1">
      <c r="B103" s="151"/>
      <c r="C103" s="152"/>
      <c r="D103" s="153" t="s">
        <v>100</v>
      </c>
      <c r="E103" s="154"/>
      <c r="F103" s="154"/>
      <c r="G103" s="154"/>
      <c r="H103" s="154"/>
      <c r="I103" s="154"/>
      <c r="J103" s="155">
        <f>J170</f>
        <v>0</v>
      </c>
      <c r="K103" s="152"/>
      <c r="L103" s="156"/>
    </row>
    <row r="104" spans="1:31" s="9" customFormat="1" ht="24.9" hidden="1" customHeight="1">
      <c r="B104" s="151"/>
      <c r="C104" s="152"/>
      <c r="D104" s="153" t="s">
        <v>101</v>
      </c>
      <c r="E104" s="154"/>
      <c r="F104" s="154"/>
      <c r="G104" s="154"/>
      <c r="H104" s="154"/>
      <c r="I104" s="154"/>
      <c r="J104" s="155">
        <f>J185</f>
        <v>0</v>
      </c>
      <c r="K104" s="152"/>
      <c r="L104" s="156"/>
    </row>
    <row r="105" spans="1:31" s="9" customFormat="1" ht="24.9" hidden="1" customHeight="1">
      <c r="B105" s="151"/>
      <c r="C105" s="152"/>
      <c r="D105" s="153" t="s">
        <v>102</v>
      </c>
      <c r="E105" s="154"/>
      <c r="F105" s="154"/>
      <c r="G105" s="154"/>
      <c r="H105" s="154"/>
      <c r="I105" s="154"/>
      <c r="J105" s="155">
        <f>J187</f>
        <v>0</v>
      </c>
      <c r="K105" s="152"/>
      <c r="L105" s="156"/>
    </row>
    <row r="106" spans="1:31" s="9" customFormat="1" ht="24.9" hidden="1" customHeight="1">
      <c r="B106" s="151"/>
      <c r="C106" s="152"/>
      <c r="D106" s="153" t="s">
        <v>103</v>
      </c>
      <c r="E106" s="154"/>
      <c r="F106" s="154"/>
      <c r="G106" s="154"/>
      <c r="H106" s="154"/>
      <c r="I106" s="154"/>
      <c r="J106" s="155">
        <f>J190</f>
        <v>0</v>
      </c>
      <c r="K106" s="152"/>
      <c r="L106" s="156"/>
    </row>
    <row r="107" spans="1:31" s="2" customFormat="1" ht="21.75" hidden="1" customHeight="1">
      <c r="A107" s="30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5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" hidden="1" customHeight="1">
      <c r="A108" s="30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ht="10.199999999999999" hidden="1"/>
    <row r="110" spans="1:31" ht="10.199999999999999" hidden="1"/>
    <row r="111" spans="1:31" ht="10.199999999999999" hidden="1"/>
    <row r="112" spans="1:31" s="2" customFormat="1" ht="6.9" customHeight="1">
      <c r="A112" s="30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4.9" customHeight="1">
      <c r="A113" s="30"/>
      <c r="B113" s="31"/>
      <c r="C113" s="19" t="s">
        <v>104</v>
      </c>
      <c r="D113" s="32"/>
      <c r="E113" s="32"/>
      <c r="F113" s="32"/>
      <c r="G113" s="32"/>
      <c r="H113" s="32"/>
      <c r="I113" s="32"/>
      <c r="J113" s="32"/>
      <c r="K113" s="32"/>
      <c r="L113" s="5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5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15</v>
      </c>
      <c r="D115" s="32"/>
      <c r="E115" s="32"/>
      <c r="F115" s="32"/>
      <c r="G115" s="32"/>
      <c r="H115" s="32"/>
      <c r="I115" s="32"/>
      <c r="J115" s="32"/>
      <c r="K115" s="32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2"/>
      <c r="D116" s="32"/>
      <c r="E116" s="263" t="str">
        <f>E7</f>
        <v>LC Šumiac-Kráľová hoľa</v>
      </c>
      <c r="F116" s="264"/>
      <c r="G116" s="264"/>
      <c r="H116" s="264"/>
      <c r="I116" s="32"/>
      <c r="J116" s="32"/>
      <c r="K116" s="32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5" t="s">
        <v>87</v>
      </c>
      <c r="D117" s="32"/>
      <c r="E117" s="32"/>
      <c r="F117" s="32"/>
      <c r="G117" s="32"/>
      <c r="H117" s="32"/>
      <c r="I117" s="32"/>
      <c r="J117" s="32"/>
      <c r="K117" s="32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30" customHeight="1">
      <c r="A118" s="30"/>
      <c r="B118" s="31"/>
      <c r="C118" s="32"/>
      <c r="D118" s="32"/>
      <c r="E118" s="234" t="str">
        <f>E9</f>
        <v xml:space="preserve">1. etapa, - SO 03 Lesná odvozná cesta km 3,14224 - 3,63810 </v>
      </c>
      <c r="F118" s="265"/>
      <c r="G118" s="265"/>
      <c r="H118" s="265"/>
      <c r="I118" s="32"/>
      <c r="J118" s="32"/>
      <c r="K118" s="32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" customHeight="1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5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2" customHeight="1">
      <c r="A120" s="30"/>
      <c r="B120" s="31"/>
      <c r="C120" s="25" t="s">
        <v>19</v>
      </c>
      <c r="D120" s="32"/>
      <c r="E120" s="32"/>
      <c r="F120" s="23" t="str">
        <f>F12</f>
        <v xml:space="preserve"> </v>
      </c>
      <c r="G120" s="32"/>
      <c r="H120" s="32"/>
      <c r="I120" s="25" t="s">
        <v>21</v>
      </c>
      <c r="J120" s="66">
        <f>IF(J12="","",J12)</f>
        <v>45504</v>
      </c>
      <c r="K120" s="32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6.9" customHeight="1">
      <c r="A121" s="30"/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15" customHeight="1">
      <c r="A122" s="30"/>
      <c r="B122" s="31"/>
      <c r="C122" s="25" t="s">
        <v>22</v>
      </c>
      <c r="D122" s="32"/>
      <c r="E122" s="32"/>
      <c r="F122" s="23" t="str">
        <f>E15</f>
        <v xml:space="preserve"> </v>
      </c>
      <c r="G122" s="32"/>
      <c r="H122" s="32"/>
      <c r="I122" s="25" t="s">
        <v>27</v>
      </c>
      <c r="J122" s="28" t="str">
        <f>E21</f>
        <v xml:space="preserve"> </v>
      </c>
      <c r="K122" s="32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5.15" customHeight="1">
      <c r="A123" s="30"/>
      <c r="B123" s="31"/>
      <c r="C123" s="25" t="s">
        <v>25</v>
      </c>
      <c r="D123" s="32"/>
      <c r="E123" s="32"/>
      <c r="F123" s="23" t="str">
        <f>IF(E18="","",E18)</f>
        <v>Vyplň údaj</v>
      </c>
      <c r="G123" s="32"/>
      <c r="H123" s="32"/>
      <c r="I123" s="25" t="s">
        <v>28</v>
      </c>
      <c r="J123" s="28" t="str">
        <f>E24</f>
        <v xml:space="preserve"> </v>
      </c>
      <c r="K123" s="32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2" customFormat="1" ht="10.35" customHeight="1">
      <c r="A124" s="30"/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5" s="10" customFormat="1" ht="29.25" customHeight="1">
      <c r="A125" s="157"/>
      <c r="B125" s="158"/>
      <c r="C125" s="159" t="s">
        <v>105</v>
      </c>
      <c r="D125" s="160" t="s">
        <v>55</v>
      </c>
      <c r="E125" s="160" t="s">
        <v>51</v>
      </c>
      <c r="F125" s="160" t="s">
        <v>52</v>
      </c>
      <c r="G125" s="160" t="s">
        <v>106</v>
      </c>
      <c r="H125" s="160" t="s">
        <v>107</v>
      </c>
      <c r="I125" s="160" t="s">
        <v>108</v>
      </c>
      <c r="J125" s="161" t="s">
        <v>91</v>
      </c>
      <c r="K125" s="162" t="s">
        <v>109</v>
      </c>
      <c r="L125" s="163"/>
      <c r="M125" s="75" t="s">
        <v>1</v>
      </c>
      <c r="N125" s="76" t="s">
        <v>34</v>
      </c>
      <c r="O125" s="76" t="s">
        <v>110</v>
      </c>
      <c r="P125" s="76" t="s">
        <v>111</v>
      </c>
      <c r="Q125" s="76" t="s">
        <v>112</v>
      </c>
      <c r="R125" s="76" t="s">
        <v>113</v>
      </c>
      <c r="S125" s="76" t="s">
        <v>114</v>
      </c>
      <c r="T125" s="76" t="s">
        <v>115</v>
      </c>
      <c r="U125" s="77" t="s">
        <v>116</v>
      </c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</row>
    <row r="126" spans="1:65" s="2" customFormat="1" ht="22.8" customHeight="1">
      <c r="A126" s="30"/>
      <c r="B126" s="31"/>
      <c r="C126" s="82" t="s">
        <v>92</v>
      </c>
      <c r="D126" s="32"/>
      <c r="E126" s="32"/>
      <c r="F126" s="32"/>
      <c r="G126" s="32"/>
      <c r="H126" s="32"/>
      <c r="I126" s="32"/>
      <c r="J126" s="164">
        <f>BK126</f>
        <v>0</v>
      </c>
      <c r="K126" s="32"/>
      <c r="L126" s="35"/>
      <c r="M126" s="78"/>
      <c r="N126" s="165"/>
      <c r="O126" s="79"/>
      <c r="P126" s="166">
        <f>P127+P140+P144+P148+P163+P167+P170+P185+P187+P190</f>
        <v>0</v>
      </c>
      <c r="Q126" s="79"/>
      <c r="R126" s="166">
        <f>R127+R140+R144+R148+R163+R167+R170+R185+R187+R190</f>
        <v>0</v>
      </c>
      <c r="S126" s="79"/>
      <c r="T126" s="166">
        <f>T127+T140+T144+T148+T163+T167+T170+T185+T187+T190</f>
        <v>0</v>
      </c>
      <c r="U126" s="8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3" t="s">
        <v>69</v>
      </c>
      <c r="AU126" s="13" t="s">
        <v>93</v>
      </c>
      <c r="BK126" s="167">
        <f>BK127+BK140+BK144+BK148+BK163+BK167+BK170+BK185+BK187+BK190</f>
        <v>0</v>
      </c>
    </row>
    <row r="127" spans="1:65" s="11" customFormat="1" ht="25.95" customHeight="1">
      <c r="B127" s="168"/>
      <c r="C127" s="169"/>
      <c r="D127" s="170" t="s">
        <v>69</v>
      </c>
      <c r="E127" s="171" t="s">
        <v>78</v>
      </c>
      <c r="F127" s="171" t="s">
        <v>117</v>
      </c>
      <c r="G127" s="169"/>
      <c r="H127" s="169"/>
      <c r="I127" s="172"/>
      <c r="J127" s="173">
        <f>BK127</f>
        <v>0</v>
      </c>
      <c r="K127" s="169"/>
      <c r="L127" s="174"/>
      <c r="M127" s="175"/>
      <c r="N127" s="176"/>
      <c r="O127" s="176"/>
      <c r="P127" s="177">
        <f>SUM(P128:P139)</f>
        <v>0</v>
      </c>
      <c r="Q127" s="176"/>
      <c r="R127" s="177">
        <f>SUM(R128:R139)</f>
        <v>0</v>
      </c>
      <c r="S127" s="176"/>
      <c r="T127" s="177">
        <f>SUM(T128:T139)</f>
        <v>0</v>
      </c>
      <c r="U127" s="178"/>
      <c r="AR127" s="179" t="s">
        <v>78</v>
      </c>
      <c r="AT127" s="180" t="s">
        <v>69</v>
      </c>
      <c r="AU127" s="180" t="s">
        <v>70</v>
      </c>
      <c r="AY127" s="179" t="s">
        <v>118</v>
      </c>
      <c r="BK127" s="181">
        <f>SUM(BK128:BK139)</f>
        <v>0</v>
      </c>
    </row>
    <row r="128" spans="1:65" s="2" customFormat="1" ht="24.15" customHeight="1">
      <c r="A128" s="30"/>
      <c r="B128" s="31"/>
      <c r="C128" s="182" t="s">
        <v>78</v>
      </c>
      <c r="D128" s="182" t="s">
        <v>119</v>
      </c>
      <c r="E128" s="183" t="s">
        <v>421</v>
      </c>
      <c r="F128" s="184" t="s">
        <v>422</v>
      </c>
      <c r="G128" s="185" t="s">
        <v>122</v>
      </c>
      <c r="H128" s="186">
        <v>440</v>
      </c>
      <c r="I128" s="187"/>
      <c r="J128" s="188">
        <f t="shared" ref="J128:J139" si="0">ROUND(I128*H128,2)</f>
        <v>0</v>
      </c>
      <c r="K128" s="189"/>
      <c r="L128" s="35"/>
      <c r="M128" s="190" t="s">
        <v>1</v>
      </c>
      <c r="N128" s="191" t="s">
        <v>36</v>
      </c>
      <c r="O128" s="71"/>
      <c r="P128" s="192">
        <f t="shared" ref="P128:P139" si="1">O128*H128</f>
        <v>0</v>
      </c>
      <c r="Q128" s="192">
        <v>0</v>
      </c>
      <c r="R128" s="192">
        <f t="shared" ref="R128:R139" si="2">Q128*H128</f>
        <v>0</v>
      </c>
      <c r="S128" s="192">
        <v>0</v>
      </c>
      <c r="T128" s="192">
        <f t="shared" ref="T128:T139" si="3">S128*H128</f>
        <v>0</v>
      </c>
      <c r="U128" s="193" t="s">
        <v>1</v>
      </c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94" t="s">
        <v>123</v>
      </c>
      <c r="AT128" s="194" t="s">
        <v>119</v>
      </c>
      <c r="AU128" s="194" t="s">
        <v>78</v>
      </c>
      <c r="AY128" s="13" t="s">
        <v>118</v>
      </c>
      <c r="BE128" s="195">
        <f t="shared" ref="BE128:BE139" si="4">IF(N128="základná",J128,0)</f>
        <v>0</v>
      </c>
      <c r="BF128" s="195">
        <f t="shared" ref="BF128:BF139" si="5">IF(N128="znížená",J128,0)</f>
        <v>0</v>
      </c>
      <c r="BG128" s="195">
        <f t="shared" ref="BG128:BG139" si="6">IF(N128="zákl. prenesená",J128,0)</f>
        <v>0</v>
      </c>
      <c r="BH128" s="195">
        <f t="shared" ref="BH128:BH139" si="7">IF(N128="zníž. prenesená",J128,0)</f>
        <v>0</v>
      </c>
      <c r="BI128" s="195">
        <f t="shared" ref="BI128:BI139" si="8">IF(N128="nulová",J128,0)</f>
        <v>0</v>
      </c>
      <c r="BJ128" s="13" t="s">
        <v>124</v>
      </c>
      <c r="BK128" s="195">
        <f t="shared" ref="BK128:BK139" si="9">ROUND(I128*H128,2)</f>
        <v>0</v>
      </c>
      <c r="BL128" s="13" t="s">
        <v>123</v>
      </c>
      <c r="BM128" s="194" t="s">
        <v>124</v>
      </c>
    </row>
    <row r="129" spans="1:65" s="2" customFormat="1" ht="24.15" customHeight="1">
      <c r="A129" s="30"/>
      <c r="B129" s="31"/>
      <c r="C129" s="182" t="s">
        <v>124</v>
      </c>
      <c r="D129" s="182" t="s">
        <v>119</v>
      </c>
      <c r="E129" s="183" t="s">
        <v>125</v>
      </c>
      <c r="F129" s="184" t="s">
        <v>126</v>
      </c>
      <c r="G129" s="185" t="s">
        <v>127</v>
      </c>
      <c r="H129" s="186">
        <v>6.2</v>
      </c>
      <c r="I129" s="187"/>
      <c r="J129" s="188">
        <f t="shared" si="0"/>
        <v>0</v>
      </c>
      <c r="K129" s="189"/>
      <c r="L129" s="35"/>
      <c r="M129" s="190" t="s">
        <v>1</v>
      </c>
      <c r="N129" s="191" t="s">
        <v>36</v>
      </c>
      <c r="O129" s="71"/>
      <c r="P129" s="192">
        <f t="shared" si="1"/>
        <v>0</v>
      </c>
      <c r="Q129" s="192">
        <v>0</v>
      </c>
      <c r="R129" s="192">
        <f t="shared" si="2"/>
        <v>0</v>
      </c>
      <c r="S129" s="192">
        <v>0</v>
      </c>
      <c r="T129" s="192">
        <f t="shared" si="3"/>
        <v>0</v>
      </c>
      <c r="U129" s="193" t="s">
        <v>1</v>
      </c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94" t="s">
        <v>123</v>
      </c>
      <c r="AT129" s="194" t="s">
        <v>119</v>
      </c>
      <c r="AU129" s="194" t="s">
        <v>78</v>
      </c>
      <c r="AY129" s="13" t="s">
        <v>118</v>
      </c>
      <c r="BE129" s="195">
        <f t="shared" si="4"/>
        <v>0</v>
      </c>
      <c r="BF129" s="195">
        <f t="shared" si="5"/>
        <v>0</v>
      </c>
      <c r="BG129" s="195">
        <f t="shared" si="6"/>
        <v>0</v>
      </c>
      <c r="BH129" s="195">
        <f t="shared" si="7"/>
        <v>0</v>
      </c>
      <c r="BI129" s="195">
        <f t="shared" si="8"/>
        <v>0</v>
      </c>
      <c r="BJ129" s="13" t="s">
        <v>124</v>
      </c>
      <c r="BK129" s="195">
        <f t="shared" si="9"/>
        <v>0</v>
      </c>
      <c r="BL129" s="13" t="s">
        <v>123</v>
      </c>
      <c r="BM129" s="194" t="s">
        <v>123</v>
      </c>
    </row>
    <row r="130" spans="1:65" s="2" customFormat="1" ht="24.15" customHeight="1">
      <c r="A130" s="30"/>
      <c r="B130" s="31"/>
      <c r="C130" s="182" t="s">
        <v>128</v>
      </c>
      <c r="D130" s="182" t="s">
        <v>119</v>
      </c>
      <c r="E130" s="183" t="s">
        <v>129</v>
      </c>
      <c r="F130" s="184" t="s">
        <v>130</v>
      </c>
      <c r="G130" s="185" t="s">
        <v>131</v>
      </c>
      <c r="H130" s="186">
        <v>185.5</v>
      </c>
      <c r="I130" s="187"/>
      <c r="J130" s="188">
        <f t="shared" si="0"/>
        <v>0</v>
      </c>
      <c r="K130" s="189"/>
      <c r="L130" s="35"/>
      <c r="M130" s="190" t="s">
        <v>1</v>
      </c>
      <c r="N130" s="191" t="s">
        <v>36</v>
      </c>
      <c r="O130" s="71"/>
      <c r="P130" s="192">
        <f t="shared" si="1"/>
        <v>0</v>
      </c>
      <c r="Q130" s="192">
        <v>0</v>
      </c>
      <c r="R130" s="192">
        <f t="shared" si="2"/>
        <v>0</v>
      </c>
      <c r="S130" s="192">
        <v>0</v>
      </c>
      <c r="T130" s="192">
        <f t="shared" si="3"/>
        <v>0</v>
      </c>
      <c r="U130" s="193" t="s">
        <v>1</v>
      </c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94" t="s">
        <v>123</v>
      </c>
      <c r="AT130" s="194" t="s">
        <v>119</v>
      </c>
      <c r="AU130" s="194" t="s">
        <v>78</v>
      </c>
      <c r="AY130" s="13" t="s">
        <v>118</v>
      </c>
      <c r="BE130" s="195">
        <f t="shared" si="4"/>
        <v>0</v>
      </c>
      <c r="BF130" s="195">
        <f t="shared" si="5"/>
        <v>0</v>
      </c>
      <c r="BG130" s="195">
        <f t="shared" si="6"/>
        <v>0</v>
      </c>
      <c r="BH130" s="195">
        <f t="shared" si="7"/>
        <v>0</v>
      </c>
      <c r="BI130" s="195">
        <f t="shared" si="8"/>
        <v>0</v>
      </c>
      <c r="BJ130" s="13" t="s">
        <v>124</v>
      </c>
      <c r="BK130" s="195">
        <f t="shared" si="9"/>
        <v>0</v>
      </c>
      <c r="BL130" s="13" t="s">
        <v>123</v>
      </c>
      <c r="BM130" s="194" t="s">
        <v>132</v>
      </c>
    </row>
    <row r="131" spans="1:65" s="2" customFormat="1" ht="24.15" customHeight="1">
      <c r="A131" s="30"/>
      <c r="B131" s="31"/>
      <c r="C131" s="182" t="s">
        <v>123</v>
      </c>
      <c r="D131" s="182" t="s">
        <v>119</v>
      </c>
      <c r="E131" s="183" t="s">
        <v>133</v>
      </c>
      <c r="F131" s="184" t="s">
        <v>134</v>
      </c>
      <c r="G131" s="185" t="s">
        <v>131</v>
      </c>
      <c r="H131" s="186">
        <v>55.65</v>
      </c>
      <c r="I131" s="187"/>
      <c r="J131" s="188">
        <f t="shared" si="0"/>
        <v>0</v>
      </c>
      <c r="K131" s="189"/>
      <c r="L131" s="35"/>
      <c r="M131" s="190" t="s">
        <v>1</v>
      </c>
      <c r="N131" s="191" t="s">
        <v>36</v>
      </c>
      <c r="O131" s="71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2">
        <f t="shared" si="3"/>
        <v>0</v>
      </c>
      <c r="U131" s="193" t="s">
        <v>1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94" t="s">
        <v>123</v>
      </c>
      <c r="AT131" s="194" t="s">
        <v>119</v>
      </c>
      <c r="AU131" s="194" t="s">
        <v>78</v>
      </c>
      <c r="AY131" s="13" t="s">
        <v>118</v>
      </c>
      <c r="BE131" s="195">
        <f t="shared" si="4"/>
        <v>0</v>
      </c>
      <c r="BF131" s="195">
        <f t="shared" si="5"/>
        <v>0</v>
      </c>
      <c r="BG131" s="195">
        <f t="shared" si="6"/>
        <v>0</v>
      </c>
      <c r="BH131" s="195">
        <f t="shared" si="7"/>
        <v>0</v>
      </c>
      <c r="BI131" s="195">
        <f t="shared" si="8"/>
        <v>0</v>
      </c>
      <c r="BJ131" s="13" t="s">
        <v>124</v>
      </c>
      <c r="BK131" s="195">
        <f t="shared" si="9"/>
        <v>0</v>
      </c>
      <c r="BL131" s="13" t="s">
        <v>123</v>
      </c>
      <c r="BM131" s="194" t="s">
        <v>135</v>
      </c>
    </row>
    <row r="132" spans="1:65" s="2" customFormat="1" ht="16.5" customHeight="1">
      <c r="A132" s="30"/>
      <c r="B132" s="31"/>
      <c r="C132" s="182" t="s">
        <v>136</v>
      </c>
      <c r="D132" s="182" t="s">
        <v>119</v>
      </c>
      <c r="E132" s="183" t="s">
        <v>137</v>
      </c>
      <c r="F132" s="184" t="s">
        <v>138</v>
      </c>
      <c r="G132" s="185" t="s">
        <v>131</v>
      </c>
      <c r="H132" s="186">
        <v>40.923999999999999</v>
      </c>
      <c r="I132" s="187"/>
      <c r="J132" s="188">
        <f t="shared" si="0"/>
        <v>0</v>
      </c>
      <c r="K132" s="189"/>
      <c r="L132" s="35"/>
      <c r="M132" s="190" t="s">
        <v>1</v>
      </c>
      <c r="N132" s="191" t="s">
        <v>36</v>
      </c>
      <c r="O132" s="71"/>
      <c r="P132" s="192">
        <f t="shared" si="1"/>
        <v>0</v>
      </c>
      <c r="Q132" s="192">
        <v>0</v>
      </c>
      <c r="R132" s="192">
        <f t="shared" si="2"/>
        <v>0</v>
      </c>
      <c r="S132" s="192">
        <v>0</v>
      </c>
      <c r="T132" s="192">
        <f t="shared" si="3"/>
        <v>0</v>
      </c>
      <c r="U132" s="193" t="s">
        <v>1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94" t="s">
        <v>123</v>
      </c>
      <c r="AT132" s="194" t="s">
        <v>119</v>
      </c>
      <c r="AU132" s="194" t="s">
        <v>78</v>
      </c>
      <c r="AY132" s="13" t="s">
        <v>118</v>
      </c>
      <c r="BE132" s="195">
        <f t="shared" si="4"/>
        <v>0</v>
      </c>
      <c r="BF132" s="195">
        <f t="shared" si="5"/>
        <v>0</v>
      </c>
      <c r="BG132" s="195">
        <f t="shared" si="6"/>
        <v>0</v>
      </c>
      <c r="BH132" s="195">
        <f t="shared" si="7"/>
        <v>0</v>
      </c>
      <c r="BI132" s="195">
        <f t="shared" si="8"/>
        <v>0</v>
      </c>
      <c r="BJ132" s="13" t="s">
        <v>124</v>
      </c>
      <c r="BK132" s="195">
        <f t="shared" si="9"/>
        <v>0</v>
      </c>
      <c r="BL132" s="13" t="s">
        <v>123</v>
      </c>
      <c r="BM132" s="194" t="s">
        <v>139</v>
      </c>
    </row>
    <row r="133" spans="1:65" s="2" customFormat="1" ht="37.799999999999997" customHeight="1">
      <c r="A133" s="30"/>
      <c r="B133" s="31"/>
      <c r="C133" s="182" t="s">
        <v>132</v>
      </c>
      <c r="D133" s="182" t="s">
        <v>119</v>
      </c>
      <c r="E133" s="183" t="s">
        <v>140</v>
      </c>
      <c r="F133" s="184" t="s">
        <v>141</v>
      </c>
      <c r="G133" s="185" t="s">
        <v>131</v>
      </c>
      <c r="H133" s="186">
        <v>12.276999999999999</v>
      </c>
      <c r="I133" s="187"/>
      <c r="J133" s="188">
        <f t="shared" si="0"/>
        <v>0</v>
      </c>
      <c r="K133" s="189"/>
      <c r="L133" s="35"/>
      <c r="M133" s="190" t="s">
        <v>1</v>
      </c>
      <c r="N133" s="191" t="s">
        <v>36</v>
      </c>
      <c r="O133" s="71"/>
      <c r="P133" s="192">
        <f t="shared" si="1"/>
        <v>0</v>
      </c>
      <c r="Q133" s="192">
        <v>0</v>
      </c>
      <c r="R133" s="192">
        <f t="shared" si="2"/>
        <v>0</v>
      </c>
      <c r="S133" s="192">
        <v>0</v>
      </c>
      <c r="T133" s="192">
        <f t="shared" si="3"/>
        <v>0</v>
      </c>
      <c r="U133" s="193" t="s">
        <v>1</v>
      </c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4" t="s">
        <v>123</v>
      </c>
      <c r="AT133" s="194" t="s">
        <v>119</v>
      </c>
      <c r="AU133" s="194" t="s">
        <v>78</v>
      </c>
      <c r="AY133" s="13" t="s">
        <v>118</v>
      </c>
      <c r="BE133" s="195">
        <f t="shared" si="4"/>
        <v>0</v>
      </c>
      <c r="BF133" s="195">
        <f t="shared" si="5"/>
        <v>0</v>
      </c>
      <c r="BG133" s="195">
        <f t="shared" si="6"/>
        <v>0</v>
      </c>
      <c r="BH133" s="195">
        <f t="shared" si="7"/>
        <v>0</v>
      </c>
      <c r="BI133" s="195">
        <f t="shared" si="8"/>
        <v>0</v>
      </c>
      <c r="BJ133" s="13" t="s">
        <v>124</v>
      </c>
      <c r="BK133" s="195">
        <f t="shared" si="9"/>
        <v>0</v>
      </c>
      <c r="BL133" s="13" t="s">
        <v>123</v>
      </c>
      <c r="BM133" s="194" t="s">
        <v>142</v>
      </c>
    </row>
    <row r="134" spans="1:65" s="2" customFormat="1" ht="33" customHeight="1">
      <c r="A134" s="30"/>
      <c r="B134" s="31"/>
      <c r="C134" s="182" t="s">
        <v>143</v>
      </c>
      <c r="D134" s="182" t="s">
        <v>119</v>
      </c>
      <c r="E134" s="183" t="s">
        <v>144</v>
      </c>
      <c r="F134" s="184" t="s">
        <v>145</v>
      </c>
      <c r="G134" s="185" t="s">
        <v>122</v>
      </c>
      <c r="H134" s="186">
        <v>440</v>
      </c>
      <c r="I134" s="187"/>
      <c r="J134" s="188">
        <f t="shared" si="0"/>
        <v>0</v>
      </c>
      <c r="K134" s="189"/>
      <c r="L134" s="35"/>
      <c r="M134" s="190" t="s">
        <v>1</v>
      </c>
      <c r="N134" s="191" t="s">
        <v>36</v>
      </c>
      <c r="O134" s="71"/>
      <c r="P134" s="192">
        <f t="shared" si="1"/>
        <v>0</v>
      </c>
      <c r="Q134" s="192">
        <v>0</v>
      </c>
      <c r="R134" s="192">
        <f t="shared" si="2"/>
        <v>0</v>
      </c>
      <c r="S134" s="192">
        <v>0</v>
      </c>
      <c r="T134" s="192">
        <f t="shared" si="3"/>
        <v>0</v>
      </c>
      <c r="U134" s="193" t="s">
        <v>1</v>
      </c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4" t="s">
        <v>123</v>
      </c>
      <c r="AT134" s="194" t="s">
        <v>119</v>
      </c>
      <c r="AU134" s="194" t="s">
        <v>78</v>
      </c>
      <c r="AY134" s="13" t="s">
        <v>118</v>
      </c>
      <c r="BE134" s="195">
        <f t="shared" si="4"/>
        <v>0</v>
      </c>
      <c r="BF134" s="195">
        <f t="shared" si="5"/>
        <v>0</v>
      </c>
      <c r="BG134" s="195">
        <f t="shared" si="6"/>
        <v>0</v>
      </c>
      <c r="BH134" s="195">
        <f t="shared" si="7"/>
        <v>0</v>
      </c>
      <c r="BI134" s="195">
        <f t="shared" si="8"/>
        <v>0</v>
      </c>
      <c r="BJ134" s="13" t="s">
        <v>124</v>
      </c>
      <c r="BK134" s="195">
        <f t="shared" si="9"/>
        <v>0</v>
      </c>
      <c r="BL134" s="13" t="s">
        <v>123</v>
      </c>
      <c r="BM134" s="194" t="s">
        <v>146</v>
      </c>
    </row>
    <row r="135" spans="1:65" s="2" customFormat="1" ht="37.799999999999997" customHeight="1">
      <c r="A135" s="30"/>
      <c r="B135" s="31"/>
      <c r="C135" s="182" t="s">
        <v>135</v>
      </c>
      <c r="D135" s="182" t="s">
        <v>119</v>
      </c>
      <c r="E135" s="183" t="s">
        <v>147</v>
      </c>
      <c r="F135" s="184" t="s">
        <v>148</v>
      </c>
      <c r="G135" s="185" t="s">
        <v>131</v>
      </c>
      <c r="H135" s="186">
        <v>146.5</v>
      </c>
      <c r="I135" s="187"/>
      <c r="J135" s="188">
        <f t="shared" si="0"/>
        <v>0</v>
      </c>
      <c r="K135" s="189"/>
      <c r="L135" s="35"/>
      <c r="M135" s="190" t="s">
        <v>1</v>
      </c>
      <c r="N135" s="191" t="s">
        <v>36</v>
      </c>
      <c r="O135" s="71"/>
      <c r="P135" s="192">
        <f t="shared" si="1"/>
        <v>0</v>
      </c>
      <c r="Q135" s="192">
        <v>0</v>
      </c>
      <c r="R135" s="192">
        <f t="shared" si="2"/>
        <v>0</v>
      </c>
      <c r="S135" s="192">
        <v>0</v>
      </c>
      <c r="T135" s="192">
        <f t="shared" si="3"/>
        <v>0</v>
      </c>
      <c r="U135" s="193" t="s">
        <v>1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4" t="s">
        <v>123</v>
      </c>
      <c r="AT135" s="194" t="s">
        <v>119</v>
      </c>
      <c r="AU135" s="194" t="s">
        <v>78</v>
      </c>
      <c r="AY135" s="13" t="s">
        <v>118</v>
      </c>
      <c r="BE135" s="195">
        <f t="shared" si="4"/>
        <v>0</v>
      </c>
      <c r="BF135" s="195">
        <f t="shared" si="5"/>
        <v>0</v>
      </c>
      <c r="BG135" s="195">
        <f t="shared" si="6"/>
        <v>0</v>
      </c>
      <c r="BH135" s="195">
        <f t="shared" si="7"/>
        <v>0</v>
      </c>
      <c r="BI135" s="195">
        <f t="shared" si="8"/>
        <v>0</v>
      </c>
      <c r="BJ135" s="13" t="s">
        <v>124</v>
      </c>
      <c r="BK135" s="195">
        <f t="shared" si="9"/>
        <v>0</v>
      </c>
      <c r="BL135" s="13" t="s">
        <v>123</v>
      </c>
      <c r="BM135" s="194" t="s">
        <v>149</v>
      </c>
    </row>
    <row r="136" spans="1:65" s="2" customFormat="1" ht="24.15" customHeight="1">
      <c r="A136" s="30"/>
      <c r="B136" s="31"/>
      <c r="C136" s="182" t="s">
        <v>150</v>
      </c>
      <c r="D136" s="182" t="s">
        <v>119</v>
      </c>
      <c r="E136" s="183" t="s">
        <v>151</v>
      </c>
      <c r="F136" s="184" t="s">
        <v>152</v>
      </c>
      <c r="G136" s="185" t="s">
        <v>131</v>
      </c>
      <c r="H136" s="186">
        <v>39</v>
      </c>
      <c r="I136" s="187"/>
      <c r="J136" s="188">
        <f t="shared" si="0"/>
        <v>0</v>
      </c>
      <c r="K136" s="189"/>
      <c r="L136" s="35"/>
      <c r="M136" s="190" t="s">
        <v>1</v>
      </c>
      <c r="N136" s="191" t="s">
        <v>36</v>
      </c>
      <c r="O136" s="71"/>
      <c r="P136" s="192">
        <f t="shared" si="1"/>
        <v>0</v>
      </c>
      <c r="Q136" s="192">
        <v>0</v>
      </c>
      <c r="R136" s="192">
        <f t="shared" si="2"/>
        <v>0</v>
      </c>
      <c r="S136" s="192">
        <v>0</v>
      </c>
      <c r="T136" s="192">
        <f t="shared" si="3"/>
        <v>0</v>
      </c>
      <c r="U136" s="193" t="s">
        <v>1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4" t="s">
        <v>123</v>
      </c>
      <c r="AT136" s="194" t="s">
        <v>119</v>
      </c>
      <c r="AU136" s="194" t="s">
        <v>78</v>
      </c>
      <c r="AY136" s="13" t="s">
        <v>118</v>
      </c>
      <c r="BE136" s="195">
        <f t="shared" si="4"/>
        <v>0</v>
      </c>
      <c r="BF136" s="195">
        <f t="shared" si="5"/>
        <v>0</v>
      </c>
      <c r="BG136" s="195">
        <f t="shared" si="6"/>
        <v>0</v>
      </c>
      <c r="BH136" s="195">
        <f t="shared" si="7"/>
        <v>0</v>
      </c>
      <c r="BI136" s="195">
        <f t="shared" si="8"/>
        <v>0</v>
      </c>
      <c r="BJ136" s="13" t="s">
        <v>124</v>
      </c>
      <c r="BK136" s="195">
        <f t="shared" si="9"/>
        <v>0</v>
      </c>
      <c r="BL136" s="13" t="s">
        <v>123</v>
      </c>
      <c r="BM136" s="194" t="s">
        <v>153</v>
      </c>
    </row>
    <row r="137" spans="1:65" s="2" customFormat="1" ht="24.15" customHeight="1">
      <c r="A137" s="30"/>
      <c r="B137" s="31"/>
      <c r="C137" s="182" t="s">
        <v>139</v>
      </c>
      <c r="D137" s="182" t="s">
        <v>119</v>
      </c>
      <c r="E137" s="183" t="s">
        <v>154</v>
      </c>
      <c r="F137" s="184" t="s">
        <v>155</v>
      </c>
      <c r="G137" s="185" t="s">
        <v>131</v>
      </c>
      <c r="H137" s="186">
        <v>9.76</v>
      </c>
      <c r="I137" s="187"/>
      <c r="J137" s="188">
        <f t="shared" si="0"/>
        <v>0</v>
      </c>
      <c r="K137" s="189"/>
      <c r="L137" s="35"/>
      <c r="M137" s="190" t="s">
        <v>1</v>
      </c>
      <c r="N137" s="191" t="s">
        <v>36</v>
      </c>
      <c r="O137" s="71"/>
      <c r="P137" s="192">
        <f t="shared" si="1"/>
        <v>0</v>
      </c>
      <c r="Q137" s="192">
        <v>0</v>
      </c>
      <c r="R137" s="192">
        <f t="shared" si="2"/>
        <v>0</v>
      </c>
      <c r="S137" s="192">
        <v>0</v>
      </c>
      <c r="T137" s="192">
        <f t="shared" si="3"/>
        <v>0</v>
      </c>
      <c r="U137" s="193" t="s">
        <v>1</v>
      </c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4" t="s">
        <v>123</v>
      </c>
      <c r="AT137" s="194" t="s">
        <v>119</v>
      </c>
      <c r="AU137" s="194" t="s">
        <v>78</v>
      </c>
      <c r="AY137" s="13" t="s">
        <v>118</v>
      </c>
      <c r="BE137" s="195">
        <f t="shared" si="4"/>
        <v>0</v>
      </c>
      <c r="BF137" s="195">
        <f t="shared" si="5"/>
        <v>0</v>
      </c>
      <c r="BG137" s="195">
        <f t="shared" si="6"/>
        <v>0</v>
      </c>
      <c r="BH137" s="195">
        <f t="shared" si="7"/>
        <v>0</v>
      </c>
      <c r="BI137" s="195">
        <f t="shared" si="8"/>
        <v>0</v>
      </c>
      <c r="BJ137" s="13" t="s">
        <v>124</v>
      </c>
      <c r="BK137" s="195">
        <f t="shared" si="9"/>
        <v>0</v>
      </c>
      <c r="BL137" s="13" t="s">
        <v>123</v>
      </c>
      <c r="BM137" s="194" t="s">
        <v>7</v>
      </c>
    </row>
    <row r="138" spans="1:65" s="2" customFormat="1" ht="16.5" customHeight="1">
      <c r="A138" s="30"/>
      <c r="B138" s="31"/>
      <c r="C138" s="196" t="s">
        <v>156</v>
      </c>
      <c r="D138" s="196" t="s">
        <v>157</v>
      </c>
      <c r="E138" s="197" t="s">
        <v>158</v>
      </c>
      <c r="F138" s="198" t="s">
        <v>159</v>
      </c>
      <c r="G138" s="199" t="s">
        <v>160</v>
      </c>
      <c r="H138" s="200">
        <v>18.446000000000002</v>
      </c>
      <c r="I138" s="201"/>
      <c r="J138" s="202">
        <f t="shared" si="0"/>
        <v>0</v>
      </c>
      <c r="K138" s="203"/>
      <c r="L138" s="204"/>
      <c r="M138" s="205" t="s">
        <v>1</v>
      </c>
      <c r="N138" s="206" t="s">
        <v>36</v>
      </c>
      <c r="O138" s="71"/>
      <c r="P138" s="192">
        <f t="shared" si="1"/>
        <v>0</v>
      </c>
      <c r="Q138" s="192">
        <v>0</v>
      </c>
      <c r="R138" s="192">
        <f t="shared" si="2"/>
        <v>0</v>
      </c>
      <c r="S138" s="192">
        <v>0</v>
      </c>
      <c r="T138" s="192">
        <f t="shared" si="3"/>
        <v>0</v>
      </c>
      <c r="U138" s="193" t="s">
        <v>1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4" t="s">
        <v>135</v>
      </c>
      <c r="AT138" s="194" t="s">
        <v>157</v>
      </c>
      <c r="AU138" s="194" t="s">
        <v>78</v>
      </c>
      <c r="AY138" s="13" t="s">
        <v>118</v>
      </c>
      <c r="BE138" s="195">
        <f t="shared" si="4"/>
        <v>0</v>
      </c>
      <c r="BF138" s="195">
        <f t="shared" si="5"/>
        <v>0</v>
      </c>
      <c r="BG138" s="195">
        <f t="shared" si="6"/>
        <v>0</v>
      </c>
      <c r="BH138" s="195">
        <f t="shared" si="7"/>
        <v>0</v>
      </c>
      <c r="BI138" s="195">
        <f t="shared" si="8"/>
        <v>0</v>
      </c>
      <c r="BJ138" s="13" t="s">
        <v>124</v>
      </c>
      <c r="BK138" s="195">
        <f t="shared" si="9"/>
        <v>0</v>
      </c>
      <c r="BL138" s="13" t="s">
        <v>123</v>
      </c>
      <c r="BM138" s="194" t="s">
        <v>161</v>
      </c>
    </row>
    <row r="139" spans="1:65" s="2" customFormat="1" ht="24.15" customHeight="1">
      <c r="A139" s="30"/>
      <c r="B139" s="31"/>
      <c r="C139" s="182" t="s">
        <v>142</v>
      </c>
      <c r="D139" s="182" t="s">
        <v>119</v>
      </c>
      <c r="E139" s="183" t="s">
        <v>162</v>
      </c>
      <c r="F139" s="184" t="s">
        <v>163</v>
      </c>
      <c r="G139" s="185" t="s">
        <v>164</v>
      </c>
      <c r="H139" s="186">
        <v>24</v>
      </c>
      <c r="I139" s="187"/>
      <c r="J139" s="188">
        <f t="shared" si="0"/>
        <v>0</v>
      </c>
      <c r="K139" s="189"/>
      <c r="L139" s="35"/>
      <c r="M139" s="190" t="s">
        <v>1</v>
      </c>
      <c r="N139" s="191" t="s">
        <v>36</v>
      </c>
      <c r="O139" s="71"/>
      <c r="P139" s="192">
        <f t="shared" si="1"/>
        <v>0</v>
      </c>
      <c r="Q139" s="192">
        <v>0</v>
      </c>
      <c r="R139" s="192">
        <f t="shared" si="2"/>
        <v>0</v>
      </c>
      <c r="S139" s="192">
        <v>0</v>
      </c>
      <c r="T139" s="192">
        <f t="shared" si="3"/>
        <v>0</v>
      </c>
      <c r="U139" s="193" t="s">
        <v>1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4" t="s">
        <v>123</v>
      </c>
      <c r="AT139" s="194" t="s">
        <v>119</v>
      </c>
      <c r="AU139" s="194" t="s">
        <v>78</v>
      </c>
      <c r="AY139" s="13" t="s">
        <v>118</v>
      </c>
      <c r="BE139" s="195">
        <f t="shared" si="4"/>
        <v>0</v>
      </c>
      <c r="BF139" s="195">
        <f t="shared" si="5"/>
        <v>0</v>
      </c>
      <c r="BG139" s="195">
        <f t="shared" si="6"/>
        <v>0</v>
      </c>
      <c r="BH139" s="195">
        <f t="shared" si="7"/>
        <v>0</v>
      </c>
      <c r="BI139" s="195">
        <f t="shared" si="8"/>
        <v>0</v>
      </c>
      <c r="BJ139" s="13" t="s">
        <v>124</v>
      </c>
      <c r="BK139" s="195">
        <f t="shared" si="9"/>
        <v>0</v>
      </c>
      <c r="BL139" s="13" t="s">
        <v>123</v>
      </c>
      <c r="BM139" s="194" t="s">
        <v>165</v>
      </c>
    </row>
    <row r="140" spans="1:65" s="11" customFormat="1" ht="25.95" customHeight="1">
      <c r="B140" s="168"/>
      <c r="C140" s="169"/>
      <c r="D140" s="170" t="s">
        <v>69</v>
      </c>
      <c r="E140" s="171" t="s">
        <v>124</v>
      </c>
      <c r="F140" s="171" t="s">
        <v>166</v>
      </c>
      <c r="G140" s="169"/>
      <c r="H140" s="169"/>
      <c r="I140" s="172"/>
      <c r="J140" s="173">
        <f>BK140</f>
        <v>0</v>
      </c>
      <c r="K140" s="169"/>
      <c r="L140" s="174"/>
      <c r="M140" s="175"/>
      <c r="N140" s="176"/>
      <c r="O140" s="176"/>
      <c r="P140" s="177">
        <f>SUM(P141:P143)</f>
        <v>0</v>
      </c>
      <c r="Q140" s="176"/>
      <c r="R140" s="177">
        <f>SUM(R141:R143)</f>
        <v>0</v>
      </c>
      <c r="S140" s="176"/>
      <c r="T140" s="177">
        <f>SUM(T141:T143)</f>
        <v>0</v>
      </c>
      <c r="U140" s="178"/>
      <c r="AR140" s="179" t="s">
        <v>78</v>
      </c>
      <c r="AT140" s="180" t="s">
        <v>69</v>
      </c>
      <c r="AU140" s="180" t="s">
        <v>70</v>
      </c>
      <c r="AY140" s="179" t="s">
        <v>118</v>
      </c>
      <c r="BK140" s="181">
        <f>SUM(BK141:BK143)</f>
        <v>0</v>
      </c>
    </row>
    <row r="141" spans="1:65" s="2" customFormat="1" ht="16.5" customHeight="1">
      <c r="A141" s="30"/>
      <c r="B141" s="31"/>
      <c r="C141" s="182" t="s">
        <v>167</v>
      </c>
      <c r="D141" s="182" t="s">
        <v>119</v>
      </c>
      <c r="E141" s="183" t="s">
        <v>168</v>
      </c>
      <c r="F141" s="184" t="s">
        <v>169</v>
      </c>
      <c r="G141" s="185" t="s">
        <v>131</v>
      </c>
      <c r="H141" s="186">
        <v>0.6</v>
      </c>
      <c r="I141" s="187"/>
      <c r="J141" s="188">
        <f>ROUND(I141*H141,2)</f>
        <v>0</v>
      </c>
      <c r="K141" s="189"/>
      <c r="L141" s="35"/>
      <c r="M141" s="190" t="s">
        <v>1</v>
      </c>
      <c r="N141" s="191" t="s">
        <v>36</v>
      </c>
      <c r="O141" s="71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2">
        <f>S141*H141</f>
        <v>0</v>
      </c>
      <c r="U141" s="193" t="s">
        <v>1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4" t="s">
        <v>123</v>
      </c>
      <c r="AT141" s="194" t="s">
        <v>119</v>
      </c>
      <c r="AU141" s="194" t="s">
        <v>78</v>
      </c>
      <c r="AY141" s="13" t="s">
        <v>118</v>
      </c>
      <c r="BE141" s="195">
        <f>IF(N141="základná",J141,0)</f>
        <v>0</v>
      </c>
      <c r="BF141" s="195">
        <f>IF(N141="znížená",J141,0)</f>
        <v>0</v>
      </c>
      <c r="BG141" s="195">
        <f>IF(N141="zákl. prenesená",J141,0)</f>
        <v>0</v>
      </c>
      <c r="BH141" s="195">
        <f>IF(N141="zníž. prenesená",J141,0)</f>
        <v>0</v>
      </c>
      <c r="BI141" s="195">
        <f>IF(N141="nulová",J141,0)</f>
        <v>0</v>
      </c>
      <c r="BJ141" s="13" t="s">
        <v>124</v>
      </c>
      <c r="BK141" s="195">
        <f>ROUND(I141*H141,2)</f>
        <v>0</v>
      </c>
      <c r="BL141" s="13" t="s">
        <v>123</v>
      </c>
      <c r="BM141" s="194" t="s">
        <v>170</v>
      </c>
    </row>
    <row r="142" spans="1:65" s="2" customFormat="1" ht="21.75" customHeight="1">
      <c r="A142" s="30"/>
      <c r="B142" s="31"/>
      <c r="C142" s="182" t="s">
        <v>146</v>
      </c>
      <c r="D142" s="182" t="s">
        <v>119</v>
      </c>
      <c r="E142" s="183" t="s">
        <v>171</v>
      </c>
      <c r="F142" s="184" t="s">
        <v>172</v>
      </c>
      <c r="G142" s="185" t="s">
        <v>122</v>
      </c>
      <c r="H142" s="186">
        <v>4.5999999999999996</v>
      </c>
      <c r="I142" s="187"/>
      <c r="J142" s="188">
        <f>ROUND(I142*H142,2)</f>
        <v>0</v>
      </c>
      <c r="K142" s="189"/>
      <c r="L142" s="35"/>
      <c r="M142" s="190" t="s">
        <v>1</v>
      </c>
      <c r="N142" s="191" t="s">
        <v>36</v>
      </c>
      <c r="O142" s="71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2">
        <f>S142*H142</f>
        <v>0</v>
      </c>
      <c r="U142" s="193" t="s">
        <v>1</v>
      </c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94" t="s">
        <v>123</v>
      </c>
      <c r="AT142" s="194" t="s">
        <v>119</v>
      </c>
      <c r="AU142" s="194" t="s">
        <v>78</v>
      </c>
      <c r="AY142" s="13" t="s">
        <v>118</v>
      </c>
      <c r="BE142" s="195">
        <f>IF(N142="základná",J142,0)</f>
        <v>0</v>
      </c>
      <c r="BF142" s="195">
        <f>IF(N142="znížená",J142,0)</f>
        <v>0</v>
      </c>
      <c r="BG142" s="195">
        <f>IF(N142="zákl. prenesená",J142,0)</f>
        <v>0</v>
      </c>
      <c r="BH142" s="195">
        <f>IF(N142="zníž. prenesená",J142,0)</f>
        <v>0</v>
      </c>
      <c r="BI142" s="195">
        <f>IF(N142="nulová",J142,0)</f>
        <v>0</v>
      </c>
      <c r="BJ142" s="13" t="s">
        <v>124</v>
      </c>
      <c r="BK142" s="195">
        <f>ROUND(I142*H142,2)</f>
        <v>0</v>
      </c>
      <c r="BL142" s="13" t="s">
        <v>123</v>
      </c>
      <c r="BM142" s="194" t="s">
        <v>173</v>
      </c>
    </row>
    <row r="143" spans="1:65" s="2" customFormat="1" ht="24.15" customHeight="1">
      <c r="A143" s="30"/>
      <c r="B143" s="31"/>
      <c r="C143" s="182" t="s">
        <v>174</v>
      </c>
      <c r="D143" s="182" t="s">
        <v>119</v>
      </c>
      <c r="E143" s="183" t="s">
        <v>175</v>
      </c>
      <c r="F143" s="184" t="s">
        <v>176</v>
      </c>
      <c r="G143" s="185" t="s">
        <v>122</v>
      </c>
      <c r="H143" s="186">
        <v>4.5999999999999996</v>
      </c>
      <c r="I143" s="187"/>
      <c r="J143" s="188">
        <f>ROUND(I143*H143,2)</f>
        <v>0</v>
      </c>
      <c r="K143" s="189"/>
      <c r="L143" s="35"/>
      <c r="M143" s="190" t="s">
        <v>1</v>
      </c>
      <c r="N143" s="191" t="s">
        <v>36</v>
      </c>
      <c r="O143" s="71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2">
        <f>S143*H143</f>
        <v>0</v>
      </c>
      <c r="U143" s="193" t="s">
        <v>1</v>
      </c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4" t="s">
        <v>123</v>
      </c>
      <c r="AT143" s="194" t="s">
        <v>119</v>
      </c>
      <c r="AU143" s="194" t="s">
        <v>78</v>
      </c>
      <c r="AY143" s="13" t="s">
        <v>118</v>
      </c>
      <c r="BE143" s="195">
        <f>IF(N143="základná",J143,0)</f>
        <v>0</v>
      </c>
      <c r="BF143" s="195">
        <f>IF(N143="znížená",J143,0)</f>
        <v>0</v>
      </c>
      <c r="BG143" s="195">
        <f>IF(N143="zákl. prenesená",J143,0)</f>
        <v>0</v>
      </c>
      <c r="BH143" s="195">
        <f>IF(N143="zníž. prenesená",J143,0)</f>
        <v>0</v>
      </c>
      <c r="BI143" s="195">
        <f>IF(N143="nulová",J143,0)</f>
        <v>0</v>
      </c>
      <c r="BJ143" s="13" t="s">
        <v>124</v>
      </c>
      <c r="BK143" s="195">
        <f>ROUND(I143*H143,2)</f>
        <v>0</v>
      </c>
      <c r="BL143" s="13" t="s">
        <v>123</v>
      </c>
      <c r="BM143" s="194" t="s">
        <v>177</v>
      </c>
    </row>
    <row r="144" spans="1:65" s="11" customFormat="1" ht="25.95" customHeight="1">
      <c r="B144" s="168"/>
      <c r="C144" s="169"/>
      <c r="D144" s="170" t="s">
        <v>69</v>
      </c>
      <c r="E144" s="171" t="s">
        <v>123</v>
      </c>
      <c r="F144" s="171" t="s">
        <v>178</v>
      </c>
      <c r="G144" s="169"/>
      <c r="H144" s="169"/>
      <c r="I144" s="172"/>
      <c r="J144" s="173">
        <f>BK144</f>
        <v>0</v>
      </c>
      <c r="K144" s="169"/>
      <c r="L144" s="174"/>
      <c r="M144" s="175"/>
      <c r="N144" s="176"/>
      <c r="O144" s="176"/>
      <c r="P144" s="177">
        <f>SUM(P145:P147)</f>
        <v>0</v>
      </c>
      <c r="Q144" s="176"/>
      <c r="R144" s="177">
        <f>SUM(R145:R147)</f>
        <v>0</v>
      </c>
      <c r="S144" s="176"/>
      <c r="T144" s="177">
        <f>SUM(T145:T147)</f>
        <v>0</v>
      </c>
      <c r="U144" s="178"/>
      <c r="AR144" s="179" t="s">
        <v>78</v>
      </c>
      <c r="AT144" s="180" t="s">
        <v>69</v>
      </c>
      <c r="AU144" s="180" t="s">
        <v>70</v>
      </c>
      <c r="AY144" s="179" t="s">
        <v>118</v>
      </c>
      <c r="BK144" s="181">
        <f>SUM(BK145:BK147)</f>
        <v>0</v>
      </c>
    </row>
    <row r="145" spans="1:65" s="2" customFormat="1" ht="24.15" customHeight="1">
      <c r="A145" s="30"/>
      <c r="B145" s="31"/>
      <c r="C145" s="182" t="s">
        <v>149</v>
      </c>
      <c r="D145" s="182" t="s">
        <v>119</v>
      </c>
      <c r="E145" s="183" t="s">
        <v>179</v>
      </c>
      <c r="F145" s="184" t="s">
        <v>180</v>
      </c>
      <c r="G145" s="185" t="s">
        <v>122</v>
      </c>
      <c r="H145" s="186">
        <v>10</v>
      </c>
      <c r="I145" s="187"/>
      <c r="J145" s="188">
        <f>ROUND(I145*H145,2)</f>
        <v>0</v>
      </c>
      <c r="K145" s="189"/>
      <c r="L145" s="35"/>
      <c r="M145" s="190" t="s">
        <v>1</v>
      </c>
      <c r="N145" s="191" t="s">
        <v>36</v>
      </c>
      <c r="O145" s="71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2">
        <f>S145*H145</f>
        <v>0</v>
      </c>
      <c r="U145" s="193" t="s">
        <v>1</v>
      </c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4" t="s">
        <v>123</v>
      </c>
      <c r="AT145" s="194" t="s">
        <v>119</v>
      </c>
      <c r="AU145" s="194" t="s">
        <v>78</v>
      </c>
      <c r="AY145" s="13" t="s">
        <v>118</v>
      </c>
      <c r="BE145" s="195">
        <f>IF(N145="základná",J145,0)</f>
        <v>0</v>
      </c>
      <c r="BF145" s="195">
        <f>IF(N145="znížená",J145,0)</f>
        <v>0</v>
      </c>
      <c r="BG145" s="195">
        <f>IF(N145="zákl. prenesená",J145,0)</f>
        <v>0</v>
      </c>
      <c r="BH145" s="195">
        <f>IF(N145="zníž. prenesená",J145,0)</f>
        <v>0</v>
      </c>
      <c r="BI145" s="195">
        <f>IF(N145="nulová",J145,0)</f>
        <v>0</v>
      </c>
      <c r="BJ145" s="13" t="s">
        <v>124</v>
      </c>
      <c r="BK145" s="195">
        <f>ROUND(I145*H145,2)</f>
        <v>0</v>
      </c>
      <c r="BL145" s="13" t="s">
        <v>123</v>
      </c>
      <c r="BM145" s="194" t="s">
        <v>181</v>
      </c>
    </row>
    <row r="146" spans="1:65" s="2" customFormat="1" ht="21.75" customHeight="1">
      <c r="A146" s="30"/>
      <c r="B146" s="31"/>
      <c r="C146" s="182" t="s">
        <v>182</v>
      </c>
      <c r="D146" s="182" t="s">
        <v>119</v>
      </c>
      <c r="E146" s="183" t="s">
        <v>183</v>
      </c>
      <c r="F146" s="184" t="s">
        <v>184</v>
      </c>
      <c r="G146" s="185" t="s">
        <v>122</v>
      </c>
      <c r="H146" s="186">
        <v>10</v>
      </c>
      <c r="I146" s="187"/>
      <c r="J146" s="188">
        <f>ROUND(I146*H146,2)</f>
        <v>0</v>
      </c>
      <c r="K146" s="189"/>
      <c r="L146" s="35"/>
      <c r="M146" s="190" t="s">
        <v>1</v>
      </c>
      <c r="N146" s="191" t="s">
        <v>36</v>
      </c>
      <c r="O146" s="71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2">
        <f>S146*H146</f>
        <v>0</v>
      </c>
      <c r="U146" s="193" t="s">
        <v>1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4" t="s">
        <v>123</v>
      </c>
      <c r="AT146" s="194" t="s">
        <v>119</v>
      </c>
      <c r="AU146" s="194" t="s">
        <v>78</v>
      </c>
      <c r="AY146" s="13" t="s">
        <v>118</v>
      </c>
      <c r="BE146" s="195">
        <f>IF(N146="základná",J146,0)</f>
        <v>0</v>
      </c>
      <c r="BF146" s="195">
        <f>IF(N146="znížená",J146,0)</f>
        <v>0</v>
      </c>
      <c r="BG146" s="195">
        <f>IF(N146="zákl. prenesená",J146,0)</f>
        <v>0</v>
      </c>
      <c r="BH146" s="195">
        <f>IF(N146="zníž. prenesená",J146,0)</f>
        <v>0</v>
      </c>
      <c r="BI146" s="195">
        <f>IF(N146="nulová",J146,0)</f>
        <v>0</v>
      </c>
      <c r="BJ146" s="13" t="s">
        <v>124</v>
      </c>
      <c r="BK146" s="195">
        <f>ROUND(I146*H146,2)</f>
        <v>0</v>
      </c>
      <c r="BL146" s="13" t="s">
        <v>123</v>
      </c>
      <c r="BM146" s="194" t="s">
        <v>185</v>
      </c>
    </row>
    <row r="147" spans="1:65" s="2" customFormat="1" ht="24.15" customHeight="1">
      <c r="A147" s="30"/>
      <c r="B147" s="31"/>
      <c r="C147" s="182" t="s">
        <v>153</v>
      </c>
      <c r="D147" s="182" t="s">
        <v>119</v>
      </c>
      <c r="E147" s="183" t="s">
        <v>186</v>
      </c>
      <c r="F147" s="184" t="s">
        <v>187</v>
      </c>
      <c r="G147" s="185" t="s">
        <v>122</v>
      </c>
      <c r="H147" s="186">
        <v>10</v>
      </c>
      <c r="I147" s="187"/>
      <c r="J147" s="188">
        <f>ROUND(I147*H147,2)</f>
        <v>0</v>
      </c>
      <c r="K147" s="189"/>
      <c r="L147" s="35"/>
      <c r="M147" s="190" t="s">
        <v>1</v>
      </c>
      <c r="N147" s="191" t="s">
        <v>36</v>
      </c>
      <c r="O147" s="71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2">
        <f>S147*H147</f>
        <v>0</v>
      </c>
      <c r="U147" s="193" t="s">
        <v>1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4" t="s">
        <v>123</v>
      </c>
      <c r="AT147" s="194" t="s">
        <v>119</v>
      </c>
      <c r="AU147" s="194" t="s">
        <v>78</v>
      </c>
      <c r="AY147" s="13" t="s">
        <v>118</v>
      </c>
      <c r="BE147" s="195">
        <f>IF(N147="základná",J147,0)</f>
        <v>0</v>
      </c>
      <c r="BF147" s="195">
        <f>IF(N147="znížená",J147,0)</f>
        <v>0</v>
      </c>
      <c r="BG147" s="195">
        <f>IF(N147="zákl. prenesená",J147,0)</f>
        <v>0</v>
      </c>
      <c r="BH147" s="195">
        <f>IF(N147="zníž. prenesená",J147,0)</f>
        <v>0</v>
      </c>
      <c r="BI147" s="195">
        <f>IF(N147="nulová",J147,0)</f>
        <v>0</v>
      </c>
      <c r="BJ147" s="13" t="s">
        <v>124</v>
      </c>
      <c r="BK147" s="195">
        <f>ROUND(I147*H147,2)</f>
        <v>0</v>
      </c>
      <c r="BL147" s="13" t="s">
        <v>123</v>
      </c>
      <c r="BM147" s="194" t="s">
        <v>188</v>
      </c>
    </row>
    <row r="148" spans="1:65" s="11" customFormat="1" ht="25.95" customHeight="1">
      <c r="B148" s="168"/>
      <c r="C148" s="169"/>
      <c r="D148" s="170" t="s">
        <v>69</v>
      </c>
      <c r="E148" s="171" t="s">
        <v>136</v>
      </c>
      <c r="F148" s="171" t="s">
        <v>189</v>
      </c>
      <c r="G148" s="169"/>
      <c r="H148" s="169"/>
      <c r="I148" s="172"/>
      <c r="J148" s="173">
        <f>BK148</f>
        <v>0</v>
      </c>
      <c r="K148" s="169"/>
      <c r="L148" s="174"/>
      <c r="M148" s="175"/>
      <c r="N148" s="176"/>
      <c r="O148" s="176"/>
      <c r="P148" s="177">
        <f>SUM(P149:P162)</f>
        <v>0</v>
      </c>
      <c r="Q148" s="176"/>
      <c r="R148" s="177">
        <f>SUM(R149:R162)</f>
        <v>0</v>
      </c>
      <c r="S148" s="176"/>
      <c r="T148" s="177">
        <f>SUM(T149:T162)</f>
        <v>0</v>
      </c>
      <c r="U148" s="178"/>
      <c r="AR148" s="179" t="s">
        <v>78</v>
      </c>
      <c r="AT148" s="180" t="s">
        <v>69</v>
      </c>
      <c r="AU148" s="180" t="s">
        <v>70</v>
      </c>
      <c r="AY148" s="179" t="s">
        <v>118</v>
      </c>
      <c r="BK148" s="181">
        <f>SUM(BK149:BK162)</f>
        <v>0</v>
      </c>
    </row>
    <row r="149" spans="1:65" s="2" customFormat="1" ht="37.799999999999997" customHeight="1">
      <c r="A149" s="30"/>
      <c r="B149" s="31"/>
      <c r="C149" s="182" t="s">
        <v>190</v>
      </c>
      <c r="D149" s="182" t="s">
        <v>119</v>
      </c>
      <c r="E149" s="183" t="s">
        <v>191</v>
      </c>
      <c r="F149" s="184" t="s">
        <v>192</v>
      </c>
      <c r="G149" s="185" t="s">
        <v>122</v>
      </c>
      <c r="H149" s="186">
        <v>452</v>
      </c>
      <c r="I149" s="187"/>
      <c r="J149" s="188">
        <f t="shared" ref="J149:J162" si="10">ROUND(I149*H149,2)</f>
        <v>0</v>
      </c>
      <c r="K149" s="189"/>
      <c r="L149" s="35"/>
      <c r="M149" s="190" t="s">
        <v>1</v>
      </c>
      <c r="N149" s="191" t="s">
        <v>36</v>
      </c>
      <c r="O149" s="71"/>
      <c r="P149" s="192">
        <f t="shared" ref="P149:P162" si="11">O149*H149</f>
        <v>0</v>
      </c>
      <c r="Q149" s="192">
        <v>0</v>
      </c>
      <c r="R149" s="192">
        <f t="shared" ref="R149:R162" si="12">Q149*H149</f>
        <v>0</v>
      </c>
      <c r="S149" s="192">
        <v>0</v>
      </c>
      <c r="T149" s="192">
        <f t="shared" ref="T149:T162" si="13">S149*H149</f>
        <v>0</v>
      </c>
      <c r="U149" s="193" t="s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94" t="s">
        <v>123</v>
      </c>
      <c r="AT149" s="194" t="s">
        <v>119</v>
      </c>
      <c r="AU149" s="194" t="s">
        <v>78</v>
      </c>
      <c r="AY149" s="13" t="s">
        <v>118</v>
      </c>
      <c r="BE149" s="195">
        <f t="shared" ref="BE149:BE162" si="14">IF(N149="základná",J149,0)</f>
        <v>0</v>
      </c>
      <c r="BF149" s="195">
        <f t="shared" ref="BF149:BF162" si="15">IF(N149="znížená",J149,0)</f>
        <v>0</v>
      </c>
      <c r="BG149" s="195">
        <f t="shared" ref="BG149:BG162" si="16">IF(N149="zákl. prenesená",J149,0)</f>
        <v>0</v>
      </c>
      <c r="BH149" s="195">
        <f t="shared" ref="BH149:BH162" si="17">IF(N149="zníž. prenesená",J149,0)</f>
        <v>0</v>
      </c>
      <c r="BI149" s="195">
        <f t="shared" ref="BI149:BI162" si="18">IF(N149="nulová",J149,0)</f>
        <v>0</v>
      </c>
      <c r="BJ149" s="13" t="s">
        <v>124</v>
      </c>
      <c r="BK149" s="195">
        <f t="shared" ref="BK149:BK162" si="19">ROUND(I149*H149,2)</f>
        <v>0</v>
      </c>
      <c r="BL149" s="13" t="s">
        <v>123</v>
      </c>
      <c r="BM149" s="194" t="s">
        <v>193</v>
      </c>
    </row>
    <row r="150" spans="1:65" s="2" customFormat="1" ht="33" customHeight="1">
      <c r="A150" s="30"/>
      <c r="B150" s="31"/>
      <c r="C150" s="182" t="s">
        <v>7</v>
      </c>
      <c r="D150" s="182" t="s">
        <v>119</v>
      </c>
      <c r="E150" s="183" t="s">
        <v>194</v>
      </c>
      <c r="F150" s="184" t="s">
        <v>195</v>
      </c>
      <c r="G150" s="185" t="s">
        <v>122</v>
      </c>
      <c r="H150" s="186">
        <v>114</v>
      </c>
      <c r="I150" s="187"/>
      <c r="J150" s="188">
        <f t="shared" si="10"/>
        <v>0</v>
      </c>
      <c r="K150" s="189"/>
      <c r="L150" s="35"/>
      <c r="M150" s="190" t="s">
        <v>1</v>
      </c>
      <c r="N150" s="191" t="s">
        <v>36</v>
      </c>
      <c r="O150" s="71"/>
      <c r="P150" s="192">
        <f t="shared" si="11"/>
        <v>0</v>
      </c>
      <c r="Q150" s="192">
        <v>0</v>
      </c>
      <c r="R150" s="192">
        <f t="shared" si="12"/>
        <v>0</v>
      </c>
      <c r="S150" s="192">
        <v>0</v>
      </c>
      <c r="T150" s="192">
        <f t="shared" si="13"/>
        <v>0</v>
      </c>
      <c r="U150" s="193" t="s">
        <v>1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94" t="s">
        <v>123</v>
      </c>
      <c r="AT150" s="194" t="s">
        <v>119</v>
      </c>
      <c r="AU150" s="194" t="s">
        <v>78</v>
      </c>
      <c r="AY150" s="13" t="s">
        <v>118</v>
      </c>
      <c r="BE150" s="195">
        <f t="shared" si="14"/>
        <v>0</v>
      </c>
      <c r="BF150" s="195">
        <f t="shared" si="15"/>
        <v>0</v>
      </c>
      <c r="BG150" s="195">
        <f t="shared" si="16"/>
        <v>0</v>
      </c>
      <c r="BH150" s="195">
        <f t="shared" si="17"/>
        <v>0</v>
      </c>
      <c r="BI150" s="195">
        <f t="shared" si="18"/>
        <v>0</v>
      </c>
      <c r="BJ150" s="13" t="s">
        <v>124</v>
      </c>
      <c r="BK150" s="195">
        <f t="shared" si="19"/>
        <v>0</v>
      </c>
      <c r="BL150" s="13" t="s">
        <v>123</v>
      </c>
      <c r="BM150" s="194" t="s">
        <v>196</v>
      </c>
    </row>
    <row r="151" spans="1:65" s="2" customFormat="1" ht="33" customHeight="1">
      <c r="A151" s="30"/>
      <c r="B151" s="31"/>
      <c r="C151" s="182" t="s">
        <v>197</v>
      </c>
      <c r="D151" s="182" t="s">
        <v>119</v>
      </c>
      <c r="E151" s="183" t="s">
        <v>198</v>
      </c>
      <c r="F151" s="184" t="s">
        <v>199</v>
      </c>
      <c r="G151" s="185" t="s">
        <v>122</v>
      </c>
      <c r="H151" s="186">
        <v>2656.8</v>
      </c>
      <c r="I151" s="187"/>
      <c r="J151" s="188">
        <f t="shared" si="10"/>
        <v>0</v>
      </c>
      <c r="K151" s="189"/>
      <c r="L151" s="35"/>
      <c r="M151" s="190" t="s">
        <v>1</v>
      </c>
      <c r="N151" s="191" t="s">
        <v>36</v>
      </c>
      <c r="O151" s="71"/>
      <c r="P151" s="192">
        <f t="shared" si="11"/>
        <v>0</v>
      </c>
      <c r="Q151" s="192">
        <v>0</v>
      </c>
      <c r="R151" s="192">
        <f t="shared" si="12"/>
        <v>0</v>
      </c>
      <c r="S151" s="192">
        <v>0</v>
      </c>
      <c r="T151" s="192">
        <f t="shared" si="13"/>
        <v>0</v>
      </c>
      <c r="U151" s="193" t="s">
        <v>1</v>
      </c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4" t="s">
        <v>123</v>
      </c>
      <c r="AT151" s="194" t="s">
        <v>119</v>
      </c>
      <c r="AU151" s="194" t="s">
        <v>78</v>
      </c>
      <c r="AY151" s="13" t="s">
        <v>118</v>
      </c>
      <c r="BE151" s="195">
        <f t="shared" si="14"/>
        <v>0</v>
      </c>
      <c r="BF151" s="195">
        <f t="shared" si="15"/>
        <v>0</v>
      </c>
      <c r="BG151" s="195">
        <f t="shared" si="16"/>
        <v>0</v>
      </c>
      <c r="BH151" s="195">
        <f t="shared" si="17"/>
        <v>0</v>
      </c>
      <c r="BI151" s="195">
        <f t="shared" si="18"/>
        <v>0</v>
      </c>
      <c r="BJ151" s="13" t="s">
        <v>124</v>
      </c>
      <c r="BK151" s="195">
        <f t="shared" si="19"/>
        <v>0</v>
      </c>
      <c r="BL151" s="13" t="s">
        <v>123</v>
      </c>
      <c r="BM151" s="194" t="s">
        <v>200</v>
      </c>
    </row>
    <row r="152" spans="1:65" s="2" customFormat="1" ht="24.15" customHeight="1">
      <c r="A152" s="30"/>
      <c r="B152" s="31"/>
      <c r="C152" s="182" t="s">
        <v>161</v>
      </c>
      <c r="D152" s="182" t="s">
        <v>119</v>
      </c>
      <c r="E152" s="183" t="s">
        <v>201</v>
      </c>
      <c r="F152" s="184" t="s">
        <v>202</v>
      </c>
      <c r="G152" s="185" t="s">
        <v>122</v>
      </c>
      <c r="H152" s="186">
        <v>2820.5</v>
      </c>
      <c r="I152" s="187"/>
      <c r="J152" s="188">
        <f t="shared" si="10"/>
        <v>0</v>
      </c>
      <c r="K152" s="189"/>
      <c r="L152" s="35"/>
      <c r="M152" s="190" t="s">
        <v>1</v>
      </c>
      <c r="N152" s="191" t="s">
        <v>36</v>
      </c>
      <c r="O152" s="71"/>
      <c r="P152" s="192">
        <f t="shared" si="11"/>
        <v>0</v>
      </c>
      <c r="Q152" s="192">
        <v>0</v>
      </c>
      <c r="R152" s="192">
        <f t="shared" si="12"/>
        <v>0</v>
      </c>
      <c r="S152" s="192">
        <v>0</v>
      </c>
      <c r="T152" s="192">
        <f t="shared" si="13"/>
        <v>0</v>
      </c>
      <c r="U152" s="193" t="s">
        <v>1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4" t="s">
        <v>123</v>
      </c>
      <c r="AT152" s="194" t="s">
        <v>119</v>
      </c>
      <c r="AU152" s="194" t="s">
        <v>78</v>
      </c>
      <c r="AY152" s="13" t="s">
        <v>118</v>
      </c>
      <c r="BE152" s="195">
        <f t="shared" si="14"/>
        <v>0</v>
      </c>
      <c r="BF152" s="195">
        <f t="shared" si="15"/>
        <v>0</v>
      </c>
      <c r="BG152" s="195">
        <f t="shared" si="16"/>
        <v>0</v>
      </c>
      <c r="BH152" s="195">
        <f t="shared" si="17"/>
        <v>0</v>
      </c>
      <c r="BI152" s="195">
        <f t="shared" si="18"/>
        <v>0</v>
      </c>
      <c r="BJ152" s="13" t="s">
        <v>124</v>
      </c>
      <c r="BK152" s="195">
        <f t="shared" si="19"/>
        <v>0</v>
      </c>
      <c r="BL152" s="13" t="s">
        <v>123</v>
      </c>
      <c r="BM152" s="194" t="s">
        <v>203</v>
      </c>
    </row>
    <row r="153" spans="1:65" s="2" customFormat="1" ht="24.15" customHeight="1">
      <c r="A153" s="30"/>
      <c r="B153" s="31"/>
      <c r="C153" s="182" t="s">
        <v>204</v>
      </c>
      <c r="D153" s="182" t="s">
        <v>119</v>
      </c>
      <c r="E153" s="183" t="s">
        <v>205</v>
      </c>
      <c r="F153" s="184" t="s">
        <v>206</v>
      </c>
      <c r="G153" s="185" t="s">
        <v>131</v>
      </c>
      <c r="H153" s="186">
        <v>16.510000000000002</v>
      </c>
      <c r="I153" s="187"/>
      <c r="J153" s="188">
        <f t="shared" si="10"/>
        <v>0</v>
      </c>
      <c r="K153" s="189"/>
      <c r="L153" s="35"/>
      <c r="M153" s="190" t="s">
        <v>1</v>
      </c>
      <c r="N153" s="191" t="s">
        <v>36</v>
      </c>
      <c r="O153" s="71"/>
      <c r="P153" s="192">
        <f t="shared" si="11"/>
        <v>0</v>
      </c>
      <c r="Q153" s="192">
        <v>0</v>
      </c>
      <c r="R153" s="192">
        <f t="shared" si="12"/>
        <v>0</v>
      </c>
      <c r="S153" s="192">
        <v>0</v>
      </c>
      <c r="T153" s="192">
        <f t="shared" si="13"/>
        <v>0</v>
      </c>
      <c r="U153" s="193" t="s">
        <v>1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4" t="s">
        <v>123</v>
      </c>
      <c r="AT153" s="194" t="s">
        <v>119</v>
      </c>
      <c r="AU153" s="194" t="s">
        <v>78</v>
      </c>
      <c r="AY153" s="13" t="s">
        <v>118</v>
      </c>
      <c r="BE153" s="195">
        <f t="shared" si="14"/>
        <v>0</v>
      </c>
      <c r="BF153" s="195">
        <f t="shared" si="15"/>
        <v>0</v>
      </c>
      <c r="BG153" s="195">
        <f t="shared" si="16"/>
        <v>0</v>
      </c>
      <c r="BH153" s="195">
        <f t="shared" si="17"/>
        <v>0</v>
      </c>
      <c r="BI153" s="195">
        <f t="shared" si="18"/>
        <v>0</v>
      </c>
      <c r="BJ153" s="13" t="s">
        <v>124</v>
      </c>
      <c r="BK153" s="195">
        <f t="shared" si="19"/>
        <v>0</v>
      </c>
      <c r="BL153" s="13" t="s">
        <v>123</v>
      </c>
      <c r="BM153" s="194" t="s">
        <v>207</v>
      </c>
    </row>
    <row r="154" spans="1:65" s="2" customFormat="1" ht="16.5" customHeight="1">
      <c r="A154" s="30"/>
      <c r="B154" s="31"/>
      <c r="C154" s="196" t="s">
        <v>165</v>
      </c>
      <c r="D154" s="196" t="s">
        <v>157</v>
      </c>
      <c r="E154" s="197" t="s">
        <v>158</v>
      </c>
      <c r="F154" s="198" t="s">
        <v>159</v>
      </c>
      <c r="G154" s="199" t="s">
        <v>160</v>
      </c>
      <c r="H154" s="200">
        <v>31.204000000000001</v>
      </c>
      <c r="I154" s="201"/>
      <c r="J154" s="202">
        <f t="shared" si="10"/>
        <v>0</v>
      </c>
      <c r="K154" s="203"/>
      <c r="L154" s="204"/>
      <c r="M154" s="205" t="s">
        <v>1</v>
      </c>
      <c r="N154" s="206" t="s">
        <v>36</v>
      </c>
      <c r="O154" s="71"/>
      <c r="P154" s="192">
        <f t="shared" si="11"/>
        <v>0</v>
      </c>
      <c r="Q154" s="192">
        <v>0</v>
      </c>
      <c r="R154" s="192">
        <f t="shared" si="12"/>
        <v>0</v>
      </c>
      <c r="S154" s="192">
        <v>0</v>
      </c>
      <c r="T154" s="192">
        <f t="shared" si="13"/>
        <v>0</v>
      </c>
      <c r="U154" s="193" t="s">
        <v>1</v>
      </c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94" t="s">
        <v>135</v>
      </c>
      <c r="AT154" s="194" t="s">
        <v>157</v>
      </c>
      <c r="AU154" s="194" t="s">
        <v>78</v>
      </c>
      <c r="AY154" s="13" t="s">
        <v>118</v>
      </c>
      <c r="BE154" s="195">
        <f t="shared" si="14"/>
        <v>0</v>
      </c>
      <c r="BF154" s="195">
        <f t="shared" si="15"/>
        <v>0</v>
      </c>
      <c r="BG154" s="195">
        <f t="shared" si="16"/>
        <v>0</v>
      </c>
      <c r="BH154" s="195">
        <f t="shared" si="17"/>
        <v>0</v>
      </c>
      <c r="BI154" s="195">
        <f t="shared" si="18"/>
        <v>0</v>
      </c>
      <c r="BJ154" s="13" t="s">
        <v>124</v>
      </c>
      <c r="BK154" s="195">
        <f t="shared" si="19"/>
        <v>0</v>
      </c>
      <c r="BL154" s="13" t="s">
        <v>123</v>
      </c>
      <c r="BM154" s="194" t="s">
        <v>208</v>
      </c>
    </row>
    <row r="155" spans="1:65" s="2" customFormat="1" ht="16.5" customHeight="1">
      <c r="A155" s="30"/>
      <c r="B155" s="31"/>
      <c r="C155" s="182" t="s">
        <v>209</v>
      </c>
      <c r="D155" s="182" t="s">
        <v>119</v>
      </c>
      <c r="E155" s="183" t="s">
        <v>210</v>
      </c>
      <c r="F155" s="184" t="s">
        <v>211</v>
      </c>
      <c r="G155" s="185" t="s">
        <v>131</v>
      </c>
      <c r="H155" s="186">
        <v>16.510000000000002</v>
      </c>
      <c r="I155" s="187"/>
      <c r="J155" s="188">
        <f t="shared" si="10"/>
        <v>0</v>
      </c>
      <c r="K155" s="189"/>
      <c r="L155" s="35"/>
      <c r="M155" s="190" t="s">
        <v>1</v>
      </c>
      <c r="N155" s="191" t="s">
        <v>36</v>
      </c>
      <c r="O155" s="71"/>
      <c r="P155" s="192">
        <f t="shared" si="11"/>
        <v>0</v>
      </c>
      <c r="Q155" s="192">
        <v>0</v>
      </c>
      <c r="R155" s="192">
        <f t="shared" si="12"/>
        <v>0</v>
      </c>
      <c r="S155" s="192">
        <v>0</v>
      </c>
      <c r="T155" s="192">
        <f t="shared" si="13"/>
        <v>0</v>
      </c>
      <c r="U155" s="193" t="s">
        <v>1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4" t="s">
        <v>123</v>
      </c>
      <c r="AT155" s="194" t="s">
        <v>119</v>
      </c>
      <c r="AU155" s="194" t="s">
        <v>78</v>
      </c>
      <c r="AY155" s="13" t="s">
        <v>118</v>
      </c>
      <c r="BE155" s="195">
        <f t="shared" si="14"/>
        <v>0</v>
      </c>
      <c r="BF155" s="195">
        <f t="shared" si="15"/>
        <v>0</v>
      </c>
      <c r="BG155" s="195">
        <f t="shared" si="16"/>
        <v>0</v>
      </c>
      <c r="BH155" s="195">
        <f t="shared" si="17"/>
        <v>0</v>
      </c>
      <c r="BI155" s="195">
        <f t="shared" si="18"/>
        <v>0</v>
      </c>
      <c r="BJ155" s="13" t="s">
        <v>124</v>
      </c>
      <c r="BK155" s="195">
        <f t="shared" si="19"/>
        <v>0</v>
      </c>
      <c r="BL155" s="13" t="s">
        <v>123</v>
      </c>
      <c r="BM155" s="194" t="s">
        <v>212</v>
      </c>
    </row>
    <row r="156" spans="1:65" s="2" customFormat="1" ht="21.75" customHeight="1">
      <c r="A156" s="30"/>
      <c r="B156" s="31"/>
      <c r="C156" s="196" t="s">
        <v>170</v>
      </c>
      <c r="D156" s="196" t="s">
        <v>157</v>
      </c>
      <c r="E156" s="197" t="s">
        <v>213</v>
      </c>
      <c r="F156" s="198" t="s">
        <v>214</v>
      </c>
      <c r="G156" s="199" t="s">
        <v>160</v>
      </c>
      <c r="H156" s="200">
        <v>33.020000000000003</v>
      </c>
      <c r="I156" s="201"/>
      <c r="J156" s="202">
        <f t="shared" si="10"/>
        <v>0</v>
      </c>
      <c r="K156" s="203"/>
      <c r="L156" s="204"/>
      <c r="M156" s="205" t="s">
        <v>1</v>
      </c>
      <c r="N156" s="206" t="s">
        <v>36</v>
      </c>
      <c r="O156" s="71"/>
      <c r="P156" s="192">
        <f t="shared" si="11"/>
        <v>0</v>
      </c>
      <c r="Q156" s="192">
        <v>0</v>
      </c>
      <c r="R156" s="192">
        <f t="shared" si="12"/>
        <v>0</v>
      </c>
      <c r="S156" s="192">
        <v>0</v>
      </c>
      <c r="T156" s="192">
        <f t="shared" si="13"/>
        <v>0</v>
      </c>
      <c r="U156" s="193" t="s">
        <v>1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94" t="s">
        <v>135</v>
      </c>
      <c r="AT156" s="194" t="s">
        <v>157</v>
      </c>
      <c r="AU156" s="194" t="s">
        <v>78</v>
      </c>
      <c r="AY156" s="13" t="s">
        <v>118</v>
      </c>
      <c r="BE156" s="195">
        <f t="shared" si="14"/>
        <v>0</v>
      </c>
      <c r="BF156" s="195">
        <f t="shared" si="15"/>
        <v>0</v>
      </c>
      <c r="BG156" s="195">
        <f t="shared" si="16"/>
        <v>0</v>
      </c>
      <c r="BH156" s="195">
        <f t="shared" si="17"/>
        <v>0</v>
      </c>
      <c r="BI156" s="195">
        <f t="shared" si="18"/>
        <v>0</v>
      </c>
      <c r="BJ156" s="13" t="s">
        <v>124</v>
      </c>
      <c r="BK156" s="195">
        <f t="shared" si="19"/>
        <v>0</v>
      </c>
      <c r="BL156" s="13" t="s">
        <v>123</v>
      </c>
      <c r="BM156" s="194" t="s">
        <v>215</v>
      </c>
    </row>
    <row r="157" spans="1:65" s="2" customFormat="1" ht="24.15" customHeight="1">
      <c r="A157" s="30"/>
      <c r="B157" s="31"/>
      <c r="C157" s="182" t="s">
        <v>216</v>
      </c>
      <c r="D157" s="182" t="s">
        <v>119</v>
      </c>
      <c r="E157" s="183" t="s">
        <v>217</v>
      </c>
      <c r="F157" s="184" t="s">
        <v>218</v>
      </c>
      <c r="G157" s="185" t="s">
        <v>122</v>
      </c>
      <c r="H157" s="186">
        <v>2515.33</v>
      </c>
      <c r="I157" s="187"/>
      <c r="J157" s="188">
        <f t="shared" si="10"/>
        <v>0</v>
      </c>
      <c r="K157" s="189"/>
      <c r="L157" s="35"/>
      <c r="M157" s="190" t="s">
        <v>1</v>
      </c>
      <c r="N157" s="191" t="s">
        <v>36</v>
      </c>
      <c r="O157" s="71"/>
      <c r="P157" s="192">
        <f t="shared" si="11"/>
        <v>0</v>
      </c>
      <c r="Q157" s="192">
        <v>0</v>
      </c>
      <c r="R157" s="192">
        <f t="shared" si="12"/>
        <v>0</v>
      </c>
      <c r="S157" s="192">
        <v>0</v>
      </c>
      <c r="T157" s="192">
        <f t="shared" si="13"/>
        <v>0</v>
      </c>
      <c r="U157" s="193" t="s">
        <v>1</v>
      </c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94" t="s">
        <v>123</v>
      </c>
      <c r="AT157" s="194" t="s">
        <v>119</v>
      </c>
      <c r="AU157" s="194" t="s">
        <v>78</v>
      </c>
      <c r="AY157" s="13" t="s">
        <v>118</v>
      </c>
      <c r="BE157" s="195">
        <f t="shared" si="14"/>
        <v>0</v>
      </c>
      <c r="BF157" s="195">
        <f t="shared" si="15"/>
        <v>0</v>
      </c>
      <c r="BG157" s="195">
        <f t="shared" si="16"/>
        <v>0</v>
      </c>
      <c r="BH157" s="195">
        <f t="shared" si="17"/>
        <v>0</v>
      </c>
      <c r="BI157" s="195">
        <f t="shared" si="18"/>
        <v>0</v>
      </c>
      <c r="BJ157" s="13" t="s">
        <v>124</v>
      </c>
      <c r="BK157" s="195">
        <f t="shared" si="19"/>
        <v>0</v>
      </c>
      <c r="BL157" s="13" t="s">
        <v>123</v>
      </c>
      <c r="BM157" s="194" t="s">
        <v>219</v>
      </c>
    </row>
    <row r="158" spans="1:65" s="2" customFormat="1" ht="33" customHeight="1">
      <c r="A158" s="30"/>
      <c r="B158" s="31"/>
      <c r="C158" s="182" t="s">
        <v>173</v>
      </c>
      <c r="D158" s="182" t="s">
        <v>119</v>
      </c>
      <c r="E158" s="183" t="s">
        <v>220</v>
      </c>
      <c r="F158" s="184" t="s">
        <v>221</v>
      </c>
      <c r="G158" s="185" t="s">
        <v>122</v>
      </c>
      <c r="H158" s="186">
        <v>2515.33</v>
      </c>
      <c r="I158" s="187"/>
      <c r="J158" s="188">
        <f t="shared" si="10"/>
        <v>0</v>
      </c>
      <c r="K158" s="189"/>
      <c r="L158" s="35"/>
      <c r="M158" s="190" t="s">
        <v>1</v>
      </c>
      <c r="N158" s="191" t="s">
        <v>36</v>
      </c>
      <c r="O158" s="71"/>
      <c r="P158" s="192">
        <f t="shared" si="11"/>
        <v>0</v>
      </c>
      <c r="Q158" s="192">
        <v>0</v>
      </c>
      <c r="R158" s="192">
        <f t="shared" si="12"/>
        <v>0</v>
      </c>
      <c r="S158" s="192">
        <v>0</v>
      </c>
      <c r="T158" s="192">
        <f t="shared" si="13"/>
        <v>0</v>
      </c>
      <c r="U158" s="193" t="s">
        <v>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94" t="s">
        <v>123</v>
      </c>
      <c r="AT158" s="194" t="s">
        <v>119</v>
      </c>
      <c r="AU158" s="194" t="s">
        <v>78</v>
      </c>
      <c r="AY158" s="13" t="s">
        <v>118</v>
      </c>
      <c r="BE158" s="195">
        <f t="shared" si="14"/>
        <v>0</v>
      </c>
      <c r="BF158" s="195">
        <f t="shared" si="15"/>
        <v>0</v>
      </c>
      <c r="BG158" s="195">
        <f t="shared" si="16"/>
        <v>0</v>
      </c>
      <c r="BH158" s="195">
        <f t="shared" si="17"/>
        <v>0</v>
      </c>
      <c r="BI158" s="195">
        <f t="shared" si="18"/>
        <v>0</v>
      </c>
      <c r="BJ158" s="13" t="s">
        <v>124</v>
      </c>
      <c r="BK158" s="195">
        <f t="shared" si="19"/>
        <v>0</v>
      </c>
      <c r="BL158" s="13" t="s">
        <v>123</v>
      </c>
      <c r="BM158" s="194" t="s">
        <v>222</v>
      </c>
    </row>
    <row r="159" spans="1:65" s="2" customFormat="1" ht="33" customHeight="1">
      <c r="A159" s="30"/>
      <c r="B159" s="31"/>
      <c r="C159" s="182" t="s">
        <v>223</v>
      </c>
      <c r="D159" s="182" t="s">
        <v>119</v>
      </c>
      <c r="E159" s="183" t="s">
        <v>224</v>
      </c>
      <c r="F159" s="184" t="s">
        <v>225</v>
      </c>
      <c r="G159" s="185" t="s">
        <v>122</v>
      </c>
      <c r="H159" s="186">
        <v>3990.4</v>
      </c>
      <c r="I159" s="187"/>
      <c r="J159" s="188">
        <f t="shared" si="10"/>
        <v>0</v>
      </c>
      <c r="K159" s="189"/>
      <c r="L159" s="35"/>
      <c r="M159" s="190" t="s">
        <v>1</v>
      </c>
      <c r="N159" s="191" t="s">
        <v>36</v>
      </c>
      <c r="O159" s="71"/>
      <c r="P159" s="192">
        <f t="shared" si="11"/>
        <v>0</v>
      </c>
      <c r="Q159" s="192">
        <v>0</v>
      </c>
      <c r="R159" s="192">
        <f t="shared" si="12"/>
        <v>0</v>
      </c>
      <c r="S159" s="192">
        <v>0</v>
      </c>
      <c r="T159" s="192">
        <f t="shared" si="13"/>
        <v>0</v>
      </c>
      <c r="U159" s="193" t="s">
        <v>1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94" t="s">
        <v>123</v>
      </c>
      <c r="AT159" s="194" t="s">
        <v>119</v>
      </c>
      <c r="AU159" s="194" t="s">
        <v>78</v>
      </c>
      <c r="AY159" s="13" t="s">
        <v>118</v>
      </c>
      <c r="BE159" s="195">
        <f t="shared" si="14"/>
        <v>0</v>
      </c>
      <c r="BF159" s="195">
        <f t="shared" si="15"/>
        <v>0</v>
      </c>
      <c r="BG159" s="195">
        <f t="shared" si="16"/>
        <v>0</v>
      </c>
      <c r="BH159" s="195">
        <f t="shared" si="17"/>
        <v>0</v>
      </c>
      <c r="BI159" s="195">
        <f t="shared" si="18"/>
        <v>0</v>
      </c>
      <c r="BJ159" s="13" t="s">
        <v>124</v>
      </c>
      <c r="BK159" s="195">
        <f t="shared" si="19"/>
        <v>0</v>
      </c>
      <c r="BL159" s="13" t="s">
        <v>123</v>
      </c>
      <c r="BM159" s="194" t="s">
        <v>226</v>
      </c>
    </row>
    <row r="160" spans="1:65" s="2" customFormat="1" ht="33" customHeight="1">
      <c r="A160" s="30"/>
      <c r="B160" s="31"/>
      <c r="C160" s="182" t="s">
        <v>177</v>
      </c>
      <c r="D160" s="182" t="s">
        <v>119</v>
      </c>
      <c r="E160" s="183" t="s">
        <v>227</v>
      </c>
      <c r="F160" s="184" t="s">
        <v>228</v>
      </c>
      <c r="G160" s="185" t="s">
        <v>122</v>
      </c>
      <c r="H160" s="186">
        <v>2515.33</v>
      </c>
      <c r="I160" s="187"/>
      <c r="J160" s="188">
        <f t="shared" si="10"/>
        <v>0</v>
      </c>
      <c r="K160" s="189"/>
      <c r="L160" s="35"/>
      <c r="M160" s="190" t="s">
        <v>1</v>
      </c>
      <c r="N160" s="191" t="s">
        <v>36</v>
      </c>
      <c r="O160" s="71"/>
      <c r="P160" s="192">
        <f t="shared" si="11"/>
        <v>0</v>
      </c>
      <c r="Q160" s="192">
        <v>0</v>
      </c>
      <c r="R160" s="192">
        <f t="shared" si="12"/>
        <v>0</v>
      </c>
      <c r="S160" s="192">
        <v>0</v>
      </c>
      <c r="T160" s="192">
        <f t="shared" si="13"/>
        <v>0</v>
      </c>
      <c r="U160" s="193" t="s">
        <v>1</v>
      </c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94" t="s">
        <v>123</v>
      </c>
      <c r="AT160" s="194" t="s">
        <v>119</v>
      </c>
      <c r="AU160" s="194" t="s">
        <v>78</v>
      </c>
      <c r="AY160" s="13" t="s">
        <v>118</v>
      </c>
      <c r="BE160" s="195">
        <f t="shared" si="14"/>
        <v>0</v>
      </c>
      <c r="BF160" s="195">
        <f t="shared" si="15"/>
        <v>0</v>
      </c>
      <c r="BG160" s="195">
        <f t="shared" si="16"/>
        <v>0</v>
      </c>
      <c r="BH160" s="195">
        <f t="shared" si="17"/>
        <v>0</v>
      </c>
      <c r="BI160" s="195">
        <f t="shared" si="18"/>
        <v>0</v>
      </c>
      <c r="BJ160" s="13" t="s">
        <v>124</v>
      </c>
      <c r="BK160" s="195">
        <f t="shared" si="19"/>
        <v>0</v>
      </c>
      <c r="BL160" s="13" t="s">
        <v>123</v>
      </c>
      <c r="BM160" s="194" t="s">
        <v>229</v>
      </c>
    </row>
    <row r="161" spans="1:65" s="2" customFormat="1" ht="37.799999999999997" customHeight="1">
      <c r="A161" s="30"/>
      <c r="B161" s="31"/>
      <c r="C161" s="182" t="s">
        <v>230</v>
      </c>
      <c r="D161" s="182" t="s">
        <v>119</v>
      </c>
      <c r="E161" s="183" t="s">
        <v>231</v>
      </c>
      <c r="F161" s="184" t="s">
        <v>232</v>
      </c>
      <c r="G161" s="185" t="s">
        <v>122</v>
      </c>
      <c r="H161" s="186">
        <v>1920.8</v>
      </c>
      <c r="I161" s="187"/>
      <c r="J161" s="188">
        <f t="shared" si="10"/>
        <v>0</v>
      </c>
      <c r="K161" s="189"/>
      <c r="L161" s="35"/>
      <c r="M161" s="190" t="s">
        <v>1</v>
      </c>
      <c r="N161" s="191" t="s">
        <v>36</v>
      </c>
      <c r="O161" s="71"/>
      <c r="P161" s="192">
        <f t="shared" si="11"/>
        <v>0</v>
      </c>
      <c r="Q161" s="192">
        <v>0</v>
      </c>
      <c r="R161" s="192">
        <f t="shared" si="12"/>
        <v>0</v>
      </c>
      <c r="S161" s="192">
        <v>0</v>
      </c>
      <c r="T161" s="192">
        <f t="shared" si="13"/>
        <v>0</v>
      </c>
      <c r="U161" s="193" t="s">
        <v>1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94" t="s">
        <v>123</v>
      </c>
      <c r="AT161" s="194" t="s">
        <v>119</v>
      </c>
      <c r="AU161" s="194" t="s">
        <v>78</v>
      </c>
      <c r="AY161" s="13" t="s">
        <v>118</v>
      </c>
      <c r="BE161" s="195">
        <f t="shared" si="14"/>
        <v>0</v>
      </c>
      <c r="BF161" s="195">
        <f t="shared" si="15"/>
        <v>0</v>
      </c>
      <c r="BG161" s="195">
        <f t="shared" si="16"/>
        <v>0</v>
      </c>
      <c r="BH161" s="195">
        <f t="shared" si="17"/>
        <v>0</v>
      </c>
      <c r="BI161" s="195">
        <f t="shared" si="18"/>
        <v>0</v>
      </c>
      <c r="BJ161" s="13" t="s">
        <v>124</v>
      </c>
      <c r="BK161" s="195">
        <f t="shared" si="19"/>
        <v>0</v>
      </c>
      <c r="BL161" s="13" t="s">
        <v>123</v>
      </c>
      <c r="BM161" s="194" t="s">
        <v>233</v>
      </c>
    </row>
    <row r="162" spans="1:65" s="2" customFormat="1" ht="33" customHeight="1">
      <c r="A162" s="30"/>
      <c r="B162" s="31"/>
      <c r="C162" s="182" t="s">
        <v>181</v>
      </c>
      <c r="D162" s="182" t="s">
        <v>119</v>
      </c>
      <c r="E162" s="183" t="s">
        <v>234</v>
      </c>
      <c r="F162" s="184" t="s">
        <v>235</v>
      </c>
      <c r="G162" s="185" t="s">
        <v>122</v>
      </c>
      <c r="H162" s="186">
        <v>1995.2</v>
      </c>
      <c r="I162" s="187"/>
      <c r="J162" s="188">
        <f t="shared" si="10"/>
        <v>0</v>
      </c>
      <c r="K162" s="189"/>
      <c r="L162" s="35"/>
      <c r="M162" s="190" t="s">
        <v>1</v>
      </c>
      <c r="N162" s="191" t="s">
        <v>36</v>
      </c>
      <c r="O162" s="71"/>
      <c r="P162" s="192">
        <f t="shared" si="11"/>
        <v>0</v>
      </c>
      <c r="Q162" s="192">
        <v>0</v>
      </c>
      <c r="R162" s="192">
        <f t="shared" si="12"/>
        <v>0</v>
      </c>
      <c r="S162" s="192">
        <v>0</v>
      </c>
      <c r="T162" s="192">
        <f t="shared" si="13"/>
        <v>0</v>
      </c>
      <c r="U162" s="193" t="s">
        <v>1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94" t="s">
        <v>123</v>
      </c>
      <c r="AT162" s="194" t="s">
        <v>119</v>
      </c>
      <c r="AU162" s="194" t="s">
        <v>78</v>
      </c>
      <c r="AY162" s="13" t="s">
        <v>118</v>
      </c>
      <c r="BE162" s="195">
        <f t="shared" si="14"/>
        <v>0</v>
      </c>
      <c r="BF162" s="195">
        <f t="shared" si="15"/>
        <v>0</v>
      </c>
      <c r="BG162" s="195">
        <f t="shared" si="16"/>
        <v>0</v>
      </c>
      <c r="BH162" s="195">
        <f t="shared" si="17"/>
        <v>0</v>
      </c>
      <c r="BI162" s="195">
        <f t="shared" si="18"/>
        <v>0</v>
      </c>
      <c r="BJ162" s="13" t="s">
        <v>124</v>
      </c>
      <c r="BK162" s="195">
        <f t="shared" si="19"/>
        <v>0</v>
      </c>
      <c r="BL162" s="13" t="s">
        <v>123</v>
      </c>
      <c r="BM162" s="194" t="s">
        <v>236</v>
      </c>
    </row>
    <row r="163" spans="1:65" s="11" customFormat="1" ht="25.95" customHeight="1">
      <c r="B163" s="168"/>
      <c r="C163" s="169"/>
      <c r="D163" s="170" t="s">
        <v>69</v>
      </c>
      <c r="E163" s="171" t="s">
        <v>132</v>
      </c>
      <c r="F163" s="171" t="s">
        <v>237</v>
      </c>
      <c r="G163" s="169"/>
      <c r="H163" s="169"/>
      <c r="I163" s="172"/>
      <c r="J163" s="173">
        <f>BK163</f>
        <v>0</v>
      </c>
      <c r="K163" s="169"/>
      <c r="L163" s="174"/>
      <c r="M163" s="175"/>
      <c r="N163" s="176"/>
      <c r="O163" s="176"/>
      <c r="P163" s="177">
        <f>SUM(P164:P166)</f>
        <v>0</v>
      </c>
      <c r="Q163" s="176"/>
      <c r="R163" s="177">
        <f>SUM(R164:R166)</f>
        <v>0</v>
      </c>
      <c r="S163" s="176"/>
      <c r="T163" s="177">
        <f>SUM(T164:T166)</f>
        <v>0</v>
      </c>
      <c r="U163" s="178"/>
      <c r="AR163" s="179" t="s">
        <v>78</v>
      </c>
      <c r="AT163" s="180" t="s">
        <v>69</v>
      </c>
      <c r="AU163" s="180" t="s">
        <v>70</v>
      </c>
      <c r="AY163" s="179" t="s">
        <v>118</v>
      </c>
      <c r="BK163" s="181">
        <f>SUM(BK164:BK166)</f>
        <v>0</v>
      </c>
    </row>
    <row r="164" spans="1:65" s="2" customFormat="1" ht="33" customHeight="1">
      <c r="A164" s="30"/>
      <c r="B164" s="31"/>
      <c r="C164" s="182" t="s">
        <v>238</v>
      </c>
      <c r="D164" s="182" t="s">
        <v>119</v>
      </c>
      <c r="E164" s="183" t="s">
        <v>239</v>
      </c>
      <c r="F164" s="184" t="s">
        <v>240</v>
      </c>
      <c r="G164" s="185" t="s">
        <v>122</v>
      </c>
      <c r="H164" s="186">
        <v>150</v>
      </c>
      <c r="I164" s="187"/>
      <c r="J164" s="188">
        <f>ROUND(I164*H164,2)</f>
        <v>0</v>
      </c>
      <c r="K164" s="189"/>
      <c r="L164" s="35"/>
      <c r="M164" s="190" t="s">
        <v>1</v>
      </c>
      <c r="N164" s="191" t="s">
        <v>36</v>
      </c>
      <c r="O164" s="71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2">
        <f>S164*H164</f>
        <v>0</v>
      </c>
      <c r="U164" s="193" t="s">
        <v>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94" t="s">
        <v>123</v>
      </c>
      <c r="AT164" s="194" t="s">
        <v>119</v>
      </c>
      <c r="AU164" s="194" t="s">
        <v>78</v>
      </c>
      <c r="AY164" s="13" t="s">
        <v>118</v>
      </c>
      <c r="BE164" s="195">
        <f>IF(N164="základná",J164,0)</f>
        <v>0</v>
      </c>
      <c r="BF164" s="195">
        <f>IF(N164="znížená",J164,0)</f>
        <v>0</v>
      </c>
      <c r="BG164" s="195">
        <f>IF(N164="zákl. prenesená",J164,0)</f>
        <v>0</v>
      </c>
      <c r="BH164" s="195">
        <f>IF(N164="zníž. prenesená",J164,0)</f>
        <v>0</v>
      </c>
      <c r="BI164" s="195">
        <f>IF(N164="nulová",J164,0)</f>
        <v>0</v>
      </c>
      <c r="BJ164" s="13" t="s">
        <v>124</v>
      </c>
      <c r="BK164" s="195">
        <f>ROUND(I164*H164,2)</f>
        <v>0</v>
      </c>
      <c r="BL164" s="13" t="s">
        <v>123</v>
      </c>
      <c r="BM164" s="194" t="s">
        <v>241</v>
      </c>
    </row>
    <row r="165" spans="1:65" s="2" customFormat="1" ht="24.15" customHeight="1">
      <c r="A165" s="30"/>
      <c r="B165" s="31"/>
      <c r="C165" s="182" t="s">
        <v>185</v>
      </c>
      <c r="D165" s="182" t="s">
        <v>119</v>
      </c>
      <c r="E165" s="183" t="s">
        <v>242</v>
      </c>
      <c r="F165" s="184" t="s">
        <v>243</v>
      </c>
      <c r="G165" s="185" t="s">
        <v>244</v>
      </c>
      <c r="H165" s="186">
        <v>9</v>
      </c>
      <c r="I165" s="187"/>
      <c r="J165" s="188">
        <f>ROUND(I165*H165,2)</f>
        <v>0</v>
      </c>
      <c r="K165" s="189"/>
      <c r="L165" s="35"/>
      <c r="M165" s="190" t="s">
        <v>1</v>
      </c>
      <c r="N165" s="191" t="s">
        <v>36</v>
      </c>
      <c r="O165" s="71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2">
        <f>S165*H165</f>
        <v>0</v>
      </c>
      <c r="U165" s="193" t="s">
        <v>1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94" t="s">
        <v>123</v>
      </c>
      <c r="AT165" s="194" t="s">
        <v>119</v>
      </c>
      <c r="AU165" s="194" t="s">
        <v>78</v>
      </c>
      <c r="AY165" s="13" t="s">
        <v>118</v>
      </c>
      <c r="BE165" s="195">
        <f>IF(N165="základná",J165,0)</f>
        <v>0</v>
      </c>
      <c r="BF165" s="195">
        <f>IF(N165="znížená",J165,0)</f>
        <v>0</v>
      </c>
      <c r="BG165" s="195">
        <f>IF(N165="zákl. prenesená",J165,0)</f>
        <v>0</v>
      </c>
      <c r="BH165" s="195">
        <f>IF(N165="zníž. prenesená",J165,0)</f>
        <v>0</v>
      </c>
      <c r="BI165" s="195">
        <f>IF(N165="nulová",J165,0)</f>
        <v>0</v>
      </c>
      <c r="BJ165" s="13" t="s">
        <v>124</v>
      </c>
      <c r="BK165" s="195">
        <f>ROUND(I165*H165,2)</f>
        <v>0</v>
      </c>
      <c r="BL165" s="13" t="s">
        <v>123</v>
      </c>
      <c r="BM165" s="194" t="s">
        <v>245</v>
      </c>
    </row>
    <row r="166" spans="1:65" s="2" customFormat="1" ht="33" customHeight="1">
      <c r="A166" s="30"/>
      <c r="B166" s="31"/>
      <c r="C166" s="182" t="s">
        <v>246</v>
      </c>
      <c r="D166" s="182" t="s">
        <v>119</v>
      </c>
      <c r="E166" s="183" t="s">
        <v>247</v>
      </c>
      <c r="F166" s="184" t="s">
        <v>248</v>
      </c>
      <c r="G166" s="185" t="s">
        <v>122</v>
      </c>
      <c r="H166" s="186">
        <v>9</v>
      </c>
      <c r="I166" s="187"/>
      <c r="J166" s="188">
        <f>ROUND(I166*H166,2)</f>
        <v>0</v>
      </c>
      <c r="K166" s="189"/>
      <c r="L166" s="35"/>
      <c r="M166" s="190" t="s">
        <v>1</v>
      </c>
      <c r="N166" s="191" t="s">
        <v>36</v>
      </c>
      <c r="O166" s="71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2">
        <f>S166*H166</f>
        <v>0</v>
      </c>
      <c r="U166" s="193" t="s">
        <v>1</v>
      </c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94" t="s">
        <v>123</v>
      </c>
      <c r="AT166" s="194" t="s">
        <v>119</v>
      </c>
      <c r="AU166" s="194" t="s">
        <v>78</v>
      </c>
      <c r="AY166" s="13" t="s">
        <v>118</v>
      </c>
      <c r="BE166" s="195">
        <f>IF(N166="základná",J166,0)</f>
        <v>0</v>
      </c>
      <c r="BF166" s="195">
        <f>IF(N166="znížená",J166,0)</f>
        <v>0</v>
      </c>
      <c r="BG166" s="195">
        <f>IF(N166="zákl. prenesená",J166,0)</f>
        <v>0</v>
      </c>
      <c r="BH166" s="195">
        <f>IF(N166="zníž. prenesená",J166,0)</f>
        <v>0</v>
      </c>
      <c r="BI166" s="195">
        <f>IF(N166="nulová",J166,0)</f>
        <v>0</v>
      </c>
      <c r="BJ166" s="13" t="s">
        <v>124</v>
      </c>
      <c r="BK166" s="195">
        <f>ROUND(I166*H166,2)</f>
        <v>0</v>
      </c>
      <c r="BL166" s="13" t="s">
        <v>123</v>
      </c>
      <c r="BM166" s="194" t="s">
        <v>249</v>
      </c>
    </row>
    <row r="167" spans="1:65" s="11" customFormat="1" ht="25.95" customHeight="1">
      <c r="B167" s="168"/>
      <c r="C167" s="169"/>
      <c r="D167" s="170" t="s">
        <v>69</v>
      </c>
      <c r="E167" s="171" t="s">
        <v>135</v>
      </c>
      <c r="F167" s="171" t="s">
        <v>250</v>
      </c>
      <c r="G167" s="169"/>
      <c r="H167" s="169"/>
      <c r="I167" s="172"/>
      <c r="J167" s="173">
        <f>BK167</f>
        <v>0</v>
      </c>
      <c r="K167" s="169"/>
      <c r="L167" s="174"/>
      <c r="M167" s="175"/>
      <c r="N167" s="176"/>
      <c r="O167" s="176"/>
      <c r="P167" s="177">
        <f>SUM(P168:P169)</f>
        <v>0</v>
      </c>
      <c r="Q167" s="176"/>
      <c r="R167" s="177">
        <f>SUM(R168:R169)</f>
        <v>0</v>
      </c>
      <c r="S167" s="176"/>
      <c r="T167" s="177">
        <f>SUM(T168:T169)</f>
        <v>0</v>
      </c>
      <c r="U167" s="178"/>
      <c r="AR167" s="179" t="s">
        <v>78</v>
      </c>
      <c r="AT167" s="180" t="s">
        <v>69</v>
      </c>
      <c r="AU167" s="180" t="s">
        <v>70</v>
      </c>
      <c r="AY167" s="179" t="s">
        <v>118</v>
      </c>
      <c r="BK167" s="181">
        <f>SUM(BK168:BK169)</f>
        <v>0</v>
      </c>
    </row>
    <row r="168" spans="1:65" s="2" customFormat="1" ht="24.15" customHeight="1">
      <c r="A168" s="30"/>
      <c r="B168" s="31"/>
      <c r="C168" s="182" t="s">
        <v>188</v>
      </c>
      <c r="D168" s="182" t="s">
        <v>119</v>
      </c>
      <c r="E168" s="183" t="s">
        <v>251</v>
      </c>
      <c r="F168" s="184" t="s">
        <v>252</v>
      </c>
      <c r="G168" s="185" t="s">
        <v>164</v>
      </c>
      <c r="H168" s="186">
        <v>2</v>
      </c>
      <c r="I168" s="187"/>
      <c r="J168" s="188">
        <f>ROUND(I168*H168,2)</f>
        <v>0</v>
      </c>
      <c r="K168" s="189"/>
      <c r="L168" s="35"/>
      <c r="M168" s="190" t="s">
        <v>1</v>
      </c>
      <c r="N168" s="191" t="s">
        <v>36</v>
      </c>
      <c r="O168" s="71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2">
        <f>S168*H168</f>
        <v>0</v>
      </c>
      <c r="U168" s="193" t="s">
        <v>1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94" t="s">
        <v>123</v>
      </c>
      <c r="AT168" s="194" t="s">
        <v>119</v>
      </c>
      <c r="AU168" s="194" t="s">
        <v>78</v>
      </c>
      <c r="AY168" s="13" t="s">
        <v>118</v>
      </c>
      <c r="BE168" s="195">
        <f>IF(N168="základná",J168,0)</f>
        <v>0</v>
      </c>
      <c r="BF168" s="195">
        <f>IF(N168="znížená",J168,0)</f>
        <v>0</v>
      </c>
      <c r="BG168" s="195">
        <f>IF(N168="zákl. prenesená",J168,0)</f>
        <v>0</v>
      </c>
      <c r="BH168" s="195">
        <f>IF(N168="zníž. prenesená",J168,0)</f>
        <v>0</v>
      </c>
      <c r="BI168" s="195">
        <f>IF(N168="nulová",J168,0)</f>
        <v>0</v>
      </c>
      <c r="BJ168" s="13" t="s">
        <v>124</v>
      </c>
      <c r="BK168" s="195">
        <f>ROUND(I168*H168,2)</f>
        <v>0</v>
      </c>
      <c r="BL168" s="13" t="s">
        <v>123</v>
      </c>
      <c r="BM168" s="194" t="s">
        <v>253</v>
      </c>
    </row>
    <row r="169" spans="1:65" s="2" customFormat="1" ht="16.5" customHeight="1">
      <c r="A169" s="30"/>
      <c r="B169" s="31"/>
      <c r="C169" s="196" t="s">
        <v>254</v>
      </c>
      <c r="D169" s="196" t="s">
        <v>157</v>
      </c>
      <c r="E169" s="197" t="s">
        <v>255</v>
      </c>
      <c r="F169" s="198" t="s">
        <v>256</v>
      </c>
      <c r="G169" s="199" t="s">
        <v>164</v>
      </c>
      <c r="H169" s="200">
        <v>2</v>
      </c>
      <c r="I169" s="201"/>
      <c r="J169" s="202">
        <f>ROUND(I169*H169,2)</f>
        <v>0</v>
      </c>
      <c r="K169" s="203"/>
      <c r="L169" s="204"/>
      <c r="M169" s="205" t="s">
        <v>1</v>
      </c>
      <c r="N169" s="206" t="s">
        <v>36</v>
      </c>
      <c r="O169" s="71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2">
        <f>S169*H169</f>
        <v>0</v>
      </c>
      <c r="U169" s="193" t="s">
        <v>1</v>
      </c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94" t="s">
        <v>135</v>
      </c>
      <c r="AT169" s="194" t="s">
        <v>157</v>
      </c>
      <c r="AU169" s="194" t="s">
        <v>78</v>
      </c>
      <c r="AY169" s="13" t="s">
        <v>118</v>
      </c>
      <c r="BE169" s="195">
        <f>IF(N169="základná",J169,0)</f>
        <v>0</v>
      </c>
      <c r="BF169" s="195">
        <f>IF(N169="znížená",J169,0)</f>
        <v>0</v>
      </c>
      <c r="BG169" s="195">
        <f>IF(N169="zákl. prenesená",J169,0)</f>
        <v>0</v>
      </c>
      <c r="BH169" s="195">
        <f>IF(N169="zníž. prenesená",J169,0)</f>
        <v>0</v>
      </c>
      <c r="BI169" s="195">
        <f>IF(N169="nulová",J169,0)</f>
        <v>0</v>
      </c>
      <c r="BJ169" s="13" t="s">
        <v>124</v>
      </c>
      <c r="BK169" s="195">
        <f>ROUND(I169*H169,2)</f>
        <v>0</v>
      </c>
      <c r="BL169" s="13" t="s">
        <v>123</v>
      </c>
      <c r="BM169" s="194" t="s">
        <v>257</v>
      </c>
    </row>
    <row r="170" spans="1:65" s="11" customFormat="1" ht="25.95" customHeight="1">
      <c r="B170" s="168"/>
      <c r="C170" s="169"/>
      <c r="D170" s="170" t="s">
        <v>69</v>
      </c>
      <c r="E170" s="171" t="s">
        <v>150</v>
      </c>
      <c r="F170" s="171" t="s">
        <v>258</v>
      </c>
      <c r="G170" s="169"/>
      <c r="H170" s="169"/>
      <c r="I170" s="172"/>
      <c r="J170" s="173">
        <f>BK170</f>
        <v>0</v>
      </c>
      <c r="K170" s="169"/>
      <c r="L170" s="174"/>
      <c r="M170" s="175"/>
      <c r="N170" s="176"/>
      <c r="O170" s="176"/>
      <c r="P170" s="177">
        <f>SUM(P171:P184)</f>
        <v>0</v>
      </c>
      <c r="Q170" s="176"/>
      <c r="R170" s="177">
        <f>SUM(R171:R184)</f>
        <v>0</v>
      </c>
      <c r="S170" s="176"/>
      <c r="T170" s="177">
        <f>SUM(T171:T184)</f>
        <v>0</v>
      </c>
      <c r="U170" s="178"/>
      <c r="AR170" s="179" t="s">
        <v>78</v>
      </c>
      <c r="AT170" s="180" t="s">
        <v>69</v>
      </c>
      <c r="AU170" s="180" t="s">
        <v>70</v>
      </c>
      <c r="AY170" s="179" t="s">
        <v>118</v>
      </c>
      <c r="BK170" s="181">
        <f>SUM(BK171:BK184)</f>
        <v>0</v>
      </c>
    </row>
    <row r="171" spans="1:65" s="2" customFormat="1" ht="24.15" customHeight="1">
      <c r="A171" s="30"/>
      <c r="B171" s="31"/>
      <c r="C171" s="182" t="s">
        <v>262</v>
      </c>
      <c r="D171" s="182" t="s">
        <v>119</v>
      </c>
      <c r="E171" s="183" t="s">
        <v>259</v>
      </c>
      <c r="F171" s="184" t="s">
        <v>260</v>
      </c>
      <c r="G171" s="185" t="s">
        <v>164</v>
      </c>
      <c r="H171" s="186">
        <v>4</v>
      </c>
      <c r="I171" s="187"/>
      <c r="J171" s="188">
        <f t="shared" ref="J171:J184" si="20">ROUND(I171*H171,2)</f>
        <v>0</v>
      </c>
      <c r="K171" s="189"/>
      <c r="L171" s="35"/>
      <c r="M171" s="190" t="s">
        <v>1</v>
      </c>
      <c r="N171" s="191" t="s">
        <v>36</v>
      </c>
      <c r="O171" s="71"/>
      <c r="P171" s="192">
        <f t="shared" ref="P171:P184" si="21">O171*H171</f>
        <v>0</v>
      </c>
      <c r="Q171" s="192">
        <v>0</v>
      </c>
      <c r="R171" s="192">
        <f t="shared" ref="R171:R184" si="22">Q171*H171</f>
        <v>0</v>
      </c>
      <c r="S171" s="192">
        <v>0</v>
      </c>
      <c r="T171" s="192">
        <f t="shared" ref="T171:T184" si="23">S171*H171</f>
        <v>0</v>
      </c>
      <c r="U171" s="193" t="s">
        <v>1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94" t="s">
        <v>123</v>
      </c>
      <c r="AT171" s="194" t="s">
        <v>119</v>
      </c>
      <c r="AU171" s="194" t="s">
        <v>78</v>
      </c>
      <c r="AY171" s="13" t="s">
        <v>118</v>
      </c>
      <c r="BE171" s="195">
        <f t="shared" ref="BE171:BE184" si="24">IF(N171="základná",J171,0)</f>
        <v>0</v>
      </c>
      <c r="BF171" s="195">
        <f t="shared" ref="BF171:BF184" si="25">IF(N171="znížená",J171,0)</f>
        <v>0</v>
      </c>
      <c r="BG171" s="195">
        <f t="shared" ref="BG171:BG184" si="26">IF(N171="zákl. prenesená",J171,0)</f>
        <v>0</v>
      </c>
      <c r="BH171" s="195">
        <f t="shared" ref="BH171:BH184" si="27">IF(N171="zníž. prenesená",J171,0)</f>
        <v>0</v>
      </c>
      <c r="BI171" s="195">
        <f t="shared" ref="BI171:BI184" si="28">IF(N171="nulová",J171,0)</f>
        <v>0</v>
      </c>
      <c r="BJ171" s="13" t="s">
        <v>124</v>
      </c>
      <c r="BK171" s="195">
        <f t="shared" ref="BK171:BK184" si="29">ROUND(I171*H171,2)</f>
        <v>0</v>
      </c>
      <c r="BL171" s="13" t="s">
        <v>123</v>
      </c>
      <c r="BM171" s="194" t="s">
        <v>261</v>
      </c>
    </row>
    <row r="172" spans="1:65" s="2" customFormat="1" ht="16.5" customHeight="1">
      <c r="A172" s="30"/>
      <c r="B172" s="31"/>
      <c r="C172" s="196" t="s">
        <v>196</v>
      </c>
      <c r="D172" s="196" t="s">
        <v>157</v>
      </c>
      <c r="E172" s="197" t="s">
        <v>263</v>
      </c>
      <c r="F172" s="198" t="s">
        <v>264</v>
      </c>
      <c r="G172" s="199" t="s">
        <v>164</v>
      </c>
      <c r="H172" s="200">
        <v>4</v>
      </c>
      <c r="I172" s="201"/>
      <c r="J172" s="202">
        <f t="shared" si="20"/>
        <v>0</v>
      </c>
      <c r="K172" s="203"/>
      <c r="L172" s="204"/>
      <c r="M172" s="205" t="s">
        <v>1</v>
      </c>
      <c r="N172" s="206" t="s">
        <v>36</v>
      </c>
      <c r="O172" s="71"/>
      <c r="P172" s="192">
        <f t="shared" si="21"/>
        <v>0</v>
      </c>
      <c r="Q172" s="192">
        <v>0</v>
      </c>
      <c r="R172" s="192">
        <f t="shared" si="22"/>
        <v>0</v>
      </c>
      <c r="S172" s="192">
        <v>0</v>
      </c>
      <c r="T172" s="192">
        <f t="shared" si="23"/>
        <v>0</v>
      </c>
      <c r="U172" s="193" t="s">
        <v>1</v>
      </c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94" t="s">
        <v>135</v>
      </c>
      <c r="AT172" s="194" t="s">
        <v>157</v>
      </c>
      <c r="AU172" s="194" t="s">
        <v>78</v>
      </c>
      <c r="AY172" s="13" t="s">
        <v>118</v>
      </c>
      <c r="BE172" s="195">
        <f t="shared" si="24"/>
        <v>0</v>
      </c>
      <c r="BF172" s="195">
        <f t="shared" si="25"/>
        <v>0</v>
      </c>
      <c r="BG172" s="195">
        <f t="shared" si="26"/>
        <v>0</v>
      </c>
      <c r="BH172" s="195">
        <f t="shared" si="27"/>
        <v>0</v>
      </c>
      <c r="BI172" s="195">
        <f t="shared" si="28"/>
        <v>0</v>
      </c>
      <c r="BJ172" s="13" t="s">
        <v>124</v>
      </c>
      <c r="BK172" s="195">
        <f t="shared" si="29"/>
        <v>0</v>
      </c>
      <c r="BL172" s="13" t="s">
        <v>123</v>
      </c>
      <c r="BM172" s="194" t="s">
        <v>265</v>
      </c>
    </row>
    <row r="173" spans="1:65" s="2" customFormat="1" ht="24.15" customHeight="1">
      <c r="A173" s="30"/>
      <c r="B173" s="31"/>
      <c r="C173" s="182" t="s">
        <v>269</v>
      </c>
      <c r="D173" s="182" t="s">
        <v>119</v>
      </c>
      <c r="E173" s="183" t="s">
        <v>373</v>
      </c>
      <c r="F173" s="184" t="s">
        <v>374</v>
      </c>
      <c r="G173" s="185" t="s">
        <v>164</v>
      </c>
      <c r="H173" s="186">
        <v>4</v>
      </c>
      <c r="I173" s="187"/>
      <c r="J173" s="188">
        <f t="shared" si="20"/>
        <v>0</v>
      </c>
      <c r="K173" s="189"/>
      <c r="L173" s="35"/>
      <c r="M173" s="190" t="s">
        <v>1</v>
      </c>
      <c r="N173" s="191" t="s">
        <v>36</v>
      </c>
      <c r="O173" s="71"/>
      <c r="P173" s="192">
        <f t="shared" si="21"/>
        <v>0</v>
      </c>
      <c r="Q173" s="192">
        <v>0</v>
      </c>
      <c r="R173" s="192">
        <f t="shared" si="22"/>
        <v>0</v>
      </c>
      <c r="S173" s="192">
        <v>0</v>
      </c>
      <c r="T173" s="192">
        <f t="shared" si="23"/>
        <v>0</v>
      </c>
      <c r="U173" s="193" t="s">
        <v>1</v>
      </c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94" t="s">
        <v>123</v>
      </c>
      <c r="AT173" s="194" t="s">
        <v>119</v>
      </c>
      <c r="AU173" s="194" t="s">
        <v>78</v>
      </c>
      <c r="AY173" s="13" t="s">
        <v>118</v>
      </c>
      <c r="BE173" s="195">
        <f t="shared" si="24"/>
        <v>0</v>
      </c>
      <c r="BF173" s="195">
        <f t="shared" si="25"/>
        <v>0</v>
      </c>
      <c r="BG173" s="195">
        <f t="shared" si="26"/>
        <v>0</v>
      </c>
      <c r="BH173" s="195">
        <f t="shared" si="27"/>
        <v>0</v>
      </c>
      <c r="BI173" s="195">
        <f t="shared" si="28"/>
        <v>0</v>
      </c>
      <c r="BJ173" s="13" t="s">
        <v>124</v>
      </c>
      <c r="BK173" s="195">
        <f t="shared" si="29"/>
        <v>0</v>
      </c>
      <c r="BL173" s="13" t="s">
        <v>123</v>
      </c>
      <c r="BM173" s="194" t="s">
        <v>268</v>
      </c>
    </row>
    <row r="174" spans="1:65" s="2" customFormat="1" ht="24.15" customHeight="1">
      <c r="A174" s="30"/>
      <c r="B174" s="31"/>
      <c r="C174" s="182" t="s">
        <v>200</v>
      </c>
      <c r="D174" s="182" t="s">
        <v>119</v>
      </c>
      <c r="E174" s="183" t="s">
        <v>298</v>
      </c>
      <c r="F174" s="184" t="s">
        <v>299</v>
      </c>
      <c r="G174" s="185" t="s">
        <v>164</v>
      </c>
      <c r="H174" s="186">
        <v>2</v>
      </c>
      <c r="I174" s="187"/>
      <c r="J174" s="188">
        <f t="shared" si="20"/>
        <v>0</v>
      </c>
      <c r="K174" s="189"/>
      <c r="L174" s="35"/>
      <c r="M174" s="190" t="s">
        <v>1</v>
      </c>
      <c r="N174" s="191" t="s">
        <v>36</v>
      </c>
      <c r="O174" s="71"/>
      <c r="P174" s="192">
        <f t="shared" si="21"/>
        <v>0</v>
      </c>
      <c r="Q174" s="192">
        <v>0</v>
      </c>
      <c r="R174" s="192">
        <f t="shared" si="22"/>
        <v>0</v>
      </c>
      <c r="S174" s="192">
        <v>0</v>
      </c>
      <c r="T174" s="192">
        <f t="shared" si="23"/>
        <v>0</v>
      </c>
      <c r="U174" s="193" t="s">
        <v>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94" t="s">
        <v>123</v>
      </c>
      <c r="AT174" s="194" t="s">
        <v>119</v>
      </c>
      <c r="AU174" s="194" t="s">
        <v>78</v>
      </c>
      <c r="AY174" s="13" t="s">
        <v>118</v>
      </c>
      <c r="BE174" s="195">
        <f t="shared" si="24"/>
        <v>0</v>
      </c>
      <c r="BF174" s="195">
        <f t="shared" si="25"/>
        <v>0</v>
      </c>
      <c r="BG174" s="195">
        <f t="shared" si="26"/>
        <v>0</v>
      </c>
      <c r="BH174" s="195">
        <f t="shared" si="27"/>
        <v>0</v>
      </c>
      <c r="BI174" s="195">
        <f t="shared" si="28"/>
        <v>0</v>
      </c>
      <c r="BJ174" s="13" t="s">
        <v>124</v>
      </c>
      <c r="BK174" s="195">
        <f t="shared" si="29"/>
        <v>0</v>
      </c>
      <c r="BL174" s="13" t="s">
        <v>123</v>
      </c>
      <c r="BM174" s="194" t="s">
        <v>272</v>
      </c>
    </row>
    <row r="175" spans="1:65" s="2" customFormat="1" ht="33" customHeight="1">
      <c r="A175" s="30"/>
      <c r="B175" s="31"/>
      <c r="C175" s="182" t="s">
        <v>276</v>
      </c>
      <c r="D175" s="182" t="s">
        <v>119</v>
      </c>
      <c r="E175" s="183" t="s">
        <v>375</v>
      </c>
      <c r="F175" s="184" t="s">
        <v>376</v>
      </c>
      <c r="G175" s="185" t="s">
        <v>244</v>
      </c>
      <c r="H175" s="186">
        <v>16</v>
      </c>
      <c r="I175" s="187"/>
      <c r="J175" s="188">
        <f t="shared" si="20"/>
        <v>0</v>
      </c>
      <c r="K175" s="189"/>
      <c r="L175" s="35"/>
      <c r="M175" s="190" t="s">
        <v>1</v>
      </c>
      <c r="N175" s="191" t="s">
        <v>36</v>
      </c>
      <c r="O175" s="71"/>
      <c r="P175" s="192">
        <f t="shared" si="21"/>
        <v>0</v>
      </c>
      <c r="Q175" s="192">
        <v>0</v>
      </c>
      <c r="R175" s="192">
        <f t="shared" si="22"/>
        <v>0</v>
      </c>
      <c r="S175" s="192">
        <v>0</v>
      </c>
      <c r="T175" s="192">
        <f t="shared" si="23"/>
        <v>0</v>
      </c>
      <c r="U175" s="193" t="s">
        <v>1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94" t="s">
        <v>123</v>
      </c>
      <c r="AT175" s="194" t="s">
        <v>119</v>
      </c>
      <c r="AU175" s="194" t="s">
        <v>78</v>
      </c>
      <c r="AY175" s="13" t="s">
        <v>118</v>
      </c>
      <c r="BE175" s="195">
        <f t="shared" si="24"/>
        <v>0</v>
      </c>
      <c r="BF175" s="195">
        <f t="shared" si="25"/>
        <v>0</v>
      </c>
      <c r="BG175" s="195">
        <f t="shared" si="26"/>
        <v>0</v>
      </c>
      <c r="BH175" s="195">
        <f t="shared" si="27"/>
        <v>0</v>
      </c>
      <c r="BI175" s="195">
        <f t="shared" si="28"/>
        <v>0</v>
      </c>
      <c r="BJ175" s="13" t="s">
        <v>124</v>
      </c>
      <c r="BK175" s="195">
        <f t="shared" si="29"/>
        <v>0</v>
      </c>
      <c r="BL175" s="13" t="s">
        <v>123</v>
      </c>
      <c r="BM175" s="194" t="s">
        <v>275</v>
      </c>
    </row>
    <row r="176" spans="1:65" s="2" customFormat="1" ht="24.15" customHeight="1">
      <c r="A176" s="30"/>
      <c r="B176" s="31"/>
      <c r="C176" s="196" t="s">
        <v>203</v>
      </c>
      <c r="D176" s="196" t="s">
        <v>157</v>
      </c>
      <c r="E176" s="197" t="s">
        <v>377</v>
      </c>
      <c r="F176" s="198" t="s">
        <v>378</v>
      </c>
      <c r="G176" s="199" t="s">
        <v>244</v>
      </c>
      <c r="H176" s="200">
        <v>16</v>
      </c>
      <c r="I176" s="201"/>
      <c r="J176" s="202">
        <f t="shared" si="20"/>
        <v>0</v>
      </c>
      <c r="K176" s="203"/>
      <c r="L176" s="204"/>
      <c r="M176" s="205" t="s">
        <v>1</v>
      </c>
      <c r="N176" s="206" t="s">
        <v>36</v>
      </c>
      <c r="O176" s="71"/>
      <c r="P176" s="192">
        <f t="shared" si="21"/>
        <v>0</v>
      </c>
      <c r="Q176" s="192">
        <v>0</v>
      </c>
      <c r="R176" s="192">
        <f t="shared" si="22"/>
        <v>0</v>
      </c>
      <c r="S176" s="192">
        <v>0</v>
      </c>
      <c r="T176" s="192">
        <f t="shared" si="23"/>
        <v>0</v>
      </c>
      <c r="U176" s="193" t="s">
        <v>1</v>
      </c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94" t="s">
        <v>135</v>
      </c>
      <c r="AT176" s="194" t="s">
        <v>157</v>
      </c>
      <c r="AU176" s="194" t="s">
        <v>78</v>
      </c>
      <c r="AY176" s="13" t="s">
        <v>118</v>
      </c>
      <c r="BE176" s="195">
        <f t="shared" si="24"/>
        <v>0</v>
      </c>
      <c r="BF176" s="195">
        <f t="shared" si="25"/>
        <v>0</v>
      </c>
      <c r="BG176" s="195">
        <f t="shared" si="26"/>
        <v>0</v>
      </c>
      <c r="BH176" s="195">
        <f t="shared" si="27"/>
        <v>0</v>
      </c>
      <c r="BI176" s="195">
        <f t="shared" si="28"/>
        <v>0</v>
      </c>
      <c r="BJ176" s="13" t="s">
        <v>124</v>
      </c>
      <c r="BK176" s="195">
        <f t="shared" si="29"/>
        <v>0</v>
      </c>
      <c r="BL176" s="13" t="s">
        <v>123</v>
      </c>
      <c r="BM176" s="194" t="s">
        <v>279</v>
      </c>
    </row>
    <row r="177" spans="1:65" s="2" customFormat="1" ht="33" customHeight="1">
      <c r="A177" s="30"/>
      <c r="B177" s="31"/>
      <c r="C177" s="182" t="s">
        <v>283</v>
      </c>
      <c r="D177" s="182" t="s">
        <v>119</v>
      </c>
      <c r="E177" s="183" t="s">
        <v>301</v>
      </c>
      <c r="F177" s="184" t="s">
        <v>302</v>
      </c>
      <c r="G177" s="185" t="s">
        <v>244</v>
      </c>
      <c r="H177" s="186">
        <v>8</v>
      </c>
      <c r="I177" s="187"/>
      <c r="J177" s="188">
        <f t="shared" si="20"/>
        <v>0</v>
      </c>
      <c r="K177" s="189"/>
      <c r="L177" s="35"/>
      <c r="M177" s="190" t="s">
        <v>1</v>
      </c>
      <c r="N177" s="191" t="s">
        <v>36</v>
      </c>
      <c r="O177" s="71"/>
      <c r="P177" s="192">
        <f t="shared" si="21"/>
        <v>0</v>
      </c>
      <c r="Q177" s="192">
        <v>0</v>
      </c>
      <c r="R177" s="192">
        <f t="shared" si="22"/>
        <v>0</v>
      </c>
      <c r="S177" s="192">
        <v>0</v>
      </c>
      <c r="T177" s="192">
        <f t="shared" si="23"/>
        <v>0</v>
      </c>
      <c r="U177" s="193" t="s">
        <v>1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94" t="s">
        <v>123</v>
      </c>
      <c r="AT177" s="194" t="s">
        <v>119</v>
      </c>
      <c r="AU177" s="194" t="s">
        <v>78</v>
      </c>
      <c r="AY177" s="13" t="s">
        <v>118</v>
      </c>
      <c r="BE177" s="195">
        <f t="shared" si="24"/>
        <v>0</v>
      </c>
      <c r="BF177" s="195">
        <f t="shared" si="25"/>
        <v>0</v>
      </c>
      <c r="BG177" s="195">
        <f t="shared" si="26"/>
        <v>0</v>
      </c>
      <c r="BH177" s="195">
        <f t="shared" si="27"/>
        <v>0</v>
      </c>
      <c r="BI177" s="195">
        <f t="shared" si="28"/>
        <v>0</v>
      </c>
      <c r="BJ177" s="13" t="s">
        <v>124</v>
      </c>
      <c r="BK177" s="195">
        <f t="shared" si="29"/>
        <v>0</v>
      </c>
      <c r="BL177" s="13" t="s">
        <v>123</v>
      </c>
      <c r="BM177" s="194" t="s">
        <v>282</v>
      </c>
    </row>
    <row r="178" spans="1:65" s="2" customFormat="1" ht="24.15" customHeight="1">
      <c r="A178" s="30"/>
      <c r="B178" s="31"/>
      <c r="C178" s="196" t="s">
        <v>207</v>
      </c>
      <c r="D178" s="196" t="s">
        <v>157</v>
      </c>
      <c r="E178" s="197" t="s">
        <v>305</v>
      </c>
      <c r="F178" s="198" t="s">
        <v>306</v>
      </c>
      <c r="G178" s="199" t="s">
        <v>244</v>
      </c>
      <c r="H178" s="200">
        <v>8</v>
      </c>
      <c r="I178" s="201"/>
      <c r="J178" s="202">
        <f t="shared" si="20"/>
        <v>0</v>
      </c>
      <c r="K178" s="203"/>
      <c r="L178" s="204"/>
      <c r="M178" s="205" t="s">
        <v>1</v>
      </c>
      <c r="N178" s="206" t="s">
        <v>36</v>
      </c>
      <c r="O178" s="71"/>
      <c r="P178" s="192">
        <f t="shared" si="21"/>
        <v>0</v>
      </c>
      <c r="Q178" s="192">
        <v>0</v>
      </c>
      <c r="R178" s="192">
        <f t="shared" si="22"/>
        <v>0</v>
      </c>
      <c r="S178" s="192">
        <v>0</v>
      </c>
      <c r="T178" s="192">
        <f t="shared" si="23"/>
        <v>0</v>
      </c>
      <c r="U178" s="193" t="s">
        <v>1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94" t="s">
        <v>135</v>
      </c>
      <c r="AT178" s="194" t="s">
        <v>157</v>
      </c>
      <c r="AU178" s="194" t="s">
        <v>78</v>
      </c>
      <c r="AY178" s="13" t="s">
        <v>118</v>
      </c>
      <c r="BE178" s="195">
        <f t="shared" si="24"/>
        <v>0</v>
      </c>
      <c r="BF178" s="195">
        <f t="shared" si="25"/>
        <v>0</v>
      </c>
      <c r="BG178" s="195">
        <f t="shared" si="26"/>
        <v>0</v>
      </c>
      <c r="BH178" s="195">
        <f t="shared" si="27"/>
        <v>0</v>
      </c>
      <c r="BI178" s="195">
        <f t="shared" si="28"/>
        <v>0</v>
      </c>
      <c r="BJ178" s="13" t="s">
        <v>124</v>
      </c>
      <c r="BK178" s="195">
        <f t="shared" si="29"/>
        <v>0</v>
      </c>
      <c r="BL178" s="13" t="s">
        <v>123</v>
      </c>
      <c r="BM178" s="194" t="s">
        <v>286</v>
      </c>
    </row>
    <row r="179" spans="1:65" s="2" customFormat="1" ht="33" customHeight="1">
      <c r="A179" s="30"/>
      <c r="B179" s="31"/>
      <c r="C179" s="182" t="s">
        <v>290</v>
      </c>
      <c r="D179" s="182" t="s">
        <v>119</v>
      </c>
      <c r="E179" s="183" t="s">
        <v>308</v>
      </c>
      <c r="F179" s="184" t="s">
        <v>309</v>
      </c>
      <c r="G179" s="185" t="s">
        <v>122</v>
      </c>
      <c r="H179" s="186">
        <v>1920.8</v>
      </c>
      <c r="I179" s="187"/>
      <c r="J179" s="188">
        <f t="shared" si="20"/>
        <v>0</v>
      </c>
      <c r="K179" s="189"/>
      <c r="L179" s="35"/>
      <c r="M179" s="190" t="s">
        <v>1</v>
      </c>
      <c r="N179" s="191" t="s">
        <v>36</v>
      </c>
      <c r="O179" s="71"/>
      <c r="P179" s="192">
        <f t="shared" si="21"/>
        <v>0</v>
      </c>
      <c r="Q179" s="192">
        <v>0</v>
      </c>
      <c r="R179" s="192">
        <f t="shared" si="22"/>
        <v>0</v>
      </c>
      <c r="S179" s="192">
        <v>0</v>
      </c>
      <c r="T179" s="192">
        <f t="shared" si="23"/>
        <v>0</v>
      </c>
      <c r="U179" s="193" t="s">
        <v>1</v>
      </c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94" t="s">
        <v>123</v>
      </c>
      <c r="AT179" s="194" t="s">
        <v>119</v>
      </c>
      <c r="AU179" s="194" t="s">
        <v>78</v>
      </c>
      <c r="AY179" s="13" t="s">
        <v>118</v>
      </c>
      <c r="BE179" s="195">
        <f t="shared" si="24"/>
        <v>0</v>
      </c>
      <c r="BF179" s="195">
        <f t="shared" si="25"/>
        <v>0</v>
      </c>
      <c r="BG179" s="195">
        <f t="shared" si="26"/>
        <v>0</v>
      </c>
      <c r="BH179" s="195">
        <f t="shared" si="27"/>
        <v>0</v>
      </c>
      <c r="BI179" s="195">
        <f t="shared" si="28"/>
        <v>0</v>
      </c>
      <c r="BJ179" s="13" t="s">
        <v>124</v>
      </c>
      <c r="BK179" s="195">
        <f t="shared" si="29"/>
        <v>0</v>
      </c>
      <c r="BL179" s="13" t="s">
        <v>123</v>
      </c>
      <c r="BM179" s="194" t="s">
        <v>289</v>
      </c>
    </row>
    <row r="180" spans="1:65" s="2" customFormat="1" ht="24.15" customHeight="1">
      <c r="A180" s="30"/>
      <c r="B180" s="31"/>
      <c r="C180" s="182" t="s">
        <v>208</v>
      </c>
      <c r="D180" s="182" t="s">
        <v>119</v>
      </c>
      <c r="E180" s="183" t="s">
        <v>312</v>
      </c>
      <c r="F180" s="184" t="s">
        <v>313</v>
      </c>
      <c r="G180" s="185" t="s">
        <v>122</v>
      </c>
      <c r="H180" s="186">
        <v>495.86</v>
      </c>
      <c r="I180" s="187"/>
      <c r="J180" s="188">
        <f t="shared" si="20"/>
        <v>0</v>
      </c>
      <c r="K180" s="189"/>
      <c r="L180" s="35"/>
      <c r="M180" s="190" t="s">
        <v>1</v>
      </c>
      <c r="N180" s="191" t="s">
        <v>36</v>
      </c>
      <c r="O180" s="71"/>
      <c r="P180" s="192">
        <f t="shared" si="21"/>
        <v>0</v>
      </c>
      <c r="Q180" s="192">
        <v>0</v>
      </c>
      <c r="R180" s="192">
        <f t="shared" si="22"/>
        <v>0</v>
      </c>
      <c r="S180" s="192">
        <v>0</v>
      </c>
      <c r="T180" s="192">
        <f t="shared" si="23"/>
        <v>0</v>
      </c>
      <c r="U180" s="193" t="s">
        <v>1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94" t="s">
        <v>123</v>
      </c>
      <c r="AT180" s="194" t="s">
        <v>119</v>
      </c>
      <c r="AU180" s="194" t="s">
        <v>78</v>
      </c>
      <c r="AY180" s="13" t="s">
        <v>118</v>
      </c>
      <c r="BE180" s="195">
        <f t="shared" si="24"/>
        <v>0</v>
      </c>
      <c r="BF180" s="195">
        <f t="shared" si="25"/>
        <v>0</v>
      </c>
      <c r="BG180" s="195">
        <f t="shared" si="26"/>
        <v>0</v>
      </c>
      <c r="BH180" s="195">
        <f t="shared" si="27"/>
        <v>0</v>
      </c>
      <c r="BI180" s="195">
        <f t="shared" si="28"/>
        <v>0</v>
      </c>
      <c r="BJ180" s="13" t="s">
        <v>124</v>
      </c>
      <c r="BK180" s="195">
        <f t="shared" si="29"/>
        <v>0</v>
      </c>
      <c r="BL180" s="13" t="s">
        <v>123</v>
      </c>
      <c r="BM180" s="194" t="s">
        <v>293</v>
      </c>
    </row>
    <row r="181" spans="1:65" s="2" customFormat="1" ht="24.15" customHeight="1">
      <c r="A181" s="30"/>
      <c r="B181" s="31"/>
      <c r="C181" s="182" t="s">
        <v>297</v>
      </c>
      <c r="D181" s="182" t="s">
        <v>119</v>
      </c>
      <c r="E181" s="183" t="s">
        <v>315</v>
      </c>
      <c r="F181" s="184" t="s">
        <v>316</v>
      </c>
      <c r="G181" s="185" t="s">
        <v>122</v>
      </c>
      <c r="H181" s="186">
        <v>495.86</v>
      </c>
      <c r="I181" s="187"/>
      <c r="J181" s="188">
        <f t="shared" si="20"/>
        <v>0</v>
      </c>
      <c r="K181" s="189"/>
      <c r="L181" s="35"/>
      <c r="M181" s="190" t="s">
        <v>1</v>
      </c>
      <c r="N181" s="191" t="s">
        <v>36</v>
      </c>
      <c r="O181" s="71"/>
      <c r="P181" s="192">
        <f t="shared" si="21"/>
        <v>0</v>
      </c>
      <c r="Q181" s="192">
        <v>0</v>
      </c>
      <c r="R181" s="192">
        <f t="shared" si="22"/>
        <v>0</v>
      </c>
      <c r="S181" s="192">
        <v>0</v>
      </c>
      <c r="T181" s="192">
        <f t="shared" si="23"/>
        <v>0</v>
      </c>
      <c r="U181" s="193" t="s">
        <v>1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94" t="s">
        <v>123</v>
      </c>
      <c r="AT181" s="194" t="s">
        <v>119</v>
      </c>
      <c r="AU181" s="194" t="s">
        <v>78</v>
      </c>
      <c r="AY181" s="13" t="s">
        <v>118</v>
      </c>
      <c r="BE181" s="195">
        <f t="shared" si="24"/>
        <v>0</v>
      </c>
      <c r="BF181" s="195">
        <f t="shared" si="25"/>
        <v>0</v>
      </c>
      <c r="BG181" s="195">
        <f t="shared" si="26"/>
        <v>0</v>
      </c>
      <c r="BH181" s="195">
        <f t="shared" si="27"/>
        <v>0</v>
      </c>
      <c r="BI181" s="195">
        <f t="shared" si="28"/>
        <v>0</v>
      </c>
      <c r="BJ181" s="13" t="s">
        <v>124</v>
      </c>
      <c r="BK181" s="195">
        <f t="shared" si="29"/>
        <v>0</v>
      </c>
      <c r="BL181" s="13" t="s">
        <v>123</v>
      </c>
      <c r="BM181" s="194" t="s">
        <v>296</v>
      </c>
    </row>
    <row r="182" spans="1:65" s="2" customFormat="1" ht="24.15" customHeight="1">
      <c r="A182" s="30"/>
      <c r="B182" s="31"/>
      <c r="C182" s="182" t="s">
        <v>212</v>
      </c>
      <c r="D182" s="182" t="s">
        <v>119</v>
      </c>
      <c r="E182" s="183" t="s">
        <v>319</v>
      </c>
      <c r="F182" s="184" t="s">
        <v>320</v>
      </c>
      <c r="G182" s="185" t="s">
        <v>244</v>
      </c>
      <c r="H182" s="186">
        <v>8</v>
      </c>
      <c r="I182" s="187"/>
      <c r="J182" s="188">
        <f t="shared" si="20"/>
        <v>0</v>
      </c>
      <c r="K182" s="189"/>
      <c r="L182" s="35"/>
      <c r="M182" s="190" t="s">
        <v>1</v>
      </c>
      <c r="N182" s="191" t="s">
        <v>36</v>
      </c>
      <c r="O182" s="71"/>
      <c r="P182" s="192">
        <f t="shared" si="21"/>
        <v>0</v>
      </c>
      <c r="Q182" s="192">
        <v>0</v>
      </c>
      <c r="R182" s="192">
        <f t="shared" si="22"/>
        <v>0</v>
      </c>
      <c r="S182" s="192">
        <v>0</v>
      </c>
      <c r="T182" s="192">
        <f t="shared" si="23"/>
        <v>0</v>
      </c>
      <c r="U182" s="193" t="s">
        <v>1</v>
      </c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94" t="s">
        <v>123</v>
      </c>
      <c r="AT182" s="194" t="s">
        <v>119</v>
      </c>
      <c r="AU182" s="194" t="s">
        <v>78</v>
      </c>
      <c r="AY182" s="13" t="s">
        <v>118</v>
      </c>
      <c r="BE182" s="195">
        <f t="shared" si="24"/>
        <v>0</v>
      </c>
      <c r="BF182" s="195">
        <f t="shared" si="25"/>
        <v>0</v>
      </c>
      <c r="BG182" s="195">
        <f t="shared" si="26"/>
        <v>0</v>
      </c>
      <c r="BH182" s="195">
        <f t="shared" si="27"/>
        <v>0</v>
      </c>
      <c r="BI182" s="195">
        <f t="shared" si="28"/>
        <v>0</v>
      </c>
      <c r="BJ182" s="13" t="s">
        <v>124</v>
      </c>
      <c r="BK182" s="195">
        <f t="shared" si="29"/>
        <v>0</v>
      </c>
      <c r="BL182" s="13" t="s">
        <v>123</v>
      </c>
      <c r="BM182" s="194" t="s">
        <v>300</v>
      </c>
    </row>
    <row r="183" spans="1:65" s="2" customFormat="1" ht="24.15" customHeight="1">
      <c r="A183" s="30"/>
      <c r="B183" s="31"/>
      <c r="C183" s="182" t="s">
        <v>304</v>
      </c>
      <c r="D183" s="182" t="s">
        <v>119</v>
      </c>
      <c r="E183" s="183" t="s">
        <v>322</v>
      </c>
      <c r="F183" s="184" t="s">
        <v>323</v>
      </c>
      <c r="G183" s="185" t="s">
        <v>122</v>
      </c>
      <c r="H183" s="186">
        <v>9</v>
      </c>
      <c r="I183" s="187"/>
      <c r="J183" s="188">
        <f t="shared" si="20"/>
        <v>0</v>
      </c>
      <c r="K183" s="189"/>
      <c r="L183" s="35"/>
      <c r="M183" s="190" t="s">
        <v>1</v>
      </c>
      <c r="N183" s="191" t="s">
        <v>36</v>
      </c>
      <c r="O183" s="71"/>
      <c r="P183" s="192">
        <f t="shared" si="21"/>
        <v>0</v>
      </c>
      <c r="Q183" s="192">
        <v>0</v>
      </c>
      <c r="R183" s="192">
        <f t="shared" si="22"/>
        <v>0</v>
      </c>
      <c r="S183" s="192">
        <v>0</v>
      </c>
      <c r="T183" s="192">
        <f t="shared" si="23"/>
        <v>0</v>
      </c>
      <c r="U183" s="193" t="s">
        <v>1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94" t="s">
        <v>123</v>
      </c>
      <c r="AT183" s="194" t="s">
        <v>119</v>
      </c>
      <c r="AU183" s="194" t="s">
        <v>78</v>
      </c>
      <c r="AY183" s="13" t="s">
        <v>118</v>
      </c>
      <c r="BE183" s="195">
        <f t="shared" si="24"/>
        <v>0</v>
      </c>
      <c r="BF183" s="195">
        <f t="shared" si="25"/>
        <v>0</v>
      </c>
      <c r="BG183" s="195">
        <f t="shared" si="26"/>
        <v>0</v>
      </c>
      <c r="BH183" s="195">
        <f t="shared" si="27"/>
        <v>0</v>
      </c>
      <c r="BI183" s="195">
        <f t="shared" si="28"/>
        <v>0</v>
      </c>
      <c r="BJ183" s="13" t="s">
        <v>124</v>
      </c>
      <c r="BK183" s="195">
        <f t="shared" si="29"/>
        <v>0</v>
      </c>
      <c r="BL183" s="13" t="s">
        <v>123</v>
      </c>
      <c r="BM183" s="194" t="s">
        <v>303</v>
      </c>
    </row>
    <row r="184" spans="1:65" s="2" customFormat="1" ht="33" customHeight="1">
      <c r="A184" s="30"/>
      <c r="B184" s="31"/>
      <c r="C184" s="182" t="s">
        <v>215</v>
      </c>
      <c r="D184" s="182" t="s">
        <v>119</v>
      </c>
      <c r="E184" s="183" t="s">
        <v>326</v>
      </c>
      <c r="F184" s="184" t="s">
        <v>327</v>
      </c>
      <c r="G184" s="185" t="s">
        <v>160</v>
      </c>
      <c r="H184" s="186">
        <v>107.02800000000001</v>
      </c>
      <c r="I184" s="187"/>
      <c r="J184" s="188">
        <f t="shared" si="20"/>
        <v>0</v>
      </c>
      <c r="K184" s="189"/>
      <c r="L184" s="35"/>
      <c r="M184" s="190" t="s">
        <v>1</v>
      </c>
      <c r="N184" s="191" t="s">
        <v>36</v>
      </c>
      <c r="O184" s="71"/>
      <c r="P184" s="192">
        <f t="shared" si="21"/>
        <v>0</v>
      </c>
      <c r="Q184" s="192">
        <v>0</v>
      </c>
      <c r="R184" s="192">
        <f t="shared" si="22"/>
        <v>0</v>
      </c>
      <c r="S184" s="192">
        <v>0</v>
      </c>
      <c r="T184" s="192">
        <f t="shared" si="23"/>
        <v>0</v>
      </c>
      <c r="U184" s="193" t="s">
        <v>1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94" t="s">
        <v>123</v>
      </c>
      <c r="AT184" s="194" t="s">
        <v>119</v>
      </c>
      <c r="AU184" s="194" t="s">
        <v>78</v>
      </c>
      <c r="AY184" s="13" t="s">
        <v>118</v>
      </c>
      <c r="BE184" s="195">
        <f t="shared" si="24"/>
        <v>0</v>
      </c>
      <c r="BF184" s="195">
        <f t="shared" si="25"/>
        <v>0</v>
      </c>
      <c r="BG184" s="195">
        <f t="shared" si="26"/>
        <v>0</v>
      </c>
      <c r="BH184" s="195">
        <f t="shared" si="27"/>
        <v>0</v>
      </c>
      <c r="BI184" s="195">
        <f t="shared" si="28"/>
        <v>0</v>
      </c>
      <c r="BJ184" s="13" t="s">
        <v>124</v>
      </c>
      <c r="BK184" s="195">
        <f t="shared" si="29"/>
        <v>0</v>
      </c>
      <c r="BL184" s="13" t="s">
        <v>123</v>
      </c>
      <c r="BM184" s="194" t="s">
        <v>307</v>
      </c>
    </row>
    <row r="185" spans="1:65" s="11" customFormat="1" ht="25.95" customHeight="1">
      <c r="B185" s="168"/>
      <c r="C185" s="169"/>
      <c r="D185" s="170" t="s">
        <v>69</v>
      </c>
      <c r="E185" s="171" t="s">
        <v>329</v>
      </c>
      <c r="F185" s="171" t="s">
        <v>330</v>
      </c>
      <c r="G185" s="169"/>
      <c r="H185" s="169"/>
      <c r="I185" s="172"/>
      <c r="J185" s="173">
        <f>BK185</f>
        <v>0</v>
      </c>
      <c r="K185" s="169"/>
      <c r="L185" s="174"/>
      <c r="M185" s="175"/>
      <c r="N185" s="176"/>
      <c r="O185" s="176"/>
      <c r="P185" s="177">
        <f>P186</f>
        <v>0</v>
      </c>
      <c r="Q185" s="176"/>
      <c r="R185" s="177">
        <f>R186</f>
        <v>0</v>
      </c>
      <c r="S185" s="176"/>
      <c r="T185" s="177">
        <f>T186</f>
        <v>0</v>
      </c>
      <c r="U185" s="178"/>
      <c r="AR185" s="179" t="s">
        <v>78</v>
      </c>
      <c r="AT185" s="180" t="s">
        <v>69</v>
      </c>
      <c r="AU185" s="180" t="s">
        <v>70</v>
      </c>
      <c r="AY185" s="179" t="s">
        <v>118</v>
      </c>
      <c r="BK185" s="181">
        <f>BK186</f>
        <v>0</v>
      </c>
    </row>
    <row r="186" spans="1:65" s="2" customFormat="1" ht="33" customHeight="1">
      <c r="A186" s="30"/>
      <c r="B186" s="31"/>
      <c r="C186" s="182" t="s">
        <v>311</v>
      </c>
      <c r="D186" s="182" t="s">
        <v>119</v>
      </c>
      <c r="E186" s="183" t="s">
        <v>331</v>
      </c>
      <c r="F186" s="184" t="s">
        <v>332</v>
      </c>
      <c r="G186" s="185" t="s">
        <v>160</v>
      </c>
      <c r="H186" s="186">
        <v>2593.0079999999998</v>
      </c>
      <c r="I186" s="187"/>
      <c r="J186" s="188">
        <f>ROUND(I186*H186,2)</f>
        <v>0</v>
      </c>
      <c r="K186" s="189"/>
      <c r="L186" s="35"/>
      <c r="M186" s="190" t="s">
        <v>1</v>
      </c>
      <c r="N186" s="191" t="s">
        <v>36</v>
      </c>
      <c r="O186" s="71"/>
      <c r="P186" s="192">
        <f>O186*H186</f>
        <v>0</v>
      </c>
      <c r="Q186" s="192">
        <v>0</v>
      </c>
      <c r="R186" s="192">
        <f>Q186*H186</f>
        <v>0</v>
      </c>
      <c r="S186" s="192">
        <v>0</v>
      </c>
      <c r="T186" s="192">
        <f>S186*H186</f>
        <v>0</v>
      </c>
      <c r="U186" s="193" t="s">
        <v>1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94" t="s">
        <v>123</v>
      </c>
      <c r="AT186" s="194" t="s">
        <v>119</v>
      </c>
      <c r="AU186" s="194" t="s">
        <v>78</v>
      </c>
      <c r="AY186" s="13" t="s">
        <v>118</v>
      </c>
      <c r="BE186" s="195">
        <f>IF(N186="základná",J186,0)</f>
        <v>0</v>
      </c>
      <c r="BF186" s="195">
        <f>IF(N186="znížená",J186,0)</f>
        <v>0</v>
      </c>
      <c r="BG186" s="195">
        <f>IF(N186="zákl. prenesená",J186,0)</f>
        <v>0</v>
      </c>
      <c r="BH186" s="195">
        <f>IF(N186="zníž. prenesená",J186,0)</f>
        <v>0</v>
      </c>
      <c r="BI186" s="195">
        <f>IF(N186="nulová",J186,0)</f>
        <v>0</v>
      </c>
      <c r="BJ186" s="13" t="s">
        <v>124</v>
      </c>
      <c r="BK186" s="195">
        <f>ROUND(I186*H186,2)</f>
        <v>0</v>
      </c>
      <c r="BL186" s="13" t="s">
        <v>123</v>
      </c>
      <c r="BM186" s="194" t="s">
        <v>310</v>
      </c>
    </row>
    <row r="187" spans="1:65" s="11" customFormat="1" ht="25.95" customHeight="1">
      <c r="B187" s="168"/>
      <c r="C187" s="169"/>
      <c r="D187" s="170" t="s">
        <v>69</v>
      </c>
      <c r="E187" s="171" t="s">
        <v>334</v>
      </c>
      <c r="F187" s="171" t="s">
        <v>335</v>
      </c>
      <c r="G187" s="169"/>
      <c r="H187" s="169"/>
      <c r="I187" s="172"/>
      <c r="J187" s="173">
        <f>BK187</f>
        <v>0</v>
      </c>
      <c r="K187" s="169"/>
      <c r="L187" s="174"/>
      <c r="M187" s="175"/>
      <c r="N187" s="176"/>
      <c r="O187" s="176"/>
      <c r="P187" s="177">
        <f>SUM(P188:P189)</f>
        <v>0</v>
      </c>
      <c r="Q187" s="176"/>
      <c r="R187" s="177">
        <f>SUM(R188:R189)</f>
        <v>0</v>
      </c>
      <c r="S187" s="176"/>
      <c r="T187" s="177">
        <f>SUM(T188:T189)</f>
        <v>0</v>
      </c>
      <c r="U187" s="178"/>
      <c r="AR187" s="179" t="s">
        <v>124</v>
      </c>
      <c r="AT187" s="180" t="s">
        <v>69</v>
      </c>
      <c r="AU187" s="180" t="s">
        <v>70</v>
      </c>
      <c r="AY187" s="179" t="s">
        <v>118</v>
      </c>
      <c r="BK187" s="181">
        <f>SUM(BK188:BK189)</f>
        <v>0</v>
      </c>
    </row>
    <row r="188" spans="1:65" s="2" customFormat="1" ht="33" customHeight="1">
      <c r="A188" s="30"/>
      <c r="B188" s="31"/>
      <c r="C188" s="182" t="s">
        <v>219</v>
      </c>
      <c r="D188" s="182" t="s">
        <v>119</v>
      </c>
      <c r="E188" s="183" t="s">
        <v>337</v>
      </c>
      <c r="F188" s="184" t="s">
        <v>338</v>
      </c>
      <c r="G188" s="185" t="s">
        <v>164</v>
      </c>
      <c r="H188" s="186">
        <v>3</v>
      </c>
      <c r="I188" s="187"/>
      <c r="J188" s="188">
        <f>ROUND(I188*H188,2)</f>
        <v>0</v>
      </c>
      <c r="K188" s="189"/>
      <c r="L188" s="35"/>
      <c r="M188" s="190" t="s">
        <v>1</v>
      </c>
      <c r="N188" s="191" t="s">
        <v>36</v>
      </c>
      <c r="O188" s="71"/>
      <c r="P188" s="192">
        <f>O188*H188</f>
        <v>0</v>
      </c>
      <c r="Q188" s="192">
        <v>0</v>
      </c>
      <c r="R188" s="192">
        <f>Q188*H188</f>
        <v>0</v>
      </c>
      <c r="S188" s="192">
        <v>0</v>
      </c>
      <c r="T188" s="192">
        <f>S188*H188</f>
        <v>0</v>
      </c>
      <c r="U188" s="193" t="s">
        <v>1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94" t="s">
        <v>149</v>
      </c>
      <c r="AT188" s="194" t="s">
        <v>119</v>
      </c>
      <c r="AU188" s="194" t="s">
        <v>78</v>
      </c>
      <c r="AY188" s="13" t="s">
        <v>118</v>
      </c>
      <c r="BE188" s="195">
        <f>IF(N188="základná",J188,0)</f>
        <v>0</v>
      </c>
      <c r="BF188" s="195">
        <f>IF(N188="znížená",J188,0)</f>
        <v>0</v>
      </c>
      <c r="BG188" s="195">
        <f>IF(N188="zákl. prenesená",J188,0)</f>
        <v>0</v>
      </c>
      <c r="BH188" s="195">
        <f>IF(N188="zníž. prenesená",J188,0)</f>
        <v>0</v>
      </c>
      <c r="BI188" s="195">
        <f>IF(N188="nulová",J188,0)</f>
        <v>0</v>
      </c>
      <c r="BJ188" s="13" t="s">
        <v>124</v>
      </c>
      <c r="BK188" s="195">
        <f>ROUND(I188*H188,2)</f>
        <v>0</v>
      </c>
      <c r="BL188" s="13" t="s">
        <v>149</v>
      </c>
      <c r="BM188" s="194" t="s">
        <v>314</v>
      </c>
    </row>
    <row r="189" spans="1:65" s="2" customFormat="1" ht="16.5" customHeight="1">
      <c r="A189" s="30"/>
      <c r="B189" s="31"/>
      <c r="C189" s="196" t="s">
        <v>318</v>
      </c>
      <c r="D189" s="196" t="s">
        <v>157</v>
      </c>
      <c r="E189" s="197" t="s">
        <v>340</v>
      </c>
      <c r="F189" s="198" t="s">
        <v>341</v>
      </c>
      <c r="G189" s="199" t="s">
        <v>164</v>
      </c>
      <c r="H189" s="200">
        <v>3</v>
      </c>
      <c r="I189" s="201"/>
      <c r="J189" s="202">
        <f>ROUND(I189*H189,2)</f>
        <v>0</v>
      </c>
      <c r="K189" s="203"/>
      <c r="L189" s="204"/>
      <c r="M189" s="205" t="s">
        <v>1</v>
      </c>
      <c r="N189" s="206" t="s">
        <v>36</v>
      </c>
      <c r="O189" s="71"/>
      <c r="P189" s="192">
        <f>O189*H189</f>
        <v>0</v>
      </c>
      <c r="Q189" s="192">
        <v>0</v>
      </c>
      <c r="R189" s="192">
        <f>Q189*H189</f>
        <v>0</v>
      </c>
      <c r="S189" s="192">
        <v>0</v>
      </c>
      <c r="T189" s="192">
        <f>S189*H189</f>
        <v>0</v>
      </c>
      <c r="U189" s="193" t="s">
        <v>1</v>
      </c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94" t="s">
        <v>181</v>
      </c>
      <c r="AT189" s="194" t="s">
        <v>157</v>
      </c>
      <c r="AU189" s="194" t="s">
        <v>78</v>
      </c>
      <c r="AY189" s="13" t="s">
        <v>118</v>
      </c>
      <c r="BE189" s="195">
        <f>IF(N189="základná",J189,0)</f>
        <v>0</v>
      </c>
      <c r="BF189" s="195">
        <f>IF(N189="znížená",J189,0)</f>
        <v>0</v>
      </c>
      <c r="BG189" s="195">
        <f>IF(N189="zákl. prenesená",J189,0)</f>
        <v>0</v>
      </c>
      <c r="BH189" s="195">
        <f>IF(N189="zníž. prenesená",J189,0)</f>
        <v>0</v>
      </c>
      <c r="BI189" s="195">
        <f>IF(N189="nulová",J189,0)</f>
        <v>0</v>
      </c>
      <c r="BJ189" s="13" t="s">
        <v>124</v>
      </c>
      <c r="BK189" s="195">
        <f>ROUND(I189*H189,2)</f>
        <v>0</v>
      </c>
      <c r="BL189" s="13" t="s">
        <v>149</v>
      </c>
      <c r="BM189" s="194" t="s">
        <v>317</v>
      </c>
    </row>
    <row r="190" spans="1:65" s="11" customFormat="1" ht="25.95" customHeight="1">
      <c r="B190" s="168"/>
      <c r="C190" s="169"/>
      <c r="D190" s="170" t="s">
        <v>69</v>
      </c>
      <c r="E190" s="171" t="s">
        <v>343</v>
      </c>
      <c r="F190" s="171" t="s">
        <v>344</v>
      </c>
      <c r="G190" s="169"/>
      <c r="H190" s="169"/>
      <c r="I190" s="172"/>
      <c r="J190" s="173">
        <f>BK190</f>
        <v>0</v>
      </c>
      <c r="K190" s="169"/>
      <c r="L190" s="174"/>
      <c r="M190" s="175"/>
      <c r="N190" s="176"/>
      <c r="O190" s="176"/>
      <c r="P190" s="177">
        <f>SUM(P191:P192)</f>
        <v>0</v>
      </c>
      <c r="Q190" s="176"/>
      <c r="R190" s="177">
        <f>SUM(R191:R192)</f>
        <v>0</v>
      </c>
      <c r="S190" s="176"/>
      <c r="T190" s="177">
        <f>SUM(T191:T192)</f>
        <v>0</v>
      </c>
      <c r="U190" s="178"/>
      <c r="AR190" s="179" t="s">
        <v>123</v>
      </c>
      <c r="AT190" s="180" t="s">
        <v>69</v>
      </c>
      <c r="AU190" s="180" t="s">
        <v>70</v>
      </c>
      <c r="AY190" s="179" t="s">
        <v>118</v>
      </c>
      <c r="BK190" s="181">
        <f>SUM(BK191:BK192)</f>
        <v>0</v>
      </c>
    </row>
    <row r="191" spans="1:65" s="2" customFormat="1" ht="33" customHeight="1">
      <c r="A191" s="30"/>
      <c r="B191" s="31"/>
      <c r="C191" s="182" t="s">
        <v>222</v>
      </c>
      <c r="D191" s="182" t="s">
        <v>119</v>
      </c>
      <c r="E191" s="183" t="s">
        <v>346</v>
      </c>
      <c r="F191" s="184" t="s">
        <v>347</v>
      </c>
      <c r="G191" s="185" t="s">
        <v>164</v>
      </c>
      <c r="H191" s="186">
        <v>1</v>
      </c>
      <c r="I191" s="187"/>
      <c r="J191" s="188">
        <f>ROUND(I191*H191,2)</f>
        <v>0</v>
      </c>
      <c r="K191" s="189"/>
      <c r="L191" s="35"/>
      <c r="M191" s="190" t="s">
        <v>1</v>
      </c>
      <c r="N191" s="191" t="s">
        <v>36</v>
      </c>
      <c r="O191" s="71"/>
      <c r="P191" s="192">
        <f>O191*H191</f>
        <v>0</v>
      </c>
      <c r="Q191" s="192">
        <v>0</v>
      </c>
      <c r="R191" s="192">
        <f>Q191*H191</f>
        <v>0</v>
      </c>
      <c r="S191" s="192">
        <v>0</v>
      </c>
      <c r="T191" s="192">
        <f>S191*H191</f>
        <v>0</v>
      </c>
      <c r="U191" s="193" t="s">
        <v>1</v>
      </c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94" t="s">
        <v>348</v>
      </c>
      <c r="AT191" s="194" t="s">
        <v>119</v>
      </c>
      <c r="AU191" s="194" t="s">
        <v>78</v>
      </c>
      <c r="AY191" s="13" t="s">
        <v>118</v>
      </c>
      <c r="BE191" s="195">
        <f>IF(N191="základná",J191,0)</f>
        <v>0</v>
      </c>
      <c r="BF191" s="195">
        <f>IF(N191="znížená",J191,0)</f>
        <v>0</v>
      </c>
      <c r="BG191" s="195">
        <f>IF(N191="zákl. prenesená",J191,0)</f>
        <v>0</v>
      </c>
      <c r="BH191" s="195">
        <f>IF(N191="zníž. prenesená",J191,0)</f>
        <v>0</v>
      </c>
      <c r="BI191" s="195">
        <f>IF(N191="nulová",J191,0)</f>
        <v>0</v>
      </c>
      <c r="BJ191" s="13" t="s">
        <v>124</v>
      </c>
      <c r="BK191" s="195">
        <f>ROUND(I191*H191,2)</f>
        <v>0</v>
      </c>
      <c r="BL191" s="13" t="s">
        <v>348</v>
      </c>
      <c r="BM191" s="194" t="s">
        <v>321</v>
      </c>
    </row>
    <row r="192" spans="1:65" s="2" customFormat="1" ht="24.15" customHeight="1">
      <c r="A192" s="30"/>
      <c r="B192" s="31"/>
      <c r="C192" s="182" t="s">
        <v>325</v>
      </c>
      <c r="D192" s="182" t="s">
        <v>119</v>
      </c>
      <c r="E192" s="183" t="s">
        <v>350</v>
      </c>
      <c r="F192" s="184" t="s">
        <v>351</v>
      </c>
      <c r="G192" s="185" t="s">
        <v>352</v>
      </c>
      <c r="H192" s="186">
        <v>1</v>
      </c>
      <c r="I192" s="187"/>
      <c r="J192" s="188">
        <f>ROUND(I192*H192,2)</f>
        <v>0</v>
      </c>
      <c r="K192" s="189"/>
      <c r="L192" s="35"/>
      <c r="M192" s="207" t="s">
        <v>1</v>
      </c>
      <c r="N192" s="208" t="s">
        <v>36</v>
      </c>
      <c r="O192" s="209"/>
      <c r="P192" s="210">
        <f>O192*H192</f>
        <v>0</v>
      </c>
      <c r="Q192" s="210">
        <v>0</v>
      </c>
      <c r="R192" s="210">
        <f>Q192*H192</f>
        <v>0</v>
      </c>
      <c r="S192" s="210">
        <v>0</v>
      </c>
      <c r="T192" s="210">
        <f>S192*H192</f>
        <v>0</v>
      </c>
      <c r="U192" s="211" t="s">
        <v>1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94" t="s">
        <v>348</v>
      </c>
      <c r="AT192" s="194" t="s">
        <v>119</v>
      </c>
      <c r="AU192" s="194" t="s">
        <v>78</v>
      </c>
      <c r="AY192" s="13" t="s">
        <v>118</v>
      </c>
      <c r="BE192" s="195">
        <f>IF(N192="základná",J192,0)</f>
        <v>0</v>
      </c>
      <c r="BF192" s="195">
        <f>IF(N192="znížená",J192,0)</f>
        <v>0</v>
      </c>
      <c r="BG192" s="195">
        <f>IF(N192="zákl. prenesená",J192,0)</f>
        <v>0</v>
      </c>
      <c r="BH192" s="195">
        <f>IF(N192="zníž. prenesená",J192,0)</f>
        <v>0</v>
      </c>
      <c r="BI192" s="195">
        <f>IF(N192="nulová",J192,0)</f>
        <v>0</v>
      </c>
      <c r="BJ192" s="13" t="s">
        <v>124</v>
      </c>
      <c r="BK192" s="195">
        <f>ROUND(I192*H192,2)</f>
        <v>0</v>
      </c>
      <c r="BL192" s="13" t="s">
        <v>348</v>
      </c>
      <c r="BM192" s="194" t="s">
        <v>324</v>
      </c>
    </row>
    <row r="193" spans="1:31" s="2" customFormat="1" ht="6.9" customHeight="1">
      <c r="A193" s="30"/>
      <c r="B193" s="54"/>
      <c r="C193" s="55"/>
      <c r="D193" s="55"/>
      <c r="E193" s="55"/>
      <c r="F193" s="55"/>
      <c r="G193" s="55"/>
      <c r="H193" s="55"/>
      <c r="I193" s="55"/>
      <c r="J193" s="55"/>
      <c r="K193" s="55"/>
      <c r="L193" s="35"/>
      <c r="M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</row>
  </sheetData>
  <sheetProtection algorithmName="SHA-512" hashValue="Gpo42qah7C1hSP+ilhtG3WX7CCnn/SkpKuhR+Pc6smEl+IMmeFmER8Qc/Vn5A+E0KpfGfkhkgGH92GVa/X4/YQ==" saltValue="air14LwwDJVC+KdMETIvU08QcGQgx31ud2DSx5cFegeCmAzrhhtVtT7zw0nsC5Q7DOHrPMEDFa3/bsO/hHGgkQ==" spinCount="100000" sheet="1" objects="1" scenarios="1" formatColumns="0" formatRows="0" autoFilter="0"/>
  <autoFilter ref="C125:K19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2. etapa - SO 01 Lesná od...</vt:lpstr>
      <vt:lpstr>1. etapa. - SO 02 Lesná o...</vt:lpstr>
      <vt:lpstr>1. etapa, - SO 03 Lesná o...</vt:lpstr>
      <vt:lpstr>'1. etapa, - SO 03 Lesná o...'!Názvy_tlače</vt:lpstr>
      <vt:lpstr>'1. etapa. - SO 02 Lesná o...'!Názvy_tlače</vt:lpstr>
      <vt:lpstr>'2. etapa - SO 01 Lesná od...'!Názvy_tlače</vt:lpstr>
      <vt:lpstr>'Rekapitulácia stavby'!Názvy_tlače</vt:lpstr>
      <vt:lpstr>'1. etapa, - SO 03 Lesná o...'!Oblasť_tlače</vt:lpstr>
      <vt:lpstr>'1. etapa. - SO 02 Lesná o...'!Oblasť_tlače</vt:lpstr>
      <vt:lpstr>'2. etapa - SO 01 Lesná od...'!Oblasť_tlače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Lazorik, Martin</dc:creator>
  <cp:lastModifiedBy>bohuslav.chudik</cp:lastModifiedBy>
  <dcterms:created xsi:type="dcterms:W3CDTF">2024-07-31T12:21:43Z</dcterms:created>
  <dcterms:modified xsi:type="dcterms:W3CDTF">2024-07-31T12:25:44Z</dcterms:modified>
</cp:coreProperties>
</file>